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7" i="12"/>
  <c r="E37" i="12"/>
  <c r="F37" i="12"/>
  <c r="G37" i="12"/>
  <c r="H37" i="12"/>
  <c r="I37" i="12"/>
  <c r="J37" i="12"/>
  <c r="K37" i="12"/>
  <c r="D34" i="11" l="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D37" i="11"/>
  <c r="E37" i="11"/>
  <c r="F37" i="11"/>
  <c r="G37" i="11"/>
  <c r="H37" i="11"/>
  <c r="I37" i="11"/>
  <c r="J37" i="11"/>
  <c r="K37" i="11"/>
  <c r="D37" i="1"/>
  <c r="E37" i="1"/>
  <c r="F37" i="1"/>
  <c r="G37" i="1"/>
  <c r="H37" i="1"/>
  <c r="I37" i="1"/>
  <c r="J37" i="1"/>
  <c r="K37" i="1"/>
  <c r="I20" i="1" l="1"/>
  <c r="J20" i="1"/>
  <c r="K20" i="1"/>
  <c r="I20" i="11"/>
  <c r="J20" i="11"/>
  <c r="K20" i="11"/>
  <c r="I20" i="12"/>
  <c r="J20" i="12"/>
  <c r="K20" i="12"/>
  <c r="I20" i="10"/>
  <c r="J20" i="10"/>
  <c r="K20" i="10"/>
  <c r="I17" i="1"/>
  <c r="J17" i="1"/>
  <c r="K17" i="1"/>
  <c r="I17" i="11"/>
  <c r="J17" i="11"/>
  <c r="K17" i="11"/>
  <c r="I17" i="12"/>
  <c r="J17" i="12"/>
  <c r="K17" i="12"/>
  <c r="I17" i="10"/>
  <c r="J17" i="10"/>
  <c r="K17" i="10"/>
  <c r="I16" i="1"/>
  <c r="J16" i="1"/>
  <c r="K16" i="1"/>
  <c r="I16" i="11"/>
  <c r="J16" i="11"/>
  <c r="K16" i="11"/>
  <c r="I16" i="12"/>
  <c r="J16" i="12"/>
  <c r="K16" i="12"/>
  <c r="I16" i="10"/>
  <c r="J16" i="10"/>
  <c r="K16" i="10"/>
  <c r="I6" i="1"/>
  <c r="J6" i="1"/>
  <c r="K6" i="1"/>
  <c r="I6" i="11"/>
  <c r="J6" i="11"/>
  <c r="K6" i="11"/>
  <c r="I6" i="12"/>
  <c r="J6" i="12"/>
  <c r="K6" i="12"/>
  <c r="K12" i="12" s="1"/>
  <c r="I6" i="10"/>
  <c r="J6" i="10"/>
  <c r="K6" i="10"/>
  <c r="K12" i="1" l="1"/>
  <c r="K32" i="12"/>
  <c r="K32" i="11"/>
  <c r="K32" i="1"/>
  <c r="K12" i="11"/>
  <c r="K33" i="10"/>
  <c r="K33" i="12"/>
  <c r="K36" i="12" s="1"/>
  <c r="K38" i="12" s="1"/>
  <c r="K33" i="11"/>
  <c r="K36" i="11" s="1"/>
  <c r="K38" i="11" s="1"/>
  <c r="K33" i="1"/>
  <c r="K12" i="10"/>
  <c r="K32" i="10"/>
  <c r="I12" i="12"/>
  <c r="J12" i="12"/>
  <c r="I32" i="10"/>
  <c r="J32" i="10"/>
  <c r="I33" i="10"/>
  <c r="J33" i="10"/>
  <c r="J32" i="12"/>
  <c r="I32" i="12"/>
  <c r="J33" i="12"/>
  <c r="J36" i="12" s="1"/>
  <c r="J38" i="12" s="1"/>
  <c r="J32" i="11"/>
  <c r="J33" i="11"/>
  <c r="J36" i="11" s="1"/>
  <c r="J38" i="11" s="1"/>
  <c r="J12" i="11"/>
  <c r="J33" i="1"/>
  <c r="J32" i="1"/>
  <c r="J12" i="1"/>
  <c r="J12" i="10"/>
  <c r="I33" i="12"/>
  <c r="I36" i="12" s="1"/>
  <c r="I38" i="12" s="1"/>
  <c r="I32" i="11"/>
  <c r="I12" i="11"/>
  <c r="I33" i="11"/>
  <c r="I36" i="11" s="1"/>
  <c r="I38" i="11" s="1"/>
  <c r="I32" i="1"/>
  <c r="I12" i="1"/>
  <c r="I33" i="1"/>
  <c r="I12" i="10"/>
  <c r="K36" i="1" l="1"/>
  <c r="K36" i="10"/>
  <c r="J36" i="1"/>
  <c r="J36" i="10"/>
  <c r="J38" i="10" s="1"/>
  <c r="I36" i="1"/>
  <c r="I36" i="10"/>
  <c r="K38" i="1" l="1"/>
  <c r="K38" i="10"/>
  <c r="J38" i="1"/>
  <c r="I38" i="1"/>
  <c r="I38" i="10"/>
  <c r="G20" i="1" l="1"/>
  <c r="H20" i="1"/>
  <c r="G16" i="1"/>
  <c r="H16" i="1"/>
  <c r="G6" i="1"/>
  <c r="G12" i="1" l="1"/>
  <c r="G20" i="11" l="1"/>
  <c r="H20" i="11"/>
  <c r="G20" i="12"/>
  <c r="H20" i="12"/>
  <c r="G20" i="10"/>
  <c r="H20" i="10"/>
  <c r="G17" i="1"/>
  <c r="H17" i="1"/>
  <c r="G17" i="11"/>
  <c r="H17" i="11"/>
  <c r="G17" i="12"/>
  <c r="H17" i="12"/>
  <c r="G17" i="10"/>
  <c r="H17" i="10"/>
  <c r="G16" i="11"/>
  <c r="H16" i="11"/>
  <c r="G16" i="12"/>
  <c r="H16" i="12"/>
  <c r="G16" i="10"/>
  <c r="H16" i="10"/>
  <c r="H6" i="1"/>
  <c r="G6" i="11"/>
  <c r="H6" i="11"/>
  <c r="G6" i="12"/>
  <c r="H6" i="12"/>
  <c r="G6" i="10"/>
  <c r="H6" i="10"/>
  <c r="H32" i="10" l="1"/>
  <c r="G32" i="1"/>
  <c r="G12" i="12"/>
  <c r="G32" i="10"/>
  <c r="H33" i="10"/>
  <c r="G12" i="11"/>
  <c r="G12" i="10"/>
  <c r="G33" i="10"/>
  <c r="G36" i="10" s="1"/>
  <c r="H32" i="11"/>
  <c r="H12" i="11"/>
  <c r="H32" i="1"/>
  <c r="H33" i="1"/>
  <c r="H33" i="12"/>
  <c r="H36" i="12" s="1"/>
  <c r="H38" i="12" s="1"/>
  <c r="H32" i="12"/>
  <c r="G32" i="12"/>
  <c r="G33" i="12"/>
  <c r="G36" i="12" s="1"/>
  <c r="G38" i="12" s="1"/>
  <c r="G32" i="11"/>
  <c r="G33" i="1"/>
  <c r="H12" i="1"/>
  <c r="H12" i="10"/>
  <c r="H33" i="11"/>
  <c r="H36" i="11" s="1"/>
  <c r="H38" i="11" s="1"/>
  <c r="G33" i="11"/>
  <c r="G36" i="11" s="1"/>
  <c r="G38" i="11" s="1"/>
  <c r="H12" i="12"/>
  <c r="G36" i="1" l="1"/>
  <c r="H36" i="1"/>
  <c r="H36" i="10"/>
  <c r="G38" i="10"/>
  <c r="G38" i="1" l="1"/>
  <c r="H38" i="1"/>
  <c r="H38" i="10"/>
  <c r="C37" i="12" l="1"/>
  <c r="C37" i="11"/>
  <c r="C37" i="1"/>
  <c r="C35" i="12"/>
  <c r="C34" i="12"/>
  <c r="C35" i="11"/>
  <c r="C34" i="11"/>
  <c r="F20" i="12" l="1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20" i="10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E33" i="10" l="1"/>
  <c r="F32" i="1"/>
  <c r="F12" i="10"/>
  <c r="F33" i="10"/>
  <c r="F32" i="10"/>
  <c r="D32" i="10"/>
  <c r="E32" i="10"/>
  <c r="D33" i="10"/>
  <c r="C32" i="10"/>
  <c r="F32" i="12"/>
  <c r="E32" i="12"/>
  <c r="E12" i="12"/>
  <c r="F33" i="12"/>
  <c r="F36" i="12" s="1"/>
  <c r="F38" i="12" s="1"/>
  <c r="E32" i="11"/>
  <c r="E12" i="11"/>
  <c r="E32" i="1"/>
  <c r="D33" i="1"/>
  <c r="C12" i="10"/>
  <c r="F32" i="11"/>
  <c r="F33" i="11"/>
  <c r="F36" i="11" s="1"/>
  <c r="F38" i="11" s="1"/>
  <c r="E33" i="1"/>
  <c r="F33" i="1"/>
  <c r="C33" i="1"/>
  <c r="C32" i="1"/>
  <c r="C33" i="11"/>
  <c r="C32" i="11"/>
  <c r="C33" i="12"/>
  <c r="C32" i="12"/>
  <c r="D32" i="1"/>
  <c r="D33" i="11"/>
  <c r="D36" i="11" s="1"/>
  <c r="D38" i="11" s="1"/>
  <c r="D32" i="11"/>
  <c r="D33" i="12"/>
  <c r="D36" i="12" s="1"/>
  <c r="D38" i="12" s="1"/>
  <c r="D32" i="12"/>
  <c r="C12" i="12"/>
  <c r="D12" i="12"/>
  <c r="E33" i="12"/>
  <c r="E36" i="12" s="1"/>
  <c r="E38" i="12" s="1"/>
  <c r="F12" i="12"/>
  <c r="C12" i="11"/>
  <c r="D12" i="11"/>
  <c r="E33" i="11"/>
  <c r="E36" i="11" s="1"/>
  <c r="E38" i="11" s="1"/>
  <c r="F12" i="11"/>
  <c r="D12" i="1"/>
  <c r="C12" i="1"/>
  <c r="E12" i="1"/>
  <c r="F12" i="1"/>
  <c r="D12" i="10"/>
  <c r="C33" i="10"/>
  <c r="E12" i="10"/>
  <c r="C36" i="12" l="1"/>
  <c r="C36" i="1"/>
  <c r="C36" i="11"/>
  <c r="C36" i="10"/>
  <c r="E36" i="1"/>
  <c r="F36" i="1"/>
  <c r="D36" i="1"/>
  <c r="D36" i="10"/>
  <c r="E36" i="10"/>
  <c r="F36" i="10"/>
  <c r="C38" i="12" l="1"/>
  <c r="C38" i="1"/>
  <c r="C38" i="11"/>
  <c r="C38" i="10"/>
  <c r="F38" i="1"/>
  <c r="E38" i="1"/>
  <c r="D38" i="1"/>
  <c r="F38" i="10"/>
  <c r="E38" i="10"/>
  <c r="D38" i="10"/>
</calcChain>
</file>

<file path=xl/sharedStrings.xml><?xml version="1.0" encoding="utf-8"?>
<sst xmlns="http://schemas.openxmlformats.org/spreadsheetml/2006/main" count="265" uniqueCount="73">
  <si>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</si>
  <si>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</si>
  <si>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</si>
  <si>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</si>
  <si>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</si>
  <si>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</si>
  <si>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</si>
  <si>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</si>
  <si>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</si>
  <si>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</si>
  <si>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</si>
  <si>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</si>
  <si>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</si>
  <si>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</si>
  <si>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</si>
  <si>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</si>
  <si>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</si>
  <si>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</si>
  <si>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</si>
  <si>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</si>
  <si>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</si>
  <si>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</si>
  <si>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</si>
  <si>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</si>
  <si>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</si>
  <si>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</si>
  <si>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</si>
  <si>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</si>
  <si>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</si>
  <si>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</si>
  <si>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</si>
  <si>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</si>
  <si>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</si>
  <si>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</si>
  <si>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</si>
  <si>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</si>
  <si>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</si>
  <si>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</si>
  <si>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</si>
  <si>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</si>
  <si>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</si>
  <si>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</si>
  <si>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</si>
  <si>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</si>
  <si>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</si>
  <si>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</si>
  <si>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</si>
  <si>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</si>
  <si>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</si>
  <si>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</si>
  <si>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</si>
  <si>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</si>
  <si>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</si>
  <si>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</si>
  <si>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</si>
  <si>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</si>
  <si>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</si>
  <si>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</si>
  <si>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</si>
  <si>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</si>
  <si>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</si>
  <si>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</si>
  <si>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</si>
  <si>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</si>
  <si>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</si>
  <si>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</si>
  <si>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Assam</t>
  </si>
  <si>
    <t>2016-17</t>
  </si>
  <si>
    <t>2017-18</t>
  </si>
  <si>
    <t>2018-19</t>
  </si>
  <si>
    <t>2019-20</t>
  </si>
  <si>
    <t>As on 15.03.2021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</si>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</sst>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1" fontId="17" fillId="0" borderId="1" xfId="0" applyNumberFormat="1" applyFont="1" applyFill="1" applyBorder="1" applyAlignment="1">
      <alignment horizontal="right" vertical="center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40"/>
  <sheetViews>
    <sheetView tabSelected="1" zoomScaleSheetLayoutView="100" workbookViewId="0">
      <pane xSplit="2" ySplit="5" topLeftCell="C30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H45" sqref="H45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7" width="10.7109375" style="7" customWidth="1"/>
    <col min="8" max="11" width="11.85546875" style="6" customWidth="1"/>
    <col min="12" max="12" width="10.85546875" style="7" customWidth="1"/>
    <col min="13" max="13" width="10.85546875" style="6" customWidth="1"/>
    <col min="14" max="14" width="11" style="7" customWidth="1"/>
    <col min="15" max="17" width="11.42578125" style="7" customWidth="1"/>
    <col min="18" max="45" width="9.140625" style="7" customWidth="1"/>
    <col min="46" max="46" width="12.42578125" style="7" customWidth="1"/>
    <col min="47" max="68" width="9.140625" style="7" customWidth="1"/>
    <col min="69" max="69" width="12.140625" style="7" customWidth="1"/>
    <col min="70" max="73" width="9.140625" style="7" customWidth="1"/>
    <col min="74" max="78" width="9.140625" style="7" hidden="1" customWidth="1"/>
    <col min="79" max="79" width="9.140625" style="7" customWidth="1"/>
    <col min="80" max="84" width="9.140625" style="7" hidden="1" customWidth="1"/>
    <col min="85" max="85" width="9.140625" style="7" customWidth="1"/>
    <col min="86" max="90" width="9.140625" style="7" hidden="1" customWidth="1"/>
    <col min="91" max="91" width="9.140625" style="7" customWidth="1"/>
    <col min="92" max="96" width="9.140625" style="7" hidden="1" customWidth="1"/>
    <col min="97" max="97" width="9.140625" style="7" customWidth="1"/>
    <col min="98" max="102" width="9.140625" style="7" hidden="1" customWidth="1"/>
    <col min="103" max="103" width="9.140625" style="6" customWidth="1"/>
    <col min="104" max="108" width="9.140625" style="6" hidden="1" customWidth="1"/>
    <col min="109" max="109" width="9.140625" style="6" customWidth="1"/>
    <col min="110" max="114" width="9.140625" style="6" hidden="1" customWidth="1"/>
    <col min="115" max="115" width="9.140625" style="6" customWidth="1"/>
    <col min="116" max="120" width="9.140625" style="6" hidden="1" customWidth="1"/>
    <col min="121" max="121" width="9.140625" style="6" customWidth="1"/>
    <col min="122" max="151" width="9.140625" style="7" customWidth="1"/>
    <col min="152" max="152" width="9.140625" style="7" hidden="1" customWidth="1"/>
    <col min="153" max="160" width="9.140625" style="7" customWidth="1"/>
    <col min="161" max="161" width="9.140625" style="7" hidden="1" customWidth="1"/>
    <col min="162" max="166" width="9.140625" style="7" customWidth="1"/>
    <col min="167" max="167" width="9.140625" style="7" hidden="1" customWidth="1"/>
    <col min="168" max="177" width="9.140625" style="7" customWidth="1"/>
    <col min="178" max="181" width="8.85546875" style="7"/>
    <col min="182" max="182" width="12.7109375" style="7" bestFit="1" customWidth="1"/>
    <col min="183" max="16384" width="8.85546875" style="2"/>
  </cols>
  <sheetData>
    <row r="1" spans="1:182" ht="18.75" x14ac:dyDescent="0.3">
      <c r="A1" s="2" t="s">
        <v>53</v>
      </c>
      <c r="B1" s="33" t="s">
        <v>66</v>
      </c>
      <c r="L1" s="8"/>
    </row>
    <row r="2" spans="1:182" ht="15.75" x14ac:dyDescent="0.25">
      <c r="A2" s="12" t="s">
        <v>48</v>
      </c>
    </row>
    <row r="3" spans="1:182" ht="15.75" x14ac:dyDescent="0.25">
      <c r="A3" s="12"/>
      <c r="H3" s="6" t="s">
        <v>71</v>
      </c>
    </row>
    <row r="4" spans="1:182" ht="15.75" x14ac:dyDescent="0.25">
      <c r="A4" s="12"/>
      <c r="E4" s="11"/>
      <c r="F4" s="11" t="s">
        <v>57</v>
      </c>
      <c r="G4" s="11"/>
    </row>
    <row r="5" spans="1:182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</row>
    <row r="6" spans="1:182" s="17" customFormat="1" ht="15.75" x14ac:dyDescent="0.25">
      <c r="A6" s="15" t="s">
        <v>26</v>
      </c>
      <c r="B6" s="16" t="s">
        <v>2</v>
      </c>
      <c r="C6" s="1">
        <f>SUM(C7:C10)</f>
        <v>2848113</v>
      </c>
      <c r="D6" s="1">
        <f t="shared" ref="D6:E6" si="0">SUM(D7:D10)</f>
        <v>3391548</v>
      </c>
      <c r="E6" s="1">
        <f t="shared" si="0"/>
        <v>3692959</v>
      </c>
      <c r="F6" s="1">
        <f t="shared" ref="F6:K6" si="1">SUM(F7:F10)</f>
        <v>3959542.6415103641</v>
      </c>
      <c r="G6" s="1">
        <f t="shared" si="1"/>
        <v>4373933.4863156006</v>
      </c>
      <c r="H6" s="1">
        <f t="shared" si="1"/>
        <v>4576440.768559156</v>
      </c>
      <c r="I6" s="1">
        <f t="shared" si="1"/>
        <v>4755643.6466487581</v>
      </c>
      <c r="J6" s="1">
        <f t="shared" si="1"/>
        <v>5121468.9546135506</v>
      </c>
      <c r="K6" s="1">
        <f t="shared" si="1"/>
        <v>5494357.7898622882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6"/>
      <c r="FX6" s="6"/>
      <c r="FY6" s="6"/>
      <c r="FZ6" s="7"/>
    </row>
    <row r="7" spans="1:182" ht="15.75" x14ac:dyDescent="0.25">
      <c r="A7" s="18">
        <v>1.1000000000000001</v>
      </c>
      <c r="B7" s="19" t="s">
        <v>59</v>
      </c>
      <c r="C7" s="34">
        <v>2061487</v>
      </c>
      <c r="D7" s="34">
        <v>2496905</v>
      </c>
      <c r="E7" s="34">
        <v>2720261</v>
      </c>
      <c r="F7" s="34">
        <v>2942082</v>
      </c>
      <c r="G7" s="34">
        <v>3210429</v>
      </c>
      <c r="H7" s="1">
        <v>3419843.6198007893</v>
      </c>
      <c r="I7" s="1">
        <v>3447408.2321709571</v>
      </c>
      <c r="J7" s="1">
        <v>3655194.273537924</v>
      </c>
      <c r="K7" s="1">
        <v>3894745</v>
      </c>
      <c r="L7" s="9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6"/>
      <c r="FX7" s="6"/>
      <c r="FY7" s="6"/>
    </row>
    <row r="8" spans="1:182" ht="15.75" x14ac:dyDescent="0.25">
      <c r="A8" s="18">
        <v>1.2</v>
      </c>
      <c r="B8" s="19" t="s">
        <v>60</v>
      </c>
      <c r="C8" s="34">
        <v>159289</v>
      </c>
      <c r="D8" s="34">
        <v>179160</v>
      </c>
      <c r="E8" s="34">
        <v>155267</v>
      </c>
      <c r="F8" s="34">
        <v>173606.08192599996</v>
      </c>
      <c r="G8" s="34">
        <v>271183.10966880003</v>
      </c>
      <c r="H8" s="1">
        <v>250298.12097999989</v>
      </c>
      <c r="I8" s="1">
        <v>331703.10709492752</v>
      </c>
      <c r="J8" s="1">
        <v>369222.84811564925</v>
      </c>
      <c r="K8" s="1">
        <v>386044.78986228839</v>
      </c>
      <c r="L8" s="9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6"/>
      <c r="FX8" s="6"/>
      <c r="FY8" s="6"/>
    </row>
    <row r="9" spans="1:182" ht="15.75" x14ac:dyDescent="0.25">
      <c r="A9" s="18">
        <v>1.3</v>
      </c>
      <c r="B9" s="19" t="s">
        <v>61</v>
      </c>
      <c r="C9" s="34">
        <v>231388</v>
      </c>
      <c r="D9" s="34">
        <v>246368</v>
      </c>
      <c r="E9" s="34">
        <v>311458</v>
      </c>
      <c r="F9" s="34">
        <v>307003.98208436399</v>
      </c>
      <c r="G9" s="34">
        <v>321284</v>
      </c>
      <c r="H9" s="1">
        <v>269620.88277836709</v>
      </c>
      <c r="I9" s="1">
        <v>296298.33758287376</v>
      </c>
      <c r="J9" s="1">
        <v>306278.4082109771</v>
      </c>
      <c r="K9" s="1">
        <v>327099</v>
      </c>
      <c r="L9" s="9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6"/>
      <c r="FX9" s="6"/>
      <c r="FY9" s="6"/>
    </row>
    <row r="10" spans="1:182" ht="15.75" x14ac:dyDescent="0.25">
      <c r="A10" s="18">
        <v>1.4</v>
      </c>
      <c r="B10" s="19" t="s">
        <v>62</v>
      </c>
      <c r="C10" s="34">
        <v>395949</v>
      </c>
      <c r="D10" s="34">
        <v>469115</v>
      </c>
      <c r="E10" s="34">
        <v>505973</v>
      </c>
      <c r="F10" s="34">
        <v>536850.57750000001</v>
      </c>
      <c r="G10" s="34">
        <v>571037.37664680008</v>
      </c>
      <c r="H10" s="1">
        <v>636678.14500000002</v>
      </c>
      <c r="I10" s="1">
        <v>680233.96979999996</v>
      </c>
      <c r="J10" s="1">
        <v>790773.424749</v>
      </c>
      <c r="K10" s="1">
        <v>886469</v>
      </c>
      <c r="L10" s="9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6"/>
      <c r="FX10" s="6"/>
      <c r="FY10" s="6"/>
    </row>
    <row r="11" spans="1:182" ht="15.75" x14ac:dyDescent="0.25">
      <c r="A11" s="20" t="s">
        <v>31</v>
      </c>
      <c r="B11" s="19" t="s">
        <v>3</v>
      </c>
      <c r="C11" s="34">
        <v>1464989</v>
      </c>
      <c r="D11" s="34">
        <v>1448306</v>
      </c>
      <c r="E11" s="34">
        <v>1423477</v>
      </c>
      <c r="F11" s="34">
        <v>1481001</v>
      </c>
      <c r="G11" s="34">
        <v>2746865.2409999999</v>
      </c>
      <c r="H11" s="1">
        <v>2780892</v>
      </c>
      <c r="I11" s="1">
        <v>3017340.5975751132</v>
      </c>
      <c r="J11" s="1">
        <v>3653222.3048855155</v>
      </c>
      <c r="K11" s="1">
        <v>4050112</v>
      </c>
      <c r="L11" s="9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6"/>
      <c r="FX11" s="6"/>
      <c r="FY11" s="6"/>
    </row>
    <row r="12" spans="1:182" ht="15.75" x14ac:dyDescent="0.25">
      <c r="A12" s="24"/>
      <c r="B12" s="25" t="s">
        <v>28</v>
      </c>
      <c r="C12" s="26">
        <f>C6+C11</f>
        <v>4313102</v>
      </c>
      <c r="D12" s="26">
        <f t="shared" ref="D12:G12" si="2">D6+D11</f>
        <v>4839854</v>
      </c>
      <c r="E12" s="26">
        <f t="shared" si="2"/>
        <v>5116436</v>
      </c>
      <c r="F12" s="26">
        <f t="shared" si="2"/>
        <v>5440543.6415103637</v>
      </c>
      <c r="G12" s="26">
        <f t="shared" si="2"/>
        <v>7120798.727315601</v>
      </c>
      <c r="H12" s="26">
        <f t="shared" ref="H12:K12" si="3">H6+H11</f>
        <v>7357332.768559156</v>
      </c>
      <c r="I12" s="26">
        <f t="shared" si="3"/>
        <v>7772984.2442238713</v>
      </c>
      <c r="J12" s="26">
        <f t="shared" si="3"/>
        <v>8774691.2594990656</v>
      </c>
      <c r="K12" s="26">
        <f t="shared" si="3"/>
        <v>9544469.7898622882</v>
      </c>
      <c r="L12" s="9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6"/>
      <c r="FX12" s="6"/>
      <c r="FY12" s="6"/>
    </row>
    <row r="13" spans="1:182" s="17" customFormat="1" ht="15.75" x14ac:dyDescent="0.25">
      <c r="A13" s="15" t="s">
        <v>32</v>
      </c>
      <c r="B13" s="16" t="s">
        <v>4</v>
      </c>
      <c r="C13" s="1">
        <v>1540255</v>
      </c>
      <c r="D13" s="1">
        <v>1531538</v>
      </c>
      <c r="E13" s="1">
        <v>1904299</v>
      </c>
      <c r="F13" s="1">
        <v>2092300</v>
      </c>
      <c r="G13" s="1">
        <v>2616440.9800977199</v>
      </c>
      <c r="H13" s="1">
        <v>3170604</v>
      </c>
      <c r="I13" s="1">
        <v>3365030.5070720538</v>
      </c>
      <c r="J13" s="1">
        <v>3615478.5984731838</v>
      </c>
      <c r="K13" s="1">
        <v>3869127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6"/>
      <c r="FX13" s="6"/>
      <c r="FY13" s="6"/>
      <c r="FZ13" s="7"/>
    </row>
    <row r="14" spans="1:182" ht="30" x14ac:dyDescent="0.25">
      <c r="A14" s="20" t="s">
        <v>33</v>
      </c>
      <c r="B14" s="19" t="s">
        <v>5</v>
      </c>
      <c r="C14" s="4">
        <v>191883</v>
      </c>
      <c r="D14" s="4">
        <v>210901</v>
      </c>
      <c r="E14" s="4">
        <v>257083</v>
      </c>
      <c r="F14" s="4">
        <v>344289</v>
      </c>
      <c r="G14" s="4">
        <v>393251</v>
      </c>
      <c r="H14" s="1">
        <v>468703</v>
      </c>
      <c r="I14" s="1">
        <v>664534.48523007624</v>
      </c>
      <c r="J14" s="1">
        <v>705625.68592934823</v>
      </c>
      <c r="K14" s="1">
        <v>749258</v>
      </c>
      <c r="L14" s="9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8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8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8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6"/>
      <c r="FX14" s="6"/>
      <c r="FY14" s="6"/>
    </row>
    <row r="15" spans="1:182" ht="15.75" x14ac:dyDescent="0.25">
      <c r="A15" s="20" t="s">
        <v>34</v>
      </c>
      <c r="B15" s="19" t="s">
        <v>6</v>
      </c>
      <c r="C15" s="4">
        <v>1188747</v>
      </c>
      <c r="D15" s="4">
        <v>1270304</v>
      </c>
      <c r="E15" s="4">
        <v>1537481</v>
      </c>
      <c r="F15" s="4">
        <v>1678700</v>
      </c>
      <c r="G15" s="4">
        <v>1615093.129</v>
      </c>
      <c r="H15" s="1">
        <v>1968864</v>
      </c>
      <c r="I15" s="1">
        <v>2164601.7768788789</v>
      </c>
      <c r="J15" s="1">
        <v>2669230.0300388099</v>
      </c>
      <c r="K15" s="1">
        <v>3143980</v>
      </c>
      <c r="L15" s="9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8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8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8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6"/>
      <c r="FX15" s="6"/>
      <c r="FY15" s="6"/>
    </row>
    <row r="16" spans="1:182" ht="15.75" x14ac:dyDescent="0.25">
      <c r="A16" s="24"/>
      <c r="B16" s="25" t="s">
        <v>29</v>
      </c>
      <c r="C16" s="26">
        <f>+C13+C14+C15</f>
        <v>2920885</v>
      </c>
      <c r="D16" s="26">
        <f t="shared" ref="D16:E16" si="4">+D13+D14+D15</f>
        <v>3012743</v>
      </c>
      <c r="E16" s="26">
        <f t="shared" si="4"/>
        <v>3698863</v>
      </c>
      <c r="F16" s="26">
        <f t="shared" ref="F16:K16" si="5">+F13+F14+F15</f>
        <v>4115289</v>
      </c>
      <c r="G16" s="26">
        <f t="shared" si="5"/>
        <v>4624785.1090977201</v>
      </c>
      <c r="H16" s="26">
        <f t="shared" si="5"/>
        <v>5608171</v>
      </c>
      <c r="I16" s="26">
        <f t="shared" si="5"/>
        <v>6194166.7691810094</v>
      </c>
      <c r="J16" s="26">
        <f t="shared" si="5"/>
        <v>6990334.3144413419</v>
      </c>
      <c r="K16" s="26">
        <f t="shared" si="5"/>
        <v>7762365</v>
      </c>
      <c r="L16" s="9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8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8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8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6"/>
      <c r="FX16" s="6"/>
      <c r="FY16" s="6"/>
    </row>
    <row r="17" spans="1:182" s="17" customFormat="1" ht="15.75" x14ac:dyDescent="0.25">
      <c r="A17" s="15" t="s">
        <v>35</v>
      </c>
      <c r="B17" s="16" t="s">
        <v>7</v>
      </c>
      <c r="C17" s="1">
        <f>C18+C19</f>
        <v>2045676</v>
      </c>
      <c r="D17" s="1">
        <f t="shared" ref="D17:E17" si="6">D18+D19</f>
        <v>2284041</v>
      </c>
      <c r="E17" s="1">
        <f t="shared" si="6"/>
        <v>2573962</v>
      </c>
      <c r="F17" s="1">
        <f t="shared" ref="F17:K17" si="7">F18+F19</f>
        <v>2940861</v>
      </c>
      <c r="G17" s="1">
        <f t="shared" si="7"/>
        <v>2841530</v>
      </c>
      <c r="H17" s="1">
        <f t="shared" si="7"/>
        <v>3541639</v>
      </c>
      <c r="I17" s="1">
        <f t="shared" si="7"/>
        <v>3863732.9446157725</v>
      </c>
      <c r="J17" s="1">
        <f t="shared" si="7"/>
        <v>4297516.1075688507</v>
      </c>
      <c r="K17" s="1">
        <f t="shared" si="7"/>
        <v>4756116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6"/>
      <c r="FX17" s="6"/>
      <c r="FY17" s="6"/>
      <c r="FZ17" s="7"/>
    </row>
    <row r="18" spans="1:182" ht="15.75" x14ac:dyDescent="0.25">
      <c r="A18" s="18">
        <v>6.1</v>
      </c>
      <c r="B18" s="19" t="s">
        <v>8</v>
      </c>
      <c r="C18" s="4">
        <v>1961211</v>
      </c>
      <c r="D18" s="4">
        <v>2191727</v>
      </c>
      <c r="E18" s="4">
        <v>2473790</v>
      </c>
      <c r="F18" s="4">
        <v>2832073</v>
      </c>
      <c r="G18" s="4">
        <v>2727336</v>
      </c>
      <c r="H18" s="1">
        <v>3412068</v>
      </c>
      <c r="I18" s="1">
        <v>3725420.4141060561</v>
      </c>
      <c r="J18" s="1">
        <v>4144355.9856430967</v>
      </c>
      <c r="K18" s="1">
        <v>4589081</v>
      </c>
      <c r="L18" s="9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6"/>
      <c r="FX18" s="6"/>
      <c r="FY18" s="6"/>
    </row>
    <row r="19" spans="1:182" ht="15.75" x14ac:dyDescent="0.25">
      <c r="A19" s="18">
        <v>6.2</v>
      </c>
      <c r="B19" s="19" t="s">
        <v>9</v>
      </c>
      <c r="C19" s="4">
        <v>84465</v>
      </c>
      <c r="D19" s="4">
        <v>92314</v>
      </c>
      <c r="E19" s="4">
        <v>100172</v>
      </c>
      <c r="F19" s="4">
        <v>108788</v>
      </c>
      <c r="G19" s="4">
        <v>114194</v>
      </c>
      <c r="H19" s="1">
        <v>129571</v>
      </c>
      <c r="I19" s="1">
        <v>138312.53050971622</v>
      </c>
      <c r="J19" s="1">
        <v>153160.1219257543</v>
      </c>
      <c r="K19" s="1">
        <v>167035</v>
      </c>
      <c r="L19" s="9"/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6"/>
      <c r="FX19" s="6"/>
      <c r="FY19" s="6"/>
    </row>
    <row r="20" spans="1:182" s="17" customFormat="1" ht="30" x14ac:dyDescent="0.25">
      <c r="A20" s="21" t="s">
        <v>36</v>
      </c>
      <c r="B20" s="23" t="s">
        <v>10</v>
      </c>
      <c r="C20" s="1">
        <f>SUM(C21:C27)</f>
        <v>810091</v>
      </c>
      <c r="D20" s="1">
        <f t="shared" ref="D20:E20" si="8">SUM(D21:D27)</f>
        <v>929196</v>
      </c>
      <c r="E20" s="1">
        <f t="shared" si="8"/>
        <v>1086729</v>
      </c>
      <c r="F20" s="1">
        <f t="shared" ref="F20:K20" si="9">SUM(F21:F27)</f>
        <v>1141031</v>
      </c>
      <c r="G20" s="1">
        <f t="shared" si="9"/>
        <v>1450602</v>
      </c>
      <c r="H20" s="1">
        <f t="shared" si="9"/>
        <v>1437617</v>
      </c>
      <c r="I20" s="1">
        <f t="shared" si="9"/>
        <v>1521028.2682722658</v>
      </c>
      <c r="J20" s="1">
        <f t="shared" si="9"/>
        <v>1673082.4480241982</v>
      </c>
      <c r="K20" s="1">
        <f t="shared" si="9"/>
        <v>1816491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6"/>
      <c r="FX20" s="6"/>
      <c r="FY20" s="6"/>
      <c r="FZ20" s="7"/>
    </row>
    <row r="21" spans="1:182" ht="15.75" x14ac:dyDescent="0.25">
      <c r="A21" s="18">
        <v>7.1</v>
      </c>
      <c r="B21" s="19" t="s">
        <v>11</v>
      </c>
      <c r="C21" s="4">
        <v>158334</v>
      </c>
      <c r="D21" s="4">
        <v>186316</v>
      </c>
      <c r="E21" s="4">
        <v>215234</v>
      </c>
      <c r="F21" s="4">
        <v>252509</v>
      </c>
      <c r="G21" s="4">
        <v>312914</v>
      </c>
      <c r="H21" s="1">
        <v>269623</v>
      </c>
      <c r="I21" s="1">
        <v>281927</v>
      </c>
      <c r="J21" s="1">
        <v>308752</v>
      </c>
      <c r="K21" s="1">
        <v>331159</v>
      </c>
      <c r="L21" s="9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6"/>
      <c r="FX21" s="6"/>
      <c r="FY21" s="6"/>
    </row>
    <row r="22" spans="1:182" ht="15.75" x14ac:dyDescent="0.25">
      <c r="A22" s="18">
        <v>7.2</v>
      </c>
      <c r="B22" s="19" t="s">
        <v>12</v>
      </c>
      <c r="C22" s="4">
        <v>356262</v>
      </c>
      <c r="D22" s="4">
        <v>422930</v>
      </c>
      <c r="E22" s="4">
        <v>474743</v>
      </c>
      <c r="F22" s="4">
        <v>519253</v>
      </c>
      <c r="G22" s="4">
        <v>556176</v>
      </c>
      <c r="H22" s="1">
        <v>607321</v>
      </c>
      <c r="I22" s="1">
        <v>644659.02201599639</v>
      </c>
      <c r="J22" s="1">
        <v>726204.61214081699</v>
      </c>
      <c r="K22" s="1">
        <v>769173</v>
      </c>
      <c r="L22" s="9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6"/>
      <c r="FX22" s="6"/>
      <c r="FY22" s="6"/>
    </row>
    <row r="23" spans="1:182" ht="15.75" x14ac:dyDescent="0.25">
      <c r="A23" s="18">
        <v>7.3</v>
      </c>
      <c r="B23" s="19" t="s">
        <v>13</v>
      </c>
      <c r="C23" s="4">
        <v>43626</v>
      </c>
      <c r="D23" s="4">
        <v>47129</v>
      </c>
      <c r="E23" s="4">
        <v>25033</v>
      </c>
      <c r="F23" s="4">
        <v>4395</v>
      </c>
      <c r="G23" s="4">
        <v>27714</v>
      </c>
      <c r="H23" s="1">
        <v>29185</v>
      </c>
      <c r="I23" s="1">
        <v>31876.793997113047</v>
      </c>
      <c r="J23" s="1">
        <v>37245.591766714475</v>
      </c>
      <c r="K23" s="1">
        <v>52403</v>
      </c>
      <c r="L23" s="9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6"/>
      <c r="FX23" s="6"/>
      <c r="FY23" s="6"/>
    </row>
    <row r="24" spans="1:182" ht="15.75" x14ac:dyDescent="0.25">
      <c r="A24" s="18">
        <v>7.4</v>
      </c>
      <c r="B24" s="19" t="s">
        <v>14</v>
      </c>
      <c r="C24" s="4">
        <v>0</v>
      </c>
      <c r="D24" s="4">
        <v>255</v>
      </c>
      <c r="E24" s="4">
        <v>9711</v>
      </c>
      <c r="F24" s="4">
        <v>16949</v>
      </c>
      <c r="G24" s="4">
        <v>30620</v>
      </c>
      <c r="H24" s="1">
        <v>37284</v>
      </c>
      <c r="I24" s="1">
        <v>40040.292033765661</v>
      </c>
      <c r="J24" s="1">
        <v>32974.133833690277</v>
      </c>
      <c r="K24" s="1">
        <v>51183</v>
      </c>
      <c r="L24" s="9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6"/>
      <c r="FX24" s="6"/>
      <c r="FY24" s="6"/>
    </row>
    <row r="25" spans="1:182" ht="15.75" x14ac:dyDescent="0.25">
      <c r="A25" s="18">
        <v>7.5</v>
      </c>
      <c r="B25" s="19" t="s">
        <v>15</v>
      </c>
      <c r="C25" s="4">
        <v>36400</v>
      </c>
      <c r="D25" s="4">
        <v>39855</v>
      </c>
      <c r="E25" s="4">
        <v>36798</v>
      </c>
      <c r="F25" s="4">
        <v>36254</v>
      </c>
      <c r="G25" s="4">
        <v>66172</v>
      </c>
      <c r="H25" s="1">
        <v>27361</v>
      </c>
      <c r="I25" s="1">
        <v>29639.898000000001</v>
      </c>
      <c r="J25" s="1">
        <v>37692.637499999997</v>
      </c>
      <c r="K25" s="1">
        <v>44809</v>
      </c>
      <c r="L25" s="9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6"/>
      <c r="FX25" s="6"/>
      <c r="FY25" s="6"/>
    </row>
    <row r="26" spans="1:182" ht="15.75" x14ac:dyDescent="0.25">
      <c r="A26" s="18">
        <v>7.6</v>
      </c>
      <c r="B26" s="19" t="s">
        <v>16</v>
      </c>
      <c r="C26" s="4">
        <v>6594</v>
      </c>
      <c r="D26" s="4">
        <v>7277</v>
      </c>
      <c r="E26" s="4">
        <v>8377</v>
      </c>
      <c r="F26" s="4">
        <v>8874</v>
      </c>
      <c r="G26" s="4">
        <v>9501</v>
      </c>
      <c r="H26" s="1">
        <v>10525</v>
      </c>
      <c r="I26" s="1">
        <v>11070.618980969622</v>
      </c>
      <c r="J26" s="1">
        <v>11442.10681448833</v>
      </c>
      <c r="K26" s="1">
        <v>13492</v>
      </c>
      <c r="L26" s="9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6"/>
      <c r="FX26" s="6"/>
      <c r="FY26" s="6"/>
    </row>
    <row r="27" spans="1:182" ht="30" x14ac:dyDescent="0.25">
      <c r="A27" s="18">
        <v>7.7</v>
      </c>
      <c r="B27" s="19" t="s">
        <v>17</v>
      </c>
      <c r="C27" s="4">
        <v>208875</v>
      </c>
      <c r="D27" s="4">
        <v>225434</v>
      </c>
      <c r="E27" s="4">
        <v>316833</v>
      </c>
      <c r="F27" s="4">
        <v>302797</v>
      </c>
      <c r="G27" s="4">
        <v>447505</v>
      </c>
      <c r="H27" s="1">
        <v>456318</v>
      </c>
      <c r="I27" s="1">
        <v>481814.64324442099</v>
      </c>
      <c r="J27" s="1">
        <v>518771.36596848822</v>
      </c>
      <c r="K27" s="1">
        <v>554272</v>
      </c>
      <c r="L27" s="9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6"/>
      <c r="FX27" s="6"/>
      <c r="FY27" s="6"/>
    </row>
    <row r="28" spans="1:182" ht="15.75" x14ac:dyDescent="0.25">
      <c r="A28" s="20" t="s">
        <v>37</v>
      </c>
      <c r="B28" s="19" t="s">
        <v>18</v>
      </c>
      <c r="C28" s="4">
        <v>427077</v>
      </c>
      <c r="D28" s="4">
        <v>457213</v>
      </c>
      <c r="E28" s="4">
        <v>515905</v>
      </c>
      <c r="F28" s="4">
        <v>543651</v>
      </c>
      <c r="G28" s="4">
        <v>647536</v>
      </c>
      <c r="H28" s="1">
        <v>665033</v>
      </c>
      <c r="I28" s="1">
        <v>795260.527824549</v>
      </c>
      <c r="J28" s="1">
        <v>864893.76739900687</v>
      </c>
      <c r="K28" s="1">
        <v>994856</v>
      </c>
      <c r="L28" s="9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6"/>
      <c r="FX28" s="6"/>
      <c r="FY28" s="6"/>
    </row>
    <row r="29" spans="1:182" ht="30" x14ac:dyDescent="0.25">
      <c r="A29" s="20" t="s">
        <v>38</v>
      </c>
      <c r="B29" s="19" t="s">
        <v>19</v>
      </c>
      <c r="C29" s="4">
        <v>1112543</v>
      </c>
      <c r="D29" s="4">
        <v>1225917</v>
      </c>
      <c r="E29" s="4">
        <v>1316472</v>
      </c>
      <c r="F29" s="4">
        <v>1395607</v>
      </c>
      <c r="G29" s="4">
        <v>1379694</v>
      </c>
      <c r="H29" s="1">
        <v>1448680</v>
      </c>
      <c r="I29" s="1">
        <v>1532749.5569935795</v>
      </c>
      <c r="J29" s="1">
        <v>1651709.5158964375</v>
      </c>
      <c r="K29" s="1">
        <v>1767451</v>
      </c>
      <c r="L29" s="9"/>
      <c r="M29" s="8"/>
      <c r="N29" s="10"/>
      <c r="O29" s="10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6"/>
      <c r="FX29" s="6"/>
      <c r="FY29" s="6"/>
    </row>
    <row r="30" spans="1:182" ht="15.75" x14ac:dyDescent="0.25">
      <c r="A30" s="20" t="s">
        <v>39</v>
      </c>
      <c r="B30" s="19" t="s">
        <v>54</v>
      </c>
      <c r="C30" s="4">
        <v>821723</v>
      </c>
      <c r="D30" s="4">
        <v>929477</v>
      </c>
      <c r="E30" s="4">
        <v>982734</v>
      </c>
      <c r="F30" s="4">
        <v>1177074</v>
      </c>
      <c r="G30" s="4">
        <v>1712363</v>
      </c>
      <c r="H30" s="1">
        <v>1358632</v>
      </c>
      <c r="I30" s="1">
        <v>1944602.6565032655</v>
      </c>
      <c r="J30" s="1">
        <v>1996207.4695683389</v>
      </c>
      <c r="K30" s="1">
        <v>2464595</v>
      </c>
      <c r="L30" s="9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6"/>
      <c r="FX30" s="6"/>
      <c r="FY30" s="6"/>
    </row>
    <row r="31" spans="1:182" ht="15.75" x14ac:dyDescent="0.25">
      <c r="A31" s="20" t="s">
        <v>40</v>
      </c>
      <c r="B31" s="19" t="s">
        <v>20</v>
      </c>
      <c r="C31" s="4">
        <v>1077923</v>
      </c>
      <c r="D31" s="4">
        <v>1182533</v>
      </c>
      <c r="E31" s="4">
        <v>1493924</v>
      </c>
      <c r="F31" s="4">
        <v>1675355</v>
      </c>
      <c r="G31" s="4">
        <v>1740134</v>
      </c>
      <c r="H31" s="1">
        <v>2314436</v>
      </c>
      <c r="I31" s="1">
        <v>2646052.3959388291</v>
      </c>
      <c r="J31" s="1">
        <v>3259854.7578990646</v>
      </c>
      <c r="K31" s="1">
        <v>3669211</v>
      </c>
      <c r="L31" s="9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6"/>
      <c r="FX31" s="6"/>
      <c r="FY31" s="6"/>
    </row>
    <row r="32" spans="1:182" ht="15.75" x14ac:dyDescent="0.25">
      <c r="A32" s="24"/>
      <c r="B32" s="25" t="s">
        <v>30</v>
      </c>
      <c r="C32" s="26">
        <f>C17+C20+C28+C29+C30+C31</f>
        <v>6295033</v>
      </c>
      <c r="D32" s="26">
        <f t="shared" ref="D32:J32" si="10">D17+D20+D28+D29+D30+D31</f>
        <v>7008377</v>
      </c>
      <c r="E32" s="26">
        <f t="shared" si="10"/>
        <v>7969726</v>
      </c>
      <c r="F32" s="26">
        <f t="shared" si="10"/>
        <v>8873579</v>
      </c>
      <c r="G32" s="26">
        <f t="shared" si="10"/>
        <v>9771859</v>
      </c>
      <c r="H32" s="26">
        <f t="shared" si="10"/>
        <v>10766037</v>
      </c>
      <c r="I32" s="26">
        <f t="shared" si="10"/>
        <v>12303426.350148261</v>
      </c>
      <c r="J32" s="26">
        <f t="shared" si="10"/>
        <v>13743264.066355895</v>
      </c>
      <c r="K32" s="26">
        <f t="shared" ref="K32" si="11">K17+K20+K28+K29+K30+K31</f>
        <v>15468720</v>
      </c>
      <c r="L32" s="9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6"/>
      <c r="FX32" s="6"/>
      <c r="FY32" s="6"/>
    </row>
    <row r="33" spans="1:182" s="17" customFormat="1" ht="15.75" x14ac:dyDescent="0.25">
      <c r="A33" s="27" t="s">
        <v>27</v>
      </c>
      <c r="B33" s="28" t="s">
        <v>41</v>
      </c>
      <c r="C33" s="29">
        <f>C6+C11+C13+C14+C15+C17+C20+C28+C29+C30+C31</f>
        <v>13529020</v>
      </c>
      <c r="D33" s="29">
        <f t="shared" ref="D33:J33" si="12">D6+D11+D13+D14+D15+D17+D20+D28+D29+D30+D31</f>
        <v>14860974</v>
      </c>
      <c r="E33" s="29">
        <f t="shared" si="12"/>
        <v>16785025</v>
      </c>
      <c r="F33" s="29">
        <f t="shared" si="12"/>
        <v>18429411.641510364</v>
      </c>
      <c r="G33" s="29">
        <f t="shared" si="12"/>
        <v>21517442.836413324</v>
      </c>
      <c r="H33" s="29">
        <f t="shared" si="12"/>
        <v>23731540.768559158</v>
      </c>
      <c r="I33" s="29">
        <f t="shared" si="12"/>
        <v>26270577.36355314</v>
      </c>
      <c r="J33" s="29">
        <f t="shared" si="12"/>
        <v>29508289.640296299</v>
      </c>
      <c r="K33" s="29">
        <f t="shared" ref="K33" si="13">K6+K11+K13+K14+K15+K17+K20+K28+K29+K30+K31</f>
        <v>32775554.78986229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6"/>
      <c r="FX33" s="6"/>
      <c r="FY33" s="6"/>
      <c r="FZ33" s="7"/>
    </row>
    <row r="34" spans="1:182" ht="15.75" x14ac:dyDescent="0.25">
      <c r="A34" s="22" t="s">
        <v>43</v>
      </c>
      <c r="B34" s="5" t="s">
        <v>25</v>
      </c>
      <c r="C34" s="3">
        <v>1203476</v>
      </c>
      <c r="D34" s="3">
        <v>1346785</v>
      </c>
      <c r="E34" s="3">
        <v>1519305</v>
      </c>
      <c r="F34" s="3">
        <v>1725309</v>
      </c>
      <c r="G34" s="3">
        <v>1773533</v>
      </c>
      <c r="H34" s="32">
        <v>2061573</v>
      </c>
      <c r="I34" s="32">
        <v>2355537</v>
      </c>
      <c r="J34" s="32">
        <v>2668567</v>
      </c>
      <c r="K34" s="1">
        <v>3023195.9139206898</v>
      </c>
      <c r="L34" s="9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</row>
    <row r="35" spans="1:182" ht="15.75" x14ac:dyDescent="0.25">
      <c r="A35" s="22" t="s">
        <v>44</v>
      </c>
      <c r="B35" s="5" t="s">
        <v>24</v>
      </c>
      <c r="C35" s="3">
        <v>415005</v>
      </c>
      <c r="D35" s="3">
        <v>521335</v>
      </c>
      <c r="E35" s="3">
        <v>529808</v>
      </c>
      <c r="F35" s="3">
        <v>582406</v>
      </c>
      <c r="G35" s="3">
        <v>495093</v>
      </c>
      <c r="H35" s="32">
        <v>354878</v>
      </c>
      <c r="I35" s="32">
        <v>309625</v>
      </c>
      <c r="J35" s="32">
        <v>588736</v>
      </c>
      <c r="K35" s="32">
        <v>666974</v>
      </c>
      <c r="L35" s="9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</row>
    <row r="36" spans="1:182" ht="15.75" x14ac:dyDescent="0.25">
      <c r="A36" s="30" t="s">
        <v>45</v>
      </c>
      <c r="B36" s="31" t="s">
        <v>55</v>
      </c>
      <c r="C36" s="26">
        <f>C33+C34-C35</f>
        <v>14317491</v>
      </c>
      <c r="D36" s="26">
        <f t="shared" ref="D36:E36" si="14">D33+D34-D35</f>
        <v>15686424</v>
      </c>
      <c r="E36" s="26">
        <f t="shared" si="14"/>
        <v>17774522</v>
      </c>
      <c r="F36" s="26">
        <f t="shared" ref="F36:K36" si="15">F33+F34-F35</f>
        <v>19572314.641510364</v>
      </c>
      <c r="G36" s="26">
        <f t="shared" si="15"/>
        <v>22795882.836413324</v>
      </c>
      <c r="H36" s="26">
        <f t="shared" si="15"/>
        <v>25438235.768559158</v>
      </c>
      <c r="I36" s="26">
        <f t="shared" si="15"/>
        <v>28316489.36355314</v>
      </c>
      <c r="J36" s="26">
        <f t="shared" si="15"/>
        <v>31588120.640296299</v>
      </c>
      <c r="K36" s="26">
        <f t="shared" si="15"/>
        <v>35131776.703782983</v>
      </c>
      <c r="L36" s="9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</row>
    <row r="37" spans="1:182" ht="15.75" x14ac:dyDescent="0.25">
      <c r="A37" s="22" t="s">
        <v>46</v>
      </c>
      <c r="B37" s="5" t="s">
        <v>42</v>
      </c>
      <c r="C37" s="3">
        <v>314410</v>
      </c>
      <c r="D37" s="3">
        <v>318480</v>
      </c>
      <c r="E37" s="3">
        <v>322600</v>
      </c>
      <c r="F37" s="3">
        <v>326780</v>
      </c>
      <c r="G37" s="3">
        <v>331010</v>
      </c>
      <c r="H37" s="32">
        <v>335290</v>
      </c>
      <c r="I37" s="32">
        <v>337620</v>
      </c>
      <c r="J37" s="32">
        <v>341370</v>
      </c>
      <c r="K37" s="1">
        <v>344931.41627141176</v>
      </c>
      <c r="N37" s="6"/>
      <c r="O37" s="6"/>
      <c r="P37" s="6"/>
      <c r="Q37" s="6"/>
    </row>
    <row r="38" spans="1:182" ht="15.75" x14ac:dyDescent="0.25">
      <c r="A38" s="30" t="s">
        <v>47</v>
      </c>
      <c r="B38" s="31" t="s">
        <v>58</v>
      </c>
      <c r="C38" s="26">
        <f>C36/C37*1000</f>
        <v>45537.645113068924</v>
      </c>
      <c r="D38" s="26">
        <f t="shared" ref="D38:E38" si="16">D36/D37*1000</f>
        <v>49254.031650339108</v>
      </c>
      <c r="E38" s="26">
        <f t="shared" si="16"/>
        <v>55097.712337259763</v>
      </c>
      <c r="F38" s="26">
        <f t="shared" ref="F38:K38" si="17">F36/F37*1000</f>
        <v>59894.469188782561</v>
      </c>
      <c r="G38" s="26">
        <f t="shared" si="17"/>
        <v>68867.656072062251</v>
      </c>
      <c r="H38" s="26">
        <f t="shared" si="17"/>
        <v>75869.354196543762</v>
      </c>
      <c r="I38" s="26">
        <f t="shared" si="17"/>
        <v>83870.888464999531</v>
      </c>
      <c r="J38" s="26">
        <f t="shared" si="17"/>
        <v>92533.382078965049</v>
      </c>
      <c r="K38" s="26">
        <f t="shared" si="17"/>
        <v>101851.48422705369</v>
      </c>
      <c r="M38" s="8"/>
      <c r="N38" s="8"/>
      <c r="O38" s="8"/>
      <c r="P38" s="8"/>
      <c r="Q38" s="8"/>
      <c r="BR38" s="9"/>
      <c r="BS38" s="9"/>
      <c r="BT38" s="9"/>
      <c r="BU38" s="9"/>
    </row>
    <row r="40" spans="1:182" x14ac:dyDescent="0.25">
      <c r="B40" s="2" t="s">
        <v>72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38"/>
  <sheetViews>
    <sheetView zoomScaleSheetLayoutView="100" workbookViewId="0">
      <pane xSplit="2" ySplit="5" topLeftCell="C30" activePane="bottomRight" state="frozen"/>
      <selection activeCell="M33" sqref="M33"/>
      <selection pane="topRight" activeCell="M33" sqref="M33"/>
      <selection pane="bottomLeft" activeCell="M33" sqref="M33"/>
      <selection pane="bottomRight" activeCell="K37" sqref="K37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7" width="11.140625" style="7" customWidth="1"/>
    <col min="8" max="11" width="11.85546875" style="6" customWidth="1"/>
    <col min="12" max="13" width="11.42578125" style="7" customWidth="1"/>
    <col min="14" max="41" width="9.140625" style="7" customWidth="1"/>
    <col min="42" max="42" width="12.42578125" style="7" customWidth="1"/>
    <col min="43" max="64" width="9.140625" style="7" customWidth="1"/>
    <col min="65" max="65" width="12.140625" style="7" customWidth="1"/>
    <col min="66" max="69" width="9.140625" style="7" customWidth="1"/>
    <col min="70" max="74" width="9.140625" style="7" hidden="1" customWidth="1"/>
    <col min="75" max="75" width="9.140625" style="7" customWidth="1"/>
    <col min="76" max="80" width="9.140625" style="7" hidden="1" customWidth="1"/>
    <col min="81" max="81" width="9.140625" style="7" customWidth="1"/>
    <col min="82" max="86" width="9.140625" style="7" hidden="1" customWidth="1"/>
    <col min="87" max="87" width="9.140625" style="7" customWidth="1"/>
    <col min="88" max="92" width="9.140625" style="7" hidden="1" customWidth="1"/>
    <col min="93" max="93" width="9.140625" style="7" customWidth="1"/>
    <col min="94" max="98" width="9.140625" style="7" hidden="1" customWidth="1"/>
    <col min="99" max="99" width="9.140625" style="6" customWidth="1"/>
    <col min="100" max="104" width="9.140625" style="6" hidden="1" customWidth="1"/>
    <col min="105" max="105" width="9.140625" style="6" customWidth="1"/>
    <col min="106" max="110" width="9.140625" style="6" hidden="1" customWidth="1"/>
    <col min="111" max="111" width="9.140625" style="6" customWidth="1"/>
    <col min="112" max="116" width="9.140625" style="6" hidden="1" customWidth="1"/>
    <col min="117" max="117" width="9.140625" style="6" customWidth="1"/>
    <col min="118" max="147" width="9.140625" style="7" customWidth="1"/>
    <col min="148" max="148" width="9.140625" style="7" hidden="1" customWidth="1"/>
    <col min="149" max="156" width="9.140625" style="7" customWidth="1"/>
    <col min="157" max="157" width="9.140625" style="7" hidden="1" customWidth="1"/>
    <col min="158" max="162" width="9.140625" style="7" customWidth="1"/>
    <col min="163" max="163" width="9.140625" style="7" hidden="1" customWidth="1"/>
    <col min="164" max="173" width="9.140625" style="7" customWidth="1"/>
    <col min="174" max="174" width="9.140625" style="7"/>
    <col min="175" max="177" width="8.85546875" style="7"/>
    <col min="178" max="178" width="12.7109375" style="7" bestFit="1" customWidth="1"/>
    <col min="179" max="16384" width="8.85546875" style="2"/>
  </cols>
  <sheetData>
    <row r="1" spans="1:178" ht="18.75" x14ac:dyDescent="0.3">
      <c r="A1" s="2" t="s">
        <v>53</v>
      </c>
      <c r="B1" s="33" t="s">
        <v>66</v>
      </c>
    </row>
    <row r="2" spans="1:178" ht="15.75" x14ac:dyDescent="0.25">
      <c r="A2" s="12" t="s">
        <v>49</v>
      </c>
    </row>
    <row r="3" spans="1:178" ht="15.75" x14ac:dyDescent="0.25">
      <c r="A3" s="12"/>
      <c r="H3" s="6" t="s">
        <v>71</v>
      </c>
    </row>
    <row r="4" spans="1:178" ht="15.75" x14ac:dyDescent="0.25">
      <c r="A4" s="12"/>
      <c r="E4" s="11"/>
      <c r="F4" s="11" t="s">
        <v>57</v>
      </c>
      <c r="G4" s="11"/>
    </row>
    <row r="5" spans="1:178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</row>
    <row r="6" spans="1:178" s="17" customFormat="1" ht="15.75" x14ac:dyDescent="0.25">
      <c r="A6" s="15" t="s">
        <v>26</v>
      </c>
      <c r="B6" s="16" t="s">
        <v>2</v>
      </c>
      <c r="C6" s="1">
        <f>SUM(C7:C10)</f>
        <v>2848113</v>
      </c>
      <c r="D6" s="1">
        <f t="shared" ref="D6:K6" si="0">SUM(D7:D10)</f>
        <v>3314074</v>
      </c>
      <c r="E6" s="1">
        <f t="shared" si="0"/>
        <v>3209159</v>
      </c>
      <c r="F6" s="1">
        <f t="shared" si="0"/>
        <v>3295165.1349999998</v>
      </c>
      <c r="G6" s="1">
        <f t="shared" si="0"/>
        <v>3433874.8540582</v>
      </c>
      <c r="H6" s="1">
        <f t="shared" si="0"/>
        <v>3500559.5961314784</v>
      </c>
      <c r="I6" s="1">
        <f t="shared" si="0"/>
        <v>3614528.2038371363</v>
      </c>
      <c r="J6" s="1">
        <f t="shared" si="0"/>
        <v>3666271.6593458881</v>
      </c>
      <c r="K6" s="1">
        <f t="shared" si="0"/>
        <v>3752512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6"/>
      <c r="FT6" s="6"/>
      <c r="FU6" s="6"/>
      <c r="FV6" s="7"/>
    </row>
    <row r="7" spans="1:178" ht="15.75" x14ac:dyDescent="0.25">
      <c r="A7" s="18">
        <v>1.1000000000000001</v>
      </c>
      <c r="B7" s="19" t="s">
        <v>59</v>
      </c>
      <c r="C7" s="4">
        <v>2061487</v>
      </c>
      <c r="D7" s="4">
        <v>2496905</v>
      </c>
      <c r="E7" s="4">
        <v>2372688</v>
      </c>
      <c r="F7" s="4">
        <v>2442685</v>
      </c>
      <c r="G7" s="4">
        <v>2559454.3505581999</v>
      </c>
      <c r="H7" s="1">
        <v>2625728.3342449251</v>
      </c>
      <c r="I7" s="1">
        <v>2663200.5316476952</v>
      </c>
      <c r="J7" s="1">
        <v>2699139.722705937</v>
      </c>
      <c r="K7" s="1">
        <v>2748243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6"/>
      <c r="FT7" s="6"/>
      <c r="FU7" s="6"/>
    </row>
    <row r="8" spans="1:178" ht="15.75" x14ac:dyDescent="0.25">
      <c r="A8" s="18">
        <v>1.2</v>
      </c>
      <c r="B8" s="19" t="s">
        <v>60</v>
      </c>
      <c r="C8" s="4">
        <v>159289</v>
      </c>
      <c r="D8" s="4">
        <v>172234</v>
      </c>
      <c r="E8" s="4">
        <v>162088</v>
      </c>
      <c r="F8" s="4">
        <v>168554</v>
      </c>
      <c r="G8" s="4">
        <v>173148.31350000005</v>
      </c>
      <c r="H8" s="1">
        <v>186202</v>
      </c>
      <c r="I8" s="1">
        <v>225961.78470632003</v>
      </c>
      <c r="J8" s="1">
        <v>231899.2773571912</v>
      </c>
      <c r="K8" s="1">
        <v>233490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6"/>
      <c r="FT8" s="6"/>
      <c r="FU8" s="6"/>
    </row>
    <row r="9" spans="1:178" ht="15.75" x14ac:dyDescent="0.25">
      <c r="A9" s="18">
        <v>1.3</v>
      </c>
      <c r="B9" s="19" t="s">
        <v>61</v>
      </c>
      <c r="C9" s="4">
        <v>231388</v>
      </c>
      <c r="D9" s="4">
        <v>231855</v>
      </c>
      <c r="E9" s="4">
        <v>232953</v>
      </c>
      <c r="F9" s="4">
        <v>221406</v>
      </c>
      <c r="G9" s="4">
        <v>225456</v>
      </c>
      <c r="H9" s="1">
        <v>167815.206886553</v>
      </c>
      <c r="I9" s="1">
        <v>168031.97848312097</v>
      </c>
      <c r="J9" s="1">
        <v>172052.97028276001</v>
      </c>
      <c r="K9" s="1">
        <v>173131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6"/>
      <c r="FT9" s="6"/>
      <c r="FU9" s="6"/>
    </row>
    <row r="10" spans="1:178" ht="15.75" x14ac:dyDescent="0.25">
      <c r="A10" s="18">
        <v>1.4</v>
      </c>
      <c r="B10" s="19" t="s">
        <v>62</v>
      </c>
      <c r="C10" s="4">
        <v>395949</v>
      </c>
      <c r="D10" s="4">
        <v>413080</v>
      </c>
      <c r="E10" s="4">
        <v>441430</v>
      </c>
      <c r="F10" s="4">
        <v>462520.13500000001</v>
      </c>
      <c r="G10" s="4">
        <v>475816.19</v>
      </c>
      <c r="H10" s="1">
        <v>520814.05500000005</v>
      </c>
      <c r="I10" s="1">
        <v>557333.9090000001</v>
      </c>
      <c r="J10" s="1">
        <v>563179.6889999999</v>
      </c>
      <c r="K10" s="1">
        <v>597648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6"/>
      <c r="FT10" s="6"/>
      <c r="FU10" s="6"/>
    </row>
    <row r="11" spans="1:178" ht="15.75" x14ac:dyDescent="0.25">
      <c r="A11" s="20" t="s">
        <v>31</v>
      </c>
      <c r="B11" s="19" t="s">
        <v>3</v>
      </c>
      <c r="C11" s="4">
        <v>1464989</v>
      </c>
      <c r="D11" s="4">
        <v>1349018</v>
      </c>
      <c r="E11" s="4">
        <v>1251079</v>
      </c>
      <c r="F11" s="4">
        <v>1276493</v>
      </c>
      <c r="G11" s="4">
        <v>2477701.6129032257</v>
      </c>
      <c r="H11" s="1">
        <v>2437241.0166520597</v>
      </c>
      <c r="I11" s="1">
        <v>2667679.0952231945</v>
      </c>
      <c r="J11" s="1">
        <v>3074646.7428366728</v>
      </c>
      <c r="K11" s="1">
        <v>3321569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6"/>
      <c r="FT11" s="6"/>
      <c r="FU11" s="6"/>
    </row>
    <row r="12" spans="1:178" ht="15.75" x14ac:dyDescent="0.25">
      <c r="A12" s="24"/>
      <c r="B12" s="25" t="s">
        <v>28</v>
      </c>
      <c r="C12" s="26">
        <f>C6+C11</f>
        <v>4313102</v>
      </c>
      <c r="D12" s="26">
        <f t="shared" ref="D12:K12" si="1">D6+D11</f>
        <v>4663092</v>
      </c>
      <c r="E12" s="26">
        <f t="shared" si="1"/>
        <v>4460238</v>
      </c>
      <c r="F12" s="26">
        <f t="shared" si="1"/>
        <v>4571658.1349999998</v>
      </c>
      <c r="G12" s="26">
        <f t="shared" si="1"/>
        <v>5911576.4669614257</v>
      </c>
      <c r="H12" s="26">
        <f t="shared" si="1"/>
        <v>5937800.6127835382</v>
      </c>
      <c r="I12" s="26">
        <f t="shared" si="1"/>
        <v>6282207.2990603307</v>
      </c>
      <c r="J12" s="26">
        <f t="shared" si="1"/>
        <v>6740918.4021825604</v>
      </c>
      <c r="K12" s="26">
        <f t="shared" si="1"/>
        <v>7074081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6"/>
      <c r="FT12" s="6"/>
      <c r="FU12" s="6"/>
    </row>
    <row r="13" spans="1:178" s="17" customFormat="1" ht="15.75" x14ac:dyDescent="0.25">
      <c r="A13" s="15" t="s">
        <v>32</v>
      </c>
      <c r="B13" s="16" t="s">
        <v>4</v>
      </c>
      <c r="C13" s="1">
        <v>1540255</v>
      </c>
      <c r="D13" s="1">
        <v>1426544</v>
      </c>
      <c r="E13" s="1">
        <v>1673668</v>
      </c>
      <c r="F13" s="1">
        <v>1802930</v>
      </c>
      <c r="G13" s="1">
        <v>2531956.0952428533</v>
      </c>
      <c r="H13" s="1">
        <v>2944863</v>
      </c>
      <c r="I13" s="1">
        <v>3343622.1354776453</v>
      </c>
      <c r="J13" s="1">
        <v>3590722.2620889959</v>
      </c>
      <c r="K13" s="1">
        <v>3856084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6"/>
      <c r="FT13" s="6"/>
      <c r="FU13" s="6"/>
      <c r="FV13" s="7"/>
    </row>
    <row r="14" spans="1:178" ht="30" x14ac:dyDescent="0.25">
      <c r="A14" s="20" t="s">
        <v>33</v>
      </c>
      <c r="B14" s="19" t="s">
        <v>5</v>
      </c>
      <c r="C14" s="4">
        <v>191883</v>
      </c>
      <c r="D14" s="4">
        <v>198124</v>
      </c>
      <c r="E14" s="4">
        <v>215835</v>
      </c>
      <c r="F14" s="4">
        <v>271628</v>
      </c>
      <c r="G14" s="4">
        <v>296011.29092961986</v>
      </c>
      <c r="H14" s="1">
        <v>343775.12102097692</v>
      </c>
      <c r="I14" s="1">
        <v>495983.56278222543</v>
      </c>
      <c r="J14" s="1">
        <v>497095.21317148709</v>
      </c>
      <c r="K14" s="1">
        <v>537416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8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8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6"/>
      <c r="FT14" s="6"/>
      <c r="FU14" s="6"/>
    </row>
    <row r="15" spans="1:178" ht="15.75" x14ac:dyDescent="0.25">
      <c r="A15" s="20" t="s">
        <v>34</v>
      </c>
      <c r="B15" s="19" t="s">
        <v>6</v>
      </c>
      <c r="C15" s="4">
        <v>1188747</v>
      </c>
      <c r="D15" s="4">
        <v>1183219</v>
      </c>
      <c r="E15" s="4">
        <v>1351276</v>
      </c>
      <c r="F15" s="4">
        <v>1446531.6673847479</v>
      </c>
      <c r="G15" s="4">
        <v>1509560.9318996416</v>
      </c>
      <c r="H15" s="1">
        <v>1725257.6235541536</v>
      </c>
      <c r="I15" s="1">
        <v>1849704.4537745947</v>
      </c>
      <c r="J15" s="1">
        <v>2146213.1804605504</v>
      </c>
      <c r="K15" s="1">
        <v>2356993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8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8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6"/>
      <c r="FT15" s="6"/>
      <c r="FU15" s="6"/>
    </row>
    <row r="16" spans="1:178" ht="15.75" x14ac:dyDescent="0.25">
      <c r="A16" s="24"/>
      <c r="B16" s="25" t="s">
        <v>29</v>
      </c>
      <c r="C16" s="26">
        <f>+C13+C14+C15</f>
        <v>2920885</v>
      </c>
      <c r="D16" s="26">
        <f t="shared" ref="D16:K16" si="2">+D13+D14+D15</f>
        <v>2807887</v>
      </c>
      <c r="E16" s="26">
        <f t="shared" si="2"/>
        <v>3240779</v>
      </c>
      <c r="F16" s="26">
        <f t="shared" si="2"/>
        <v>3521089.6673847479</v>
      </c>
      <c r="G16" s="26">
        <f t="shared" si="2"/>
        <v>4337528.3180721141</v>
      </c>
      <c r="H16" s="26">
        <f t="shared" si="2"/>
        <v>5013895.7445751308</v>
      </c>
      <c r="I16" s="26">
        <f t="shared" si="2"/>
        <v>5689310.1520344652</v>
      </c>
      <c r="J16" s="26">
        <f t="shared" si="2"/>
        <v>6234030.655721033</v>
      </c>
      <c r="K16" s="26">
        <f t="shared" si="2"/>
        <v>6750493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8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8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6"/>
      <c r="FT16" s="6"/>
      <c r="FU16" s="6"/>
    </row>
    <row r="17" spans="1:178" s="17" customFormat="1" ht="15.75" x14ac:dyDescent="0.25">
      <c r="A17" s="15" t="s">
        <v>35</v>
      </c>
      <c r="B17" s="16" t="s">
        <v>7</v>
      </c>
      <c r="C17" s="1">
        <f>C18+C19</f>
        <v>2045676</v>
      </c>
      <c r="D17" s="1">
        <f t="shared" ref="D17:K17" si="3">D18+D19</f>
        <v>2127460</v>
      </c>
      <c r="E17" s="1">
        <f t="shared" si="3"/>
        <v>2262227</v>
      </c>
      <c r="F17" s="1">
        <f t="shared" si="3"/>
        <v>2534132</v>
      </c>
      <c r="G17" s="1">
        <f t="shared" si="3"/>
        <v>2223850</v>
      </c>
      <c r="H17" s="1">
        <f t="shared" si="3"/>
        <v>2206093.6816171799</v>
      </c>
      <c r="I17" s="1">
        <f t="shared" si="3"/>
        <v>2372153.6252768761</v>
      </c>
      <c r="J17" s="1">
        <f t="shared" si="3"/>
        <v>2387498.6944834269</v>
      </c>
      <c r="K17" s="1">
        <f t="shared" si="3"/>
        <v>2446062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6"/>
      <c r="FT17" s="6"/>
      <c r="FU17" s="6"/>
      <c r="FV17" s="7"/>
    </row>
    <row r="18" spans="1:178" ht="15.75" x14ac:dyDescent="0.25">
      <c r="A18" s="18">
        <v>6.1</v>
      </c>
      <c r="B18" s="19" t="s">
        <v>8</v>
      </c>
      <c r="C18" s="4">
        <v>1961211</v>
      </c>
      <c r="D18" s="4">
        <v>2041474</v>
      </c>
      <c r="E18" s="4">
        <v>2174187</v>
      </c>
      <c r="F18" s="4">
        <v>2440390</v>
      </c>
      <c r="G18" s="4">
        <v>2133298</v>
      </c>
      <c r="H18" s="1">
        <v>2127331.9042176297</v>
      </c>
      <c r="I18" s="1">
        <v>2286084.5768294847</v>
      </c>
      <c r="J18" s="1">
        <v>2299864.880863748</v>
      </c>
      <c r="K18" s="1">
        <v>2354135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6"/>
      <c r="FT18" s="6"/>
      <c r="FU18" s="6"/>
    </row>
    <row r="19" spans="1:178" ht="15.75" x14ac:dyDescent="0.25">
      <c r="A19" s="18">
        <v>6.2</v>
      </c>
      <c r="B19" s="19" t="s">
        <v>9</v>
      </c>
      <c r="C19" s="4">
        <v>84465</v>
      </c>
      <c r="D19" s="4">
        <v>85986</v>
      </c>
      <c r="E19" s="4">
        <v>88040</v>
      </c>
      <c r="F19" s="4">
        <v>93742</v>
      </c>
      <c r="G19" s="4">
        <v>90552</v>
      </c>
      <c r="H19" s="1">
        <v>78761.777399550178</v>
      </c>
      <c r="I19" s="1">
        <v>86069.048447391702</v>
      </c>
      <c r="J19" s="1">
        <v>87633.813619678956</v>
      </c>
      <c r="K19" s="1">
        <v>91927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6"/>
      <c r="FT19" s="6"/>
      <c r="FU19" s="6"/>
    </row>
    <row r="20" spans="1:178" s="17" customFormat="1" ht="30" x14ac:dyDescent="0.25">
      <c r="A20" s="21" t="s">
        <v>36</v>
      </c>
      <c r="B20" s="23" t="s">
        <v>10</v>
      </c>
      <c r="C20" s="1">
        <f>SUM(C21:C27)</f>
        <v>810091</v>
      </c>
      <c r="D20" s="1">
        <f t="shared" ref="D20:K20" si="4">SUM(D21:D27)</f>
        <v>867559</v>
      </c>
      <c r="E20" s="1">
        <f t="shared" si="4"/>
        <v>963007</v>
      </c>
      <c r="F20" s="1">
        <f t="shared" si="4"/>
        <v>1028904.7411583802</v>
      </c>
      <c r="G20" s="1">
        <f t="shared" si="4"/>
        <v>1224030</v>
      </c>
      <c r="H20" s="1">
        <f t="shared" si="4"/>
        <v>1152818.769646808</v>
      </c>
      <c r="I20" s="1">
        <f t="shared" si="4"/>
        <v>1212498.3627082021</v>
      </c>
      <c r="J20" s="1">
        <f t="shared" si="4"/>
        <v>1237346.9333642614</v>
      </c>
      <c r="K20" s="1">
        <f t="shared" si="4"/>
        <v>1245326.9681528662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6"/>
      <c r="FT20" s="6"/>
      <c r="FU20" s="6"/>
      <c r="FV20" s="7"/>
    </row>
    <row r="21" spans="1:178" ht="15.75" x14ac:dyDescent="0.25">
      <c r="A21" s="18">
        <v>7.1</v>
      </c>
      <c r="B21" s="19" t="s">
        <v>11</v>
      </c>
      <c r="C21" s="4">
        <v>158334</v>
      </c>
      <c r="D21" s="4">
        <v>177728</v>
      </c>
      <c r="E21" s="4">
        <v>199736</v>
      </c>
      <c r="F21" s="4">
        <v>215650</v>
      </c>
      <c r="G21" s="4">
        <v>266230</v>
      </c>
      <c r="H21" s="1">
        <v>195682</v>
      </c>
      <c r="I21" s="1">
        <v>213137</v>
      </c>
      <c r="J21" s="1">
        <v>229226</v>
      </c>
      <c r="K21" s="1">
        <v>236152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6"/>
      <c r="FT21" s="6"/>
      <c r="FU21" s="6"/>
    </row>
    <row r="22" spans="1:178" ht="15.75" x14ac:dyDescent="0.25">
      <c r="A22" s="18">
        <v>7.2</v>
      </c>
      <c r="B22" s="19" t="s">
        <v>12</v>
      </c>
      <c r="C22" s="4">
        <v>356262</v>
      </c>
      <c r="D22" s="4">
        <v>392293</v>
      </c>
      <c r="E22" s="4">
        <v>412390</v>
      </c>
      <c r="F22" s="4">
        <v>443578.50674867583</v>
      </c>
      <c r="G22" s="4">
        <v>470846</v>
      </c>
      <c r="H22" s="1">
        <v>497681.71761042369</v>
      </c>
      <c r="I22" s="1">
        <v>523195.11025886866</v>
      </c>
      <c r="J22" s="1">
        <v>543171.0804119953</v>
      </c>
      <c r="K22" s="1">
        <v>554693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6"/>
      <c r="FT22" s="6"/>
      <c r="FU22" s="6"/>
    </row>
    <row r="23" spans="1:178" ht="15.75" x14ac:dyDescent="0.25">
      <c r="A23" s="18">
        <v>7.3</v>
      </c>
      <c r="B23" s="19" t="s">
        <v>13</v>
      </c>
      <c r="C23" s="4">
        <v>43626</v>
      </c>
      <c r="D23" s="4">
        <v>43715</v>
      </c>
      <c r="E23" s="4">
        <v>21745</v>
      </c>
      <c r="F23" s="4">
        <v>3754.4848795489493</v>
      </c>
      <c r="G23" s="4">
        <v>23462</v>
      </c>
      <c r="H23" s="1">
        <v>23916.250102433827</v>
      </c>
      <c r="I23" s="1">
        <v>25843.720038350908</v>
      </c>
      <c r="J23" s="1">
        <v>28557.424025337452</v>
      </c>
      <c r="K23" s="1">
        <v>30209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6"/>
      <c r="FT23" s="6"/>
      <c r="FU23" s="6"/>
    </row>
    <row r="24" spans="1:178" ht="15.75" x14ac:dyDescent="0.25">
      <c r="A24" s="18">
        <v>7.4</v>
      </c>
      <c r="B24" s="19" t="s">
        <v>14</v>
      </c>
      <c r="C24" s="4">
        <v>0</v>
      </c>
      <c r="D24" s="4">
        <v>237</v>
      </c>
      <c r="E24" s="4">
        <v>8436</v>
      </c>
      <c r="F24" s="4">
        <v>14478.899709550657</v>
      </c>
      <c r="G24" s="4">
        <v>25922</v>
      </c>
      <c r="H24" s="1">
        <v>30553.142669835284</v>
      </c>
      <c r="I24" s="1">
        <v>32461.983543877159</v>
      </c>
      <c r="J24" s="1">
        <v>25282.407058291228</v>
      </c>
      <c r="K24" s="1">
        <v>22712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6"/>
      <c r="FT24" s="6"/>
      <c r="FU24" s="6"/>
    </row>
    <row r="25" spans="1:178" ht="15.75" x14ac:dyDescent="0.25">
      <c r="A25" s="18">
        <v>7.5</v>
      </c>
      <c r="B25" s="19" t="s">
        <v>15</v>
      </c>
      <c r="C25" s="4">
        <v>36400</v>
      </c>
      <c r="D25" s="4">
        <v>36968</v>
      </c>
      <c r="E25" s="4">
        <v>31965</v>
      </c>
      <c r="F25" s="4">
        <v>30970.442508115495</v>
      </c>
      <c r="G25" s="4">
        <v>56020</v>
      </c>
      <c r="H25" s="1">
        <v>22421.535687945587</v>
      </c>
      <c r="I25" s="1">
        <v>24030.04154682007</v>
      </c>
      <c r="J25" s="1">
        <v>28900.535404569786</v>
      </c>
      <c r="K25" s="1">
        <v>30572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6"/>
      <c r="FT25" s="6"/>
      <c r="FU25" s="6"/>
    </row>
    <row r="26" spans="1:178" ht="15.75" x14ac:dyDescent="0.25">
      <c r="A26" s="18">
        <v>7.6</v>
      </c>
      <c r="B26" s="19" t="s">
        <v>16</v>
      </c>
      <c r="C26" s="4">
        <v>6594</v>
      </c>
      <c r="D26" s="4">
        <v>6750</v>
      </c>
      <c r="E26" s="4">
        <v>7276</v>
      </c>
      <c r="F26" s="4">
        <v>7671.2796856313007</v>
      </c>
      <c r="G26" s="4">
        <v>8007</v>
      </c>
      <c r="H26" s="1">
        <v>8624.9282963205769</v>
      </c>
      <c r="I26" s="1">
        <v>8870.8989698838886</v>
      </c>
      <c r="J26" s="1">
        <v>8640.3740291079084</v>
      </c>
      <c r="K26" s="1">
        <v>8649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6"/>
      <c r="FT26" s="6"/>
      <c r="FU26" s="6"/>
    </row>
    <row r="27" spans="1:178" ht="30" x14ac:dyDescent="0.25">
      <c r="A27" s="18">
        <v>7.7</v>
      </c>
      <c r="B27" s="19" t="s">
        <v>17</v>
      </c>
      <c r="C27" s="4">
        <v>208875</v>
      </c>
      <c r="D27" s="4">
        <v>209868</v>
      </c>
      <c r="E27" s="4">
        <v>281459</v>
      </c>
      <c r="F27" s="4">
        <v>312801.12762685801</v>
      </c>
      <c r="G27" s="4">
        <v>373543</v>
      </c>
      <c r="H27" s="1">
        <v>373939.19527984923</v>
      </c>
      <c r="I27" s="1">
        <v>384959.6083504014</v>
      </c>
      <c r="J27" s="1">
        <v>373569.11243495962</v>
      </c>
      <c r="K27" s="1">
        <v>362339.96815286629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6"/>
      <c r="FT27" s="6"/>
      <c r="FU27" s="6"/>
    </row>
    <row r="28" spans="1:178" ht="15.75" x14ac:dyDescent="0.25">
      <c r="A28" s="20" t="s">
        <v>37</v>
      </c>
      <c r="B28" s="19" t="s">
        <v>18</v>
      </c>
      <c r="C28" s="4">
        <v>427077</v>
      </c>
      <c r="D28" s="4">
        <v>448132</v>
      </c>
      <c r="E28" s="4">
        <v>472252</v>
      </c>
      <c r="F28" s="4">
        <v>479116</v>
      </c>
      <c r="G28" s="4">
        <v>600139</v>
      </c>
      <c r="H28" s="1">
        <v>617944</v>
      </c>
      <c r="I28" s="1">
        <v>687214</v>
      </c>
      <c r="J28" s="1">
        <v>693487</v>
      </c>
      <c r="K28" s="1">
        <v>737134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6"/>
      <c r="FT28" s="6"/>
      <c r="FU28" s="6"/>
    </row>
    <row r="29" spans="1:178" ht="30" x14ac:dyDescent="0.25">
      <c r="A29" s="20" t="s">
        <v>38</v>
      </c>
      <c r="B29" s="19" t="s">
        <v>19</v>
      </c>
      <c r="C29" s="4">
        <v>1112543</v>
      </c>
      <c r="D29" s="4">
        <v>1119995</v>
      </c>
      <c r="E29" s="4">
        <v>1105795</v>
      </c>
      <c r="F29" s="4">
        <v>1144127.7258566977</v>
      </c>
      <c r="G29" s="4">
        <v>1093453</v>
      </c>
      <c r="H29" s="1">
        <v>1094830.7134220074</v>
      </c>
      <c r="I29" s="1">
        <v>1115335.2464431173</v>
      </c>
      <c r="J29" s="1">
        <v>1142460.1532373782</v>
      </c>
      <c r="K29" s="1">
        <v>1167342</v>
      </c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6"/>
      <c r="FT29" s="6"/>
      <c r="FU29" s="6"/>
    </row>
    <row r="30" spans="1:178" ht="15.75" x14ac:dyDescent="0.25">
      <c r="A30" s="20" t="s">
        <v>39</v>
      </c>
      <c r="B30" s="19" t="s">
        <v>54</v>
      </c>
      <c r="C30" s="4">
        <v>821723</v>
      </c>
      <c r="D30" s="4">
        <v>857488</v>
      </c>
      <c r="E30" s="4">
        <v>840311</v>
      </c>
      <c r="F30" s="4">
        <v>959113</v>
      </c>
      <c r="G30" s="4">
        <v>1342663</v>
      </c>
      <c r="H30" s="1">
        <v>1041880</v>
      </c>
      <c r="I30" s="1">
        <v>1428880.4481646132</v>
      </c>
      <c r="J30" s="1">
        <v>1387102.9813649422</v>
      </c>
      <c r="K30" s="1">
        <v>1402407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6"/>
      <c r="FT30" s="6"/>
      <c r="FU30" s="6"/>
    </row>
    <row r="31" spans="1:178" ht="15.75" x14ac:dyDescent="0.25">
      <c r="A31" s="20" t="s">
        <v>40</v>
      </c>
      <c r="B31" s="19" t="s">
        <v>20</v>
      </c>
      <c r="C31" s="4">
        <v>1077923</v>
      </c>
      <c r="D31" s="4">
        <v>1077970</v>
      </c>
      <c r="E31" s="4">
        <v>1249518</v>
      </c>
      <c r="F31" s="4">
        <v>1321779</v>
      </c>
      <c r="G31" s="4">
        <v>1334130</v>
      </c>
      <c r="H31" s="1">
        <v>1647032</v>
      </c>
      <c r="I31" s="1">
        <v>1893074.1165059309</v>
      </c>
      <c r="J31" s="1">
        <v>2202475.3205824671</v>
      </c>
      <c r="K31" s="1">
        <v>2457866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6"/>
      <c r="FT31" s="6"/>
      <c r="FU31" s="6"/>
    </row>
    <row r="32" spans="1:178" ht="15.75" x14ac:dyDescent="0.25">
      <c r="A32" s="24"/>
      <c r="B32" s="25" t="s">
        <v>30</v>
      </c>
      <c r="C32" s="26">
        <f>C17+C20+C28+C29+C30+C31</f>
        <v>6295033</v>
      </c>
      <c r="D32" s="26">
        <f t="shared" ref="D32:K32" si="5">D17+D20+D28+D29+D30+D31</f>
        <v>6498604</v>
      </c>
      <c r="E32" s="26">
        <f t="shared" si="5"/>
        <v>6893110</v>
      </c>
      <c r="F32" s="26">
        <f t="shared" si="5"/>
        <v>7467172.4670150783</v>
      </c>
      <c r="G32" s="26">
        <f t="shared" si="5"/>
        <v>7818265</v>
      </c>
      <c r="H32" s="26">
        <f t="shared" si="5"/>
        <v>7760599.1646859953</v>
      </c>
      <c r="I32" s="26">
        <f t="shared" si="5"/>
        <v>8709155.7990987394</v>
      </c>
      <c r="J32" s="26">
        <f t="shared" si="5"/>
        <v>9050371.0830324758</v>
      </c>
      <c r="K32" s="26">
        <f t="shared" si="5"/>
        <v>9456137.9681528658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6"/>
      <c r="FT32" s="6"/>
      <c r="FU32" s="6"/>
    </row>
    <row r="33" spans="1:178" s="17" customFormat="1" ht="15.75" x14ac:dyDescent="0.25">
      <c r="A33" s="27" t="s">
        <v>27</v>
      </c>
      <c r="B33" s="28" t="s">
        <v>41</v>
      </c>
      <c r="C33" s="29">
        <f>C6+C11+C13+C14+C15+C17+C20+C28+C29+C30+C31</f>
        <v>13529020</v>
      </c>
      <c r="D33" s="29">
        <f>D6+D11+D13+D14+D15+D17+D20+D28+D29+D30+D31</f>
        <v>13969583</v>
      </c>
      <c r="E33" s="29">
        <f>E6+E11+E13+E14+E15+E17+E20+E28+E29+E30+E31</f>
        <v>14594127</v>
      </c>
      <c r="F33" s="29">
        <f>F6+F11+F13+F14+F15+F17+F20+F28+F29+F30+F31</f>
        <v>15559920.269399824</v>
      </c>
      <c r="G33" s="29">
        <f t="shared" ref="G33:K33" si="6">G6+G11+G13+G14+G15+G17+G20+G28+G29+G30+G31</f>
        <v>18067369.785033539</v>
      </c>
      <c r="H33" s="29">
        <f t="shared" si="6"/>
        <v>18712295.522044666</v>
      </c>
      <c r="I33" s="29">
        <f t="shared" si="6"/>
        <v>20680673.25019354</v>
      </c>
      <c r="J33" s="29">
        <f t="shared" si="6"/>
        <v>22025320.140936073</v>
      </c>
      <c r="K33" s="29">
        <f t="shared" si="6"/>
        <v>23280711.968152866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6"/>
      <c r="FT33" s="6"/>
      <c r="FU33" s="6"/>
      <c r="FV33" s="7"/>
    </row>
    <row r="34" spans="1:178" ht="15.75" x14ac:dyDescent="0.25">
      <c r="A34" s="22" t="s">
        <v>43</v>
      </c>
      <c r="B34" s="5" t="s">
        <v>25</v>
      </c>
      <c r="C34" s="3">
        <v>1203476</v>
      </c>
      <c r="D34" s="3">
        <v>1247593</v>
      </c>
      <c r="E34" s="3">
        <v>1318035</v>
      </c>
      <c r="F34" s="3">
        <v>1451179</v>
      </c>
      <c r="G34" s="3">
        <v>1539995</v>
      </c>
      <c r="H34" s="32">
        <v>1806812</v>
      </c>
      <c r="I34" s="32">
        <v>1561486</v>
      </c>
      <c r="J34" s="32">
        <v>1769273</v>
      </c>
      <c r="K34" s="1">
        <v>2120253.4750613244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1:178" ht="15.75" x14ac:dyDescent="0.25">
      <c r="A35" s="22" t="s">
        <v>44</v>
      </c>
      <c r="B35" s="5" t="s">
        <v>24</v>
      </c>
      <c r="C35" s="3">
        <v>415005</v>
      </c>
      <c r="D35" s="3">
        <v>482938</v>
      </c>
      <c r="E35" s="3">
        <v>459622</v>
      </c>
      <c r="F35" s="3">
        <v>489869</v>
      </c>
      <c r="G35" s="3">
        <v>496465</v>
      </c>
      <c r="H35" s="32">
        <v>311024</v>
      </c>
      <c r="I35" s="32">
        <v>250222</v>
      </c>
      <c r="J35" s="32">
        <v>389803</v>
      </c>
      <c r="K35" s="32">
        <v>521350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1:178" ht="15.75" x14ac:dyDescent="0.25">
      <c r="A36" s="30" t="s">
        <v>45</v>
      </c>
      <c r="B36" s="31" t="s">
        <v>55</v>
      </c>
      <c r="C36" s="26">
        <f>C33+C34-C35</f>
        <v>14317491</v>
      </c>
      <c r="D36" s="26">
        <f t="shared" ref="D36:K36" si="7">D33+D34-D35</f>
        <v>14734238</v>
      </c>
      <c r="E36" s="26">
        <f t="shared" si="7"/>
        <v>15452540</v>
      </c>
      <c r="F36" s="26">
        <f t="shared" si="7"/>
        <v>16521230.269399822</v>
      </c>
      <c r="G36" s="26">
        <f t="shared" si="7"/>
        <v>19110899.785033539</v>
      </c>
      <c r="H36" s="26">
        <f t="shared" si="7"/>
        <v>20208083.522044666</v>
      </c>
      <c r="I36" s="26">
        <f t="shared" si="7"/>
        <v>21991937.25019354</v>
      </c>
      <c r="J36" s="26">
        <f t="shared" si="7"/>
        <v>23404790.140936073</v>
      </c>
      <c r="K36" s="26">
        <f t="shared" si="7"/>
        <v>24879615.443214189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1:178" ht="15.75" x14ac:dyDescent="0.25">
      <c r="A37" s="22" t="s">
        <v>46</v>
      </c>
      <c r="B37" s="5" t="s">
        <v>42</v>
      </c>
      <c r="C37" s="3">
        <f>GSVA_cur!C37</f>
        <v>314410</v>
      </c>
      <c r="D37" s="3">
        <f>GSVA_cur!D37</f>
        <v>318480</v>
      </c>
      <c r="E37" s="3">
        <f>GSVA_cur!E37</f>
        <v>322600</v>
      </c>
      <c r="F37" s="3">
        <f>GSVA_cur!F37</f>
        <v>326780</v>
      </c>
      <c r="G37" s="3">
        <f>GSVA_cur!G37</f>
        <v>331010</v>
      </c>
      <c r="H37" s="3">
        <f>GSVA_cur!H37</f>
        <v>335290</v>
      </c>
      <c r="I37" s="3">
        <f>GSVA_cur!I37</f>
        <v>337620</v>
      </c>
      <c r="J37" s="3">
        <f>GSVA_cur!J37</f>
        <v>341370</v>
      </c>
      <c r="K37" s="4">
        <f>GSVA_cur!K37</f>
        <v>344931.41627141176</v>
      </c>
      <c r="L37" s="6"/>
      <c r="M37" s="6"/>
    </row>
    <row r="38" spans="1:178" ht="15.75" x14ac:dyDescent="0.25">
      <c r="A38" s="30" t="s">
        <v>47</v>
      </c>
      <c r="B38" s="31" t="s">
        <v>58</v>
      </c>
      <c r="C38" s="26">
        <f>C36/C37*1000</f>
        <v>45537.645113068924</v>
      </c>
      <c r="D38" s="26">
        <f t="shared" ref="D38:K38" si="8">D36/D37*1000</f>
        <v>46264.248932429044</v>
      </c>
      <c r="E38" s="26">
        <f t="shared" si="8"/>
        <v>47900</v>
      </c>
      <c r="F38" s="26">
        <f t="shared" si="8"/>
        <v>50557.654291571765</v>
      </c>
      <c r="G38" s="26">
        <f t="shared" si="8"/>
        <v>57735.113093361339</v>
      </c>
      <c r="H38" s="26">
        <f t="shared" si="8"/>
        <v>60270.462948625565</v>
      </c>
      <c r="I38" s="26">
        <f t="shared" si="8"/>
        <v>65138.13533023381</v>
      </c>
      <c r="J38" s="26">
        <f t="shared" si="8"/>
        <v>68561.356126596002</v>
      </c>
      <c r="K38" s="26">
        <f t="shared" si="8"/>
        <v>72129.166174986749</v>
      </c>
      <c r="L38" s="8"/>
      <c r="M38" s="8"/>
      <c r="BN38" s="9"/>
      <c r="BO38" s="9"/>
      <c r="BP38" s="9"/>
      <c r="BQ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3" max="1048575" man="1"/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38"/>
  <sheetViews>
    <sheetView zoomScaleSheetLayoutView="100" workbookViewId="0">
      <pane xSplit="2" ySplit="5" topLeftCell="C36" activePane="bottomRight" state="frozen"/>
      <selection activeCell="M33" sqref="M33"/>
      <selection pane="topRight" activeCell="M33" sqref="M33"/>
      <selection pane="bottomLeft" activeCell="M33" sqref="M33"/>
      <selection pane="bottomRight" activeCell="K37" sqref="K37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7" width="11.28515625" style="7" customWidth="1"/>
    <col min="8" max="11" width="11.85546875" style="6" customWidth="1"/>
    <col min="12" max="12" width="10.85546875" style="7" customWidth="1"/>
    <col min="13" max="13" width="10.85546875" style="6" customWidth="1"/>
    <col min="14" max="14" width="11" style="7" customWidth="1"/>
    <col min="15" max="17" width="11.42578125" style="7" customWidth="1"/>
    <col min="18" max="45" width="9.140625" style="7" customWidth="1"/>
    <col min="46" max="46" width="12.42578125" style="7" customWidth="1"/>
    <col min="47" max="68" width="9.140625" style="7" customWidth="1"/>
    <col min="69" max="69" width="12.140625" style="7" customWidth="1"/>
    <col min="70" max="73" width="9.140625" style="7" customWidth="1"/>
    <col min="74" max="78" width="9.140625" style="7" hidden="1" customWidth="1"/>
    <col min="79" max="79" width="9.140625" style="7" customWidth="1"/>
    <col min="80" max="84" width="9.140625" style="7" hidden="1" customWidth="1"/>
    <col min="85" max="85" width="9.140625" style="7" customWidth="1"/>
    <col min="86" max="90" width="9.140625" style="7" hidden="1" customWidth="1"/>
    <col min="91" max="91" width="9.140625" style="7" customWidth="1"/>
    <col min="92" max="96" width="9.140625" style="7" hidden="1" customWidth="1"/>
    <col min="97" max="97" width="9.140625" style="7" customWidth="1"/>
    <col min="98" max="102" width="9.140625" style="7" hidden="1" customWidth="1"/>
    <col min="103" max="103" width="9.140625" style="6" customWidth="1"/>
    <col min="104" max="108" width="9.140625" style="6" hidden="1" customWidth="1"/>
    <col min="109" max="109" width="9.140625" style="6" customWidth="1"/>
    <col min="110" max="114" width="9.140625" style="6" hidden="1" customWidth="1"/>
    <col min="115" max="115" width="9.140625" style="6" customWidth="1"/>
    <col min="116" max="120" width="9.140625" style="6" hidden="1" customWidth="1"/>
    <col min="121" max="121" width="9.140625" style="6" customWidth="1"/>
    <col min="122" max="151" width="9.140625" style="7" customWidth="1"/>
    <col min="152" max="152" width="9.140625" style="7" hidden="1" customWidth="1"/>
    <col min="153" max="160" width="9.140625" style="7" customWidth="1"/>
    <col min="161" max="161" width="9.140625" style="7" hidden="1" customWidth="1"/>
    <col min="162" max="166" width="9.140625" style="7" customWidth="1"/>
    <col min="167" max="167" width="9.140625" style="7" hidden="1" customWidth="1"/>
    <col min="168" max="177" width="9.140625" style="7" customWidth="1"/>
    <col min="178" max="181" width="8.85546875" style="7"/>
    <col min="182" max="182" width="12.7109375" style="7" bestFit="1" customWidth="1"/>
    <col min="183" max="16384" width="8.85546875" style="2"/>
  </cols>
  <sheetData>
    <row r="1" spans="1:182" ht="18.75" x14ac:dyDescent="0.3">
      <c r="A1" s="2" t="s">
        <v>53</v>
      </c>
      <c r="B1" s="33" t="s">
        <v>66</v>
      </c>
      <c r="L1" s="8"/>
    </row>
    <row r="2" spans="1:182" ht="15.75" x14ac:dyDescent="0.25">
      <c r="A2" s="12" t="s">
        <v>50</v>
      </c>
      <c r="H2" s="8"/>
      <c r="I2" s="8"/>
      <c r="J2" s="8"/>
    </row>
    <row r="3" spans="1:182" ht="15.75" x14ac:dyDescent="0.25">
      <c r="A3" s="12"/>
      <c r="H3" s="6" t="s">
        <v>71</v>
      </c>
    </row>
    <row r="4" spans="1:182" ht="15.75" x14ac:dyDescent="0.25">
      <c r="A4" s="12"/>
      <c r="E4" s="11"/>
      <c r="F4" s="11" t="s">
        <v>57</v>
      </c>
      <c r="G4" s="11"/>
    </row>
    <row r="5" spans="1:182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</row>
    <row r="6" spans="1:182" s="17" customFormat="1" ht="15.75" x14ac:dyDescent="0.25">
      <c r="A6" s="15" t="s">
        <v>26</v>
      </c>
      <c r="B6" s="16" t="s">
        <v>2</v>
      </c>
      <c r="C6" s="1">
        <f>SUM(C7:C10)</f>
        <v>2620851</v>
      </c>
      <c r="D6" s="1">
        <f t="shared" ref="D6:K6" si="0">SUM(D7:D10)</f>
        <v>3131489</v>
      </c>
      <c r="E6" s="1">
        <f t="shared" si="0"/>
        <v>3394131</v>
      </c>
      <c r="F6" s="1">
        <f t="shared" si="0"/>
        <v>3576248.4009158262</v>
      </c>
      <c r="G6" s="1">
        <f t="shared" si="0"/>
        <v>4022029.3590079141</v>
      </c>
      <c r="H6" s="1">
        <f t="shared" si="0"/>
        <v>4061750.7556788144</v>
      </c>
      <c r="I6" s="1">
        <f t="shared" si="0"/>
        <v>4359714.640668002</v>
      </c>
      <c r="J6" s="1">
        <f t="shared" si="0"/>
        <v>4690243.3426236724</v>
      </c>
      <c r="K6" s="1">
        <f t="shared" si="0"/>
        <v>4950923.3281768113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6"/>
      <c r="FX6" s="6"/>
      <c r="FY6" s="6"/>
      <c r="FZ6" s="7"/>
    </row>
    <row r="7" spans="1:182" ht="15.75" x14ac:dyDescent="0.25">
      <c r="A7" s="18">
        <v>1.1000000000000001</v>
      </c>
      <c r="B7" s="19" t="s">
        <v>59</v>
      </c>
      <c r="C7" s="4">
        <v>1888760</v>
      </c>
      <c r="D7" s="4">
        <v>2298656</v>
      </c>
      <c r="E7" s="4">
        <v>2485157</v>
      </c>
      <c r="F7" s="4">
        <v>2625215.8327885387</v>
      </c>
      <c r="G7" s="4">
        <v>2920425.0114000002</v>
      </c>
      <c r="H7" s="1">
        <v>2967137.0157509372</v>
      </c>
      <c r="I7" s="1">
        <v>3112293.132977963</v>
      </c>
      <c r="J7" s="1">
        <v>3292614.7977615925</v>
      </c>
      <c r="K7" s="1">
        <v>3432489.1417772984</v>
      </c>
      <c r="L7" s="9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6"/>
      <c r="FX7" s="6"/>
      <c r="FY7" s="6"/>
    </row>
    <row r="8" spans="1:182" ht="15.75" x14ac:dyDescent="0.25">
      <c r="A8" s="18">
        <v>1.2</v>
      </c>
      <c r="B8" s="19" t="s">
        <v>60</v>
      </c>
      <c r="C8" s="4">
        <v>153834</v>
      </c>
      <c r="D8" s="4">
        <v>172787</v>
      </c>
      <c r="E8" s="4">
        <v>148379</v>
      </c>
      <c r="F8" s="4">
        <v>166229.27888503697</v>
      </c>
      <c r="G8" s="4">
        <v>263417.10966880003</v>
      </c>
      <c r="H8" s="1">
        <v>242438.9719195099</v>
      </c>
      <c r="I8" s="1">
        <v>323359.72141633119</v>
      </c>
      <c r="J8" s="1">
        <v>360156.3641476935</v>
      </c>
      <c r="K8" s="1">
        <v>376926</v>
      </c>
      <c r="L8" s="9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6"/>
      <c r="FX8" s="6"/>
      <c r="FY8" s="6"/>
    </row>
    <row r="9" spans="1:182" ht="15.75" x14ac:dyDescent="0.25">
      <c r="A9" s="18">
        <v>1.3</v>
      </c>
      <c r="B9" s="19" t="s">
        <v>61</v>
      </c>
      <c r="C9" s="4">
        <v>228850</v>
      </c>
      <c r="D9" s="4">
        <v>243579</v>
      </c>
      <c r="E9" s="4">
        <v>307943</v>
      </c>
      <c r="F9" s="4">
        <v>303339.39679999999</v>
      </c>
      <c r="G9" s="4">
        <v>318279.86129231396</v>
      </c>
      <c r="H9" s="1">
        <v>267510.88277836709</v>
      </c>
      <c r="I9" s="1">
        <v>293480.72329946375</v>
      </c>
      <c r="J9" s="1">
        <v>303079.84701398504</v>
      </c>
      <c r="K9" s="1">
        <v>306126</v>
      </c>
      <c r="L9" s="9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6"/>
      <c r="FX9" s="6"/>
      <c r="FY9" s="6"/>
    </row>
    <row r="10" spans="1:182" ht="15.75" x14ac:dyDescent="0.25">
      <c r="A10" s="18">
        <v>1.4</v>
      </c>
      <c r="B10" s="19" t="s">
        <v>62</v>
      </c>
      <c r="C10" s="4">
        <v>349407</v>
      </c>
      <c r="D10" s="4">
        <v>416467</v>
      </c>
      <c r="E10" s="4">
        <v>452652</v>
      </c>
      <c r="F10" s="4">
        <v>481463.89244225004</v>
      </c>
      <c r="G10" s="4">
        <v>519907.37664680008</v>
      </c>
      <c r="H10" s="1">
        <v>584663.88523000001</v>
      </c>
      <c r="I10" s="1">
        <v>630581.06297424354</v>
      </c>
      <c r="J10" s="1">
        <v>734392.33370040159</v>
      </c>
      <c r="K10" s="1">
        <v>835382.18639951269</v>
      </c>
      <c r="L10" s="9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6"/>
      <c r="FX10" s="6"/>
      <c r="FY10" s="6"/>
    </row>
    <row r="11" spans="1:182" ht="15.75" x14ac:dyDescent="0.25">
      <c r="A11" s="20" t="s">
        <v>31</v>
      </c>
      <c r="B11" s="19" t="s">
        <v>3</v>
      </c>
      <c r="C11" s="4">
        <v>1288077</v>
      </c>
      <c r="D11" s="4">
        <v>1272547</v>
      </c>
      <c r="E11" s="4">
        <v>1218973</v>
      </c>
      <c r="F11" s="4">
        <v>1240709.0930999999</v>
      </c>
      <c r="G11" s="4">
        <v>2298510.2409999999</v>
      </c>
      <c r="H11" s="1">
        <v>2315491.5071999999</v>
      </c>
      <c r="I11" s="1">
        <v>2550485.5975751132</v>
      </c>
      <c r="J11" s="1">
        <v>3093371.2702028309</v>
      </c>
      <c r="K11" s="1">
        <v>3449950.0993477115</v>
      </c>
      <c r="L11" s="9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6"/>
      <c r="FX11" s="6"/>
      <c r="FY11" s="6"/>
    </row>
    <row r="12" spans="1:182" ht="15.75" x14ac:dyDescent="0.25">
      <c r="A12" s="24"/>
      <c r="B12" s="25" t="s">
        <v>28</v>
      </c>
      <c r="C12" s="26">
        <f>C6+C11</f>
        <v>3908928</v>
      </c>
      <c r="D12" s="26">
        <f t="shared" ref="D12:K12" si="1">D6+D11</f>
        <v>4404036</v>
      </c>
      <c r="E12" s="26">
        <f t="shared" si="1"/>
        <v>4613104</v>
      </c>
      <c r="F12" s="26">
        <f t="shared" si="1"/>
        <v>4816957.4940158259</v>
      </c>
      <c r="G12" s="26">
        <f t="shared" si="1"/>
        <v>6320539.600007914</v>
      </c>
      <c r="H12" s="26">
        <f t="shared" si="1"/>
        <v>6377242.2628788147</v>
      </c>
      <c r="I12" s="26">
        <f t="shared" si="1"/>
        <v>6910200.2382431151</v>
      </c>
      <c r="J12" s="26">
        <f t="shared" si="1"/>
        <v>7783614.6128265038</v>
      </c>
      <c r="K12" s="26">
        <f t="shared" si="1"/>
        <v>8400873.4275245219</v>
      </c>
      <c r="L12" s="9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6"/>
      <c r="FX12" s="6"/>
      <c r="FY12" s="6"/>
    </row>
    <row r="13" spans="1:182" s="17" customFormat="1" ht="15.75" x14ac:dyDescent="0.25">
      <c r="A13" s="15" t="s">
        <v>32</v>
      </c>
      <c r="B13" s="16" t="s">
        <v>4</v>
      </c>
      <c r="C13" s="1">
        <v>1274688</v>
      </c>
      <c r="D13" s="1">
        <v>1304587</v>
      </c>
      <c r="E13" s="1">
        <v>1659125</v>
      </c>
      <c r="F13" s="1">
        <v>1740261.68</v>
      </c>
      <c r="G13" s="1">
        <v>2132800.9800977199</v>
      </c>
      <c r="H13" s="1">
        <v>2653234.4103999999</v>
      </c>
      <c r="I13" s="1">
        <v>2945235.3226810121</v>
      </c>
      <c r="J13" s="1">
        <v>3157330.4491353692</v>
      </c>
      <c r="K13" s="1">
        <v>3220126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6"/>
      <c r="FX13" s="6"/>
      <c r="FY13" s="6"/>
      <c r="FZ13" s="7"/>
    </row>
    <row r="14" spans="1:182" ht="30" x14ac:dyDescent="0.25">
      <c r="A14" s="20" t="s">
        <v>33</v>
      </c>
      <c r="B14" s="19" t="s">
        <v>5</v>
      </c>
      <c r="C14" s="4">
        <v>130994</v>
      </c>
      <c r="D14" s="4">
        <v>136995</v>
      </c>
      <c r="E14" s="4">
        <v>170118</v>
      </c>
      <c r="F14" s="4">
        <v>202877</v>
      </c>
      <c r="G14" s="4">
        <v>244168.18180000002</v>
      </c>
      <c r="H14" s="1">
        <v>291398</v>
      </c>
      <c r="I14" s="1">
        <v>461036.58571484301</v>
      </c>
      <c r="J14" s="1">
        <v>484451.3608499791</v>
      </c>
      <c r="K14" s="1">
        <v>493743</v>
      </c>
      <c r="L14" s="9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8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8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8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6"/>
      <c r="FX14" s="6"/>
      <c r="FY14" s="6"/>
    </row>
    <row r="15" spans="1:182" ht="15.75" x14ac:dyDescent="0.25">
      <c r="A15" s="20" t="s">
        <v>34</v>
      </c>
      <c r="B15" s="19" t="s">
        <v>6</v>
      </c>
      <c r="C15" s="4">
        <v>1131858</v>
      </c>
      <c r="D15" s="4">
        <v>1203628</v>
      </c>
      <c r="E15" s="4">
        <v>1444115</v>
      </c>
      <c r="F15" s="4">
        <v>1511088.71</v>
      </c>
      <c r="G15" s="4">
        <v>1519060.129</v>
      </c>
      <c r="H15" s="1">
        <v>1774376.3263999999</v>
      </c>
      <c r="I15" s="1">
        <v>2042907.089724821</v>
      </c>
      <c r="J15" s="1">
        <v>2497536.7988442723</v>
      </c>
      <c r="K15" s="1">
        <v>2647031</v>
      </c>
      <c r="L15" s="9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8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8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8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6"/>
      <c r="FX15" s="6"/>
      <c r="FY15" s="6"/>
    </row>
    <row r="16" spans="1:182" ht="15.75" x14ac:dyDescent="0.25">
      <c r="A16" s="24"/>
      <c r="B16" s="25" t="s">
        <v>29</v>
      </c>
      <c r="C16" s="26">
        <f>+C13+C14+C15</f>
        <v>2537540</v>
      </c>
      <c r="D16" s="26">
        <f t="shared" ref="D16:K16" si="2">+D13+D14+D15</f>
        <v>2645210</v>
      </c>
      <c r="E16" s="26">
        <f t="shared" si="2"/>
        <v>3273358</v>
      </c>
      <c r="F16" s="26">
        <f t="shared" si="2"/>
        <v>3454227.3899999997</v>
      </c>
      <c r="G16" s="26">
        <f t="shared" si="2"/>
        <v>3896029.2908977196</v>
      </c>
      <c r="H16" s="26">
        <f t="shared" si="2"/>
        <v>4719008.7368000001</v>
      </c>
      <c r="I16" s="26">
        <f t="shared" si="2"/>
        <v>5449178.9981206767</v>
      </c>
      <c r="J16" s="26">
        <f t="shared" si="2"/>
        <v>6139318.6088296203</v>
      </c>
      <c r="K16" s="26">
        <f t="shared" si="2"/>
        <v>6360900</v>
      </c>
      <c r="L16" s="9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8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8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8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6"/>
      <c r="FX16" s="6"/>
      <c r="FY16" s="6"/>
    </row>
    <row r="17" spans="1:182" s="17" customFormat="1" ht="15.75" x14ac:dyDescent="0.25">
      <c r="A17" s="15" t="s">
        <v>35</v>
      </c>
      <c r="B17" s="16" t="s">
        <v>7</v>
      </c>
      <c r="C17" s="1">
        <f>C18+C19</f>
        <v>2002198</v>
      </c>
      <c r="D17" s="1">
        <f t="shared" ref="D17:K17" si="3">D18+D19</f>
        <v>2231416</v>
      </c>
      <c r="E17" s="1">
        <f t="shared" si="3"/>
        <v>2510971</v>
      </c>
      <c r="F17" s="1">
        <f t="shared" si="3"/>
        <v>2786620.6591999996</v>
      </c>
      <c r="G17" s="1">
        <f t="shared" si="3"/>
        <v>2740712</v>
      </c>
      <c r="H17" s="1">
        <f t="shared" si="3"/>
        <v>3323954.1557</v>
      </c>
      <c r="I17" s="1">
        <f t="shared" si="3"/>
        <v>3750423.526908515</v>
      </c>
      <c r="J17" s="1">
        <f t="shared" si="3"/>
        <v>4164984.5829938557</v>
      </c>
      <c r="K17" s="1">
        <f t="shared" si="3"/>
        <v>4804143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6"/>
      <c r="FX17" s="6"/>
      <c r="FY17" s="6"/>
      <c r="FZ17" s="7"/>
    </row>
    <row r="18" spans="1:182" ht="15.75" x14ac:dyDescent="0.25">
      <c r="A18" s="18">
        <v>6.1</v>
      </c>
      <c r="B18" s="19" t="s">
        <v>8</v>
      </c>
      <c r="C18" s="4">
        <v>1919528</v>
      </c>
      <c r="D18" s="4">
        <v>2141229</v>
      </c>
      <c r="E18" s="4">
        <v>2415462</v>
      </c>
      <c r="F18" s="4">
        <v>2687252.7851999998</v>
      </c>
      <c r="G18" s="4">
        <v>2635151</v>
      </c>
      <c r="H18" s="1">
        <v>3209307.9232000001</v>
      </c>
      <c r="I18" s="1">
        <v>3619036.572035654</v>
      </c>
      <c r="J18" s="1">
        <v>4019481.7893770244</v>
      </c>
      <c r="K18" s="1">
        <v>4637374</v>
      </c>
      <c r="L18" s="9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6"/>
      <c r="FX18" s="6"/>
      <c r="FY18" s="6"/>
    </row>
    <row r="19" spans="1:182" ht="15.75" x14ac:dyDescent="0.25">
      <c r="A19" s="18">
        <v>6.2</v>
      </c>
      <c r="B19" s="19" t="s">
        <v>9</v>
      </c>
      <c r="C19" s="4">
        <v>82670</v>
      </c>
      <c r="D19" s="4">
        <v>90187</v>
      </c>
      <c r="E19" s="4">
        <v>95509</v>
      </c>
      <c r="F19" s="4">
        <v>99367.873999999996</v>
      </c>
      <c r="G19" s="4">
        <v>105561</v>
      </c>
      <c r="H19" s="1">
        <v>114646.2325</v>
      </c>
      <c r="I19" s="1">
        <v>131386.95487286127</v>
      </c>
      <c r="J19" s="1">
        <v>145502.79361683148</v>
      </c>
      <c r="K19" s="1">
        <v>166769</v>
      </c>
      <c r="L19" s="9"/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6"/>
      <c r="FX19" s="6"/>
      <c r="FY19" s="6"/>
    </row>
    <row r="20" spans="1:182" s="17" customFormat="1" ht="30" x14ac:dyDescent="0.25">
      <c r="A20" s="21" t="s">
        <v>36</v>
      </c>
      <c r="B20" s="23" t="s">
        <v>10</v>
      </c>
      <c r="C20" s="1">
        <f>SUM(C21:C27)</f>
        <v>654962</v>
      </c>
      <c r="D20" s="1">
        <f t="shared" ref="D20:K20" si="4">SUM(D21:D27)</f>
        <v>752139</v>
      </c>
      <c r="E20" s="1">
        <f t="shared" si="4"/>
        <v>843946</v>
      </c>
      <c r="F20" s="1">
        <f t="shared" si="4"/>
        <v>918755.52260000003</v>
      </c>
      <c r="G20" s="1">
        <f t="shared" si="4"/>
        <v>1113698</v>
      </c>
      <c r="H20" s="1">
        <f t="shared" si="4"/>
        <v>1054307.8067999999</v>
      </c>
      <c r="I20" s="1">
        <f t="shared" si="4"/>
        <v>1079911.0921947116</v>
      </c>
      <c r="J20" s="1">
        <f t="shared" si="4"/>
        <v>1154921.1606677899</v>
      </c>
      <c r="K20" s="1">
        <f t="shared" si="4"/>
        <v>1210697.3892664514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6"/>
      <c r="FX20" s="6"/>
      <c r="FY20" s="6"/>
      <c r="FZ20" s="7"/>
    </row>
    <row r="21" spans="1:182" ht="15.75" x14ac:dyDescent="0.25">
      <c r="A21" s="18">
        <v>7.1</v>
      </c>
      <c r="B21" s="19" t="s">
        <v>11</v>
      </c>
      <c r="C21" s="4">
        <v>102300</v>
      </c>
      <c r="D21" s="4">
        <v>122431</v>
      </c>
      <c r="E21" s="4">
        <v>126937</v>
      </c>
      <c r="F21" s="4">
        <v>151591</v>
      </c>
      <c r="G21" s="4">
        <v>163457</v>
      </c>
      <c r="H21" s="1">
        <v>101881</v>
      </c>
      <c r="I21" s="1">
        <v>94426.353274160705</v>
      </c>
      <c r="J21" s="1">
        <v>91665.094107531622</v>
      </c>
      <c r="K21" s="1">
        <v>88800</v>
      </c>
      <c r="L21" s="9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6"/>
      <c r="FX21" s="6"/>
      <c r="FY21" s="6"/>
    </row>
    <row r="22" spans="1:182" ht="15.75" x14ac:dyDescent="0.25">
      <c r="A22" s="18">
        <v>7.2</v>
      </c>
      <c r="B22" s="19" t="s">
        <v>12</v>
      </c>
      <c r="C22" s="4">
        <v>307628</v>
      </c>
      <c r="D22" s="4">
        <v>366903</v>
      </c>
      <c r="E22" s="4">
        <v>420388</v>
      </c>
      <c r="F22" s="4">
        <v>458971.60739999998</v>
      </c>
      <c r="G22" s="4">
        <v>496568</v>
      </c>
      <c r="H22" s="1">
        <v>526575.3628</v>
      </c>
      <c r="I22" s="1">
        <v>559470.54033827188</v>
      </c>
      <c r="J22" s="1">
        <v>621931.40376210387</v>
      </c>
      <c r="K22" s="1">
        <v>674268.94040170521</v>
      </c>
      <c r="L22" s="9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6"/>
      <c r="FX22" s="6"/>
      <c r="FY22" s="6"/>
    </row>
    <row r="23" spans="1:182" ht="15.75" x14ac:dyDescent="0.25">
      <c r="A23" s="18">
        <v>7.3</v>
      </c>
      <c r="B23" s="19" t="s">
        <v>13</v>
      </c>
      <c r="C23" s="4">
        <v>37671</v>
      </c>
      <c r="D23" s="4">
        <v>40886</v>
      </c>
      <c r="E23" s="4">
        <v>13913</v>
      </c>
      <c r="F23" s="4">
        <v>2681.5910000000003</v>
      </c>
      <c r="G23" s="4">
        <v>16841</v>
      </c>
      <c r="H23" s="1">
        <v>19965.758000000002</v>
      </c>
      <c r="I23" s="1">
        <v>23136.515644799765</v>
      </c>
      <c r="J23" s="1">
        <v>27805.831363954636</v>
      </c>
      <c r="K23" s="1">
        <v>33840.434452455382</v>
      </c>
      <c r="L23" s="9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6"/>
      <c r="FX23" s="6"/>
      <c r="FY23" s="6"/>
    </row>
    <row r="24" spans="1:182" ht="15.75" x14ac:dyDescent="0.25">
      <c r="A24" s="18">
        <v>7.4</v>
      </c>
      <c r="B24" s="19" t="s">
        <v>14</v>
      </c>
      <c r="C24" s="4">
        <v>0</v>
      </c>
      <c r="D24" s="4">
        <v>221</v>
      </c>
      <c r="E24" s="4">
        <v>4744</v>
      </c>
      <c r="F24" s="4">
        <v>11476.324199999999</v>
      </c>
      <c r="G24" s="4">
        <v>25235</v>
      </c>
      <c r="H24" s="1">
        <v>30999.851199999997</v>
      </c>
      <c r="I24" s="1">
        <v>33630.088162100619</v>
      </c>
      <c r="J24" s="1">
        <v>25548.811353989848</v>
      </c>
      <c r="K24" s="1">
        <v>22789</v>
      </c>
      <c r="L24" s="9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6"/>
      <c r="FX24" s="6"/>
      <c r="FY24" s="6"/>
    </row>
    <row r="25" spans="1:182" ht="15.75" x14ac:dyDescent="0.25">
      <c r="A25" s="18">
        <v>7.5</v>
      </c>
      <c r="B25" s="19" t="s">
        <v>15</v>
      </c>
      <c r="C25" s="4">
        <v>31431</v>
      </c>
      <c r="D25" s="4">
        <v>34575</v>
      </c>
      <c r="E25" s="4">
        <v>31834</v>
      </c>
      <c r="F25" s="4">
        <v>31439</v>
      </c>
      <c r="G25" s="4">
        <v>57921</v>
      </c>
      <c r="H25" s="1">
        <v>23469.834800000001</v>
      </c>
      <c r="I25" s="1">
        <v>25550.898000000001</v>
      </c>
      <c r="J25" s="1">
        <v>31996.626413505699</v>
      </c>
      <c r="K25" s="1">
        <v>34352</v>
      </c>
      <c r="L25" s="9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6"/>
      <c r="FX25" s="6"/>
      <c r="FY25" s="6"/>
    </row>
    <row r="26" spans="1:182" ht="15.75" x14ac:dyDescent="0.25">
      <c r="A26" s="18">
        <v>7.6</v>
      </c>
      <c r="B26" s="19" t="s">
        <v>16</v>
      </c>
      <c r="C26" s="4">
        <v>5654</v>
      </c>
      <c r="D26" s="4">
        <v>6315</v>
      </c>
      <c r="E26" s="4">
        <v>7086</v>
      </c>
      <c r="F26" s="4">
        <v>7470</v>
      </c>
      <c r="G26" s="4">
        <v>7978</v>
      </c>
      <c r="H26" s="1">
        <v>8823</v>
      </c>
      <c r="I26" s="1">
        <v>9309.2509640162425</v>
      </c>
      <c r="J26" s="1">
        <v>9538.5255229494796</v>
      </c>
      <c r="K26" s="1">
        <v>9966</v>
      </c>
      <c r="L26" s="9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6"/>
      <c r="FX26" s="6"/>
      <c r="FY26" s="6"/>
    </row>
    <row r="27" spans="1:182" ht="30" x14ac:dyDescent="0.25">
      <c r="A27" s="18">
        <v>7.7</v>
      </c>
      <c r="B27" s="19" t="s">
        <v>17</v>
      </c>
      <c r="C27" s="4">
        <v>170278</v>
      </c>
      <c r="D27" s="4">
        <v>180808</v>
      </c>
      <c r="E27" s="4">
        <v>239044</v>
      </c>
      <c r="F27" s="4">
        <v>255126</v>
      </c>
      <c r="G27" s="4">
        <v>345698</v>
      </c>
      <c r="H27" s="1">
        <v>342593</v>
      </c>
      <c r="I27" s="1">
        <v>334387.44581136236</v>
      </c>
      <c r="J27" s="1">
        <v>346434.86814375472</v>
      </c>
      <c r="K27" s="1">
        <v>346681.01441229065</v>
      </c>
      <c r="L27" s="9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6"/>
      <c r="FX27" s="6"/>
      <c r="FY27" s="6"/>
    </row>
    <row r="28" spans="1:182" ht="15.75" x14ac:dyDescent="0.25">
      <c r="A28" s="20" t="s">
        <v>37</v>
      </c>
      <c r="B28" s="19" t="s">
        <v>18</v>
      </c>
      <c r="C28" s="4">
        <v>420333</v>
      </c>
      <c r="D28" s="4">
        <v>449114</v>
      </c>
      <c r="E28" s="4">
        <v>507287</v>
      </c>
      <c r="F28" s="4">
        <v>533742</v>
      </c>
      <c r="G28" s="4">
        <v>634297</v>
      </c>
      <c r="H28" s="1">
        <v>650360</v>
      </c>
      <c r="I28" s="1">
        <v>778091.10472166887</v>
      </c>
      <c r="J28" s="1">
        <v>845502</v>
      </c>
      <c r="K28" s="1">
        <v>939345.65678853914</v>
      </c>
      <c r="L28" s="9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6"/>
      <c r="FX28" s="6"/>
      <c r="FY28" s="6"/>
    </row>
    <row r="29" spans="1:182" ht="30" x14ac:dyDescent="0.25">
      <c r="A29" s="20" t="s">
        <v>38</v>
      </c>
      <c r="B29" s="19" t="s">
        <v>19</v>
      </c>
      <c r="C29" s="4">
        <v>942080</v>
      </c>
      <c r="D29" s="4">
        <v>1026126</v>
      </c>
      <c r="E29" s="4">
        <v>1086805</v>
      </c>
      <c r="F29" s="4">
        <v>1130108.1151999999</v>
      </c>
      <c r="G29" s="4">
        <v>1117382</v>
      </c>
      <c r="H29" s="1">
        <v>1163132.828</v>
      </c>
      <c r="I29" s="1">
        <v>1234638.268949715</v>
      </c>
      <c r="J29" s="1">
        <v>1322153.5158964375</v>
      </c>
      <c r="K29" s="1">
        <v>1402919.5027293253</v>
      </c>
      <c r="L29" s="9"/>
      <c r="M29" s="8"/>
      <c r="N29" s="10"/>
      <c r="O29" s="10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6"/>
      <c r="FX29" s="6"/>
      <c r="FY29" s="6"/>
    </row>
    <row r="30" spans="1:182" ht="15.75" x14ac:dyDescent="0.25">
      <c r="A30" s="20" t="s">
        <v>39</v>
      </c>
      <c r="B30" s="19" t="s">
        <v>54</v>
      </c>
      <c r="C30" s="4">
        <v>634052</v>
      </c>
      <c r="D30" s="4">
        <v>722921</v>
      </c>
      <c r="E30" s="4">
        <v>768977</v>
      </c>
      <c r="F30" s="4">
        <v>901514</v>
      </c>
      <c r="G30" s="4">
        <v>1371994</v>
      </c>
      <c r="H30" s="1">
        <v>1099300</v>
      </c>
      <c r="I30" s="1">
        <v>1594502.5210931371</v>
      </c>
      <c r="J30" s="1">
        <v>1656481.1729285095</v>
      </c>
      <c r="K30" s="1">
        <v>1770973.3271448626</v>
      </c>
      <c r="L30" s="9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6"/>
      <c r="FX30" s="6"/>
      <c r="FY30" s="6"/>
    </row>
    <row r="31" spans="1:182" ht="15.75" x14ac:dyDescent="0.25">
      <c r="A31" s="20" t="s">
        <v>40</v>
      </c>
      <c r="B31" s="19" t="s">
        <v>20</v>
      </c>
      <c r="C31" s="4">
        <v>1046848</v>
      </c>
      <c r="D31" s="4">
        <v>1147534</v>
      </c>
      <c r="E31" s="4">
        <v>1450208</v>
      </c>
      <c r="F31" s="4">
        <v>1600060.7075</v>
      </c>
      <c r="G31" s="4">
        <v>1657789</v>
      </c>
      <c r="H31" s="1">
        <v>2145650</v>
      </c>
      <c r="I31" s="1">
        <v>2529781.6756487545</v>
      </c>
      <c r="J31" s="1">
        <v>3131375.6596935312</v>
      </c>
      <c r="K31" s="1">
        <v>4059188.4269020278</v>
      </c>
      <c r="L31" s="9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6"/>
      <c r="FX31" s="6"/>
      <c r="FY31" s="6"/>
    </row>
    <row r="32" spans="1:182" ht="15.75" x14ac:dyDescent="0.25">
      <c r="A32" s="24"/>
      <c r="B32" s="25" t="s">
        <v>30</v>
      </c>
      <c r="C32" s="26">
        <f>C17+C20+C28+C29+C30+C31</f>
        <v>5700473</v>
      </c>
      <c r="D32" s="26">
        <f t="shared" ref="D32:F32" si="5">D17+D20+D28+D29+D30+D31</f>
        <v>6329250</v>
      </c>
      <c r="E32" s="26">
        <f t="shared" si="5"/>
        <v>7168194</v>
      </c>
      <c r="F32" s="26">
        <f t="shared" si="5"/>
        <v>7870801.0044999998</v>
      </c>
      <c r="G32" s="26">
        <f t="shared" ref="G32:K32" si="6">G17+G20+G28+G29+G30+G31</f>
        <v>8635872</v>
      </c>
      <c r="H32" s="26">
        <f t="shared" si="6"/>
        <v>9436704.7905000001</v>
      </c>
      <c r="I32" s="26">
        <f t="shared" si="6"/>
        <v>10967348.189516503</v>
      </c>
      <c r="J32" s="26">
        <f t="shared" si="6"/>
        <v>12275418.092180125</v>
      </c>
      <c r="K32" s="26">
        <f t="shared" si="6"/>
        <v>14187267.302831206</v>
      </c>
      <c r="L32" s="9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6"/>
      <c r="FX32" s="6"/>
      <c r="FY32" s="6"/>
    </row>
    <row r="33" spans="1:182" s="17" customFormat="1" ht="15.75" x14ac:dyDescent="0.25">
      <c r="A33" s="27" t="s">
        <v>27</v>
      </c>
      <c r="B33" s="28" t="s">
        <v>51</v>
      </c>
      <c r="C33" s="29">
        <f>C6+C11+C13+C14+C15+C17+C20+C28+C29+C30+C31</f>
        <v>12146941</v>
      </c>
      <c r="D33" s="29">
        <f>D6+D11+D13+D14+D15+D17+D20+D28+D29+D30+D31</f>
        <v>13378496</v>
      </c>
      <c r="E33" s="29">
        <f>E6+E11+E13+E14+E15+E17+E20+E28+E29+E30+E31</f>
        <v>15054656</v>
      </c>
      <c r="F33" s="29">
        <f>F6+F11+F13+F14+F15+F17+F20+F28+F29+F30+F31</f>
        <v>16141985.888515826</v>
      </c>
      <c r="G33" s="29">
        <f t="shared" ref="G33:K33" si="7">G6+G11+G13+G14+G15+G17+G20+G28+G29+G30+G31</f>
        <v>18852440.890905634</v>
      </c>
      <c r="H33" s="29">
        <f t="shared" si="7"/>
        <v>20532955.790178817</v>
      </c>
      <c r="I33" s="29">
        <f t="shared" si="7"/>
        <v>23326727.425880291</v>
      </c>
      <c r="J33" s="29">
        <f t="shared" si="7"/>
        <v>26198351.313836243</v>
      </c>
      <c r="K33" s="29">
        <f t="shared" si="7"/>
        <v>28949040.730355725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6"/>
      <c r="FX33" s="6"/>
      <c r="FY33" s="6"/>
      <c r="FZ33" s="7"/>
    </row>
    <row r="34" spans="1:182" ht="15.75" x14ac:dyDescent="0.25">
      <c r="A34" s="22" t="s">
        <v>43</v>
      </c>
      <c r="B34" s="5" t="s">
        <v>25</v>
      </c>
      <c r="C34" s="3">
        <f>GSVA_cur!C34</f>
        <v>1203476</v>
      </c>
      <c r="D34" s="3">
        <f>GSVA_cur!D34</f>
        <v>1346785</v>
      </c>
      <c r="E34" s="3">
        <f>GSVA_cur!E34</f>
        <v>1519305</v>
      </c>
      <c r="F34" s="3">
        <f>GSVA_cur!F34</f>
        <v>1725309</v>
      </c>
      <c r="G34" s="3">
        <f>GSVA_cur!G34</f>
        <v>1773533</v>
      </c>
      <c r="H34" s="3">
        <f>GSVA_cur!H34</f>
        <v>2061573</v>
      </c>
      <c r="I34" s="3">
        <f>GSVA_cur!I34</f>
        <v>2355537</v>
      </c>
      <c r="J34" s="3">
        <f>GSVA_cur!J34</f>
        <v>2668567</v>
      </c>
      <c r="K34" s="4">
        <f>GSVA_cur!K34</f>
        <v>3023195.9139206898</v>
      </c>
      <c r="L34" s="9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</row>
    <row r="35" spans="1:182" ht="15.75" x14ac:dyDescent="0.25">
      <c r="A35" s="22" t="s">
        <v>44</v>
      </c>
      <c r="B35" s="5" t="s">
        <v>24</v>
      </c>
      <c r="C35" s="3">
        <f>GSVA_cur!C35</f>
        <v>415005</v>
      </c>
      <c r="D35" s="3">
        <f>GSVA_cur!D35</f>
        <v>521335</v>
      </c>
      <c r="E35" s="3">
        <f>GSVA_cur!E35</f>
        <v>529808</v>
      </c>
      <c r="F35" s="3">
        <f>GSVA_cur!F35</f>
        <v>582406</v>
      </c>
      <c r="G35" s="3">
        <f>GSVA_cur!G35</f>
        <v>495093</v>
      </c>
      <c r="H35" s="3">
        <f>GSVA_cur!H35</f>
        <v>354878</v>
      </c>
      <c r="I35" s="3">
        <f>GSVA_cur!I35</f>
        <v>309625</v>
      </c>
      <c r="J35" s="3">
        <f>GSVA_cur!J35</f>
        <v>588736</v>
      </c>
      <c r="K35" s="3">
        <f>GSVA_cur!K35</f>
        <v>666974</v>
      </c>
      <c r="L35" s="9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</row>
    <row r="36" spans="1:182" ht="15.75" x14ac:dyDescent="0.25">
      <c r="A36" s="30" t="s">
        <v>45</v>
      </c>
      <c r="B36" s="31" t="s">
        <v>63</v>
      </c>
      <c r="C36" s="26">
        <f>C33+C34-C35</f>
        <v>12935412</v>
      </c>
      <c r="D36" s="26">
        <f t="shared" ref="D36:K36" si="8">D33+D34-D35</f>
        <v>14203946</v>
      </c>
      <c r="E36" s="26">
        <f t="shared" si="8"/>
        <v>16044153</v>
      </c>
      <c r="F36" s="26">
        <f t="shared" si="8"/>
        <v>17284888.888515826</v>
      </c>
      <c r="G36" s="26">
        <f t="shared" si="8"/>
        <v>20130880.890905634</v>
      </c>
      <c r="H36" s="26">
        <f t="shared" si="8"/>
        <v>22239650.790178817</v>
      </c>
      <c r="I36" s="26">
        <f t="shared" si="8"/>
        <v>25372639.425880291</v>
      </c>
      <c r="J36" s="26">
        <f t="shared" si="8"/>
        <v>28278182.313836243</v>
      </c>
      <c r="K36" s="26">
        <f t="shared" si="8"/>
        <v>31305262.644276414</v>
      </c>
      <c r="L36" s="9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</row>
    <row r="37" spans="1:182" ht="15.75" x14ac:dyDescent="0.25">
      <c r="A37" s="22" t="s">
        <v>46</v>
      </c>
      <c r="B37" s="5" t="s">
        <v>42</v>
      </c>
      <c r="C37" s="3">
        <f>GSVA_cur!C37</f>
        <v>314410</v>
      </c>
      <c r="D37" s="3">
        <f>GSVA_cur!D37</f>
        <v>318480</v>
      </c>
      <c r="E37" s="3">
        <f>GSVA_cur!E37</f>
        <v>322600</v>
      </c>
      <c r="F37" s="3">
        <f>GSVA_cur!F37</f>
        <v>326780</v>
      </c>
      <c r="G37" s="3">
        <f>GSVA_cur!G37</f>
        <v>331010</v>
      </c>
      <c r="H37" s="3">
        <f>GSVA_cur!H37</f>
        <v>335290</v>
      </c>
      <c r="I37" s="3">
        <f>GSVA_cur!I37</f>
        <v>337620</v>
      </c>
      <c r="J37" s="3">
        <f>GSVA_cur!J37</f>
        <v>341370</v>
      </c>
      <c r="K37" s="4">
        <f>GSVA_cur!K37</f>
        <v>344931.41627141176</v>
      </c>
      <c r="N37" s="6"/>
      <c r="O37" s="6"/>
      <c r="P37" s="6"/>
      <c r="Q37" s="6"/>
    </row>
    <row r="38" spans="1:182" ht="15.75" x14ac:dyDescent="0.25">
      <c r="A38" s="30" t="s">
        <v>47</v>
      </c>
      <c r="B38" s="31" t="s">
        <v>64</v>
      </c>
      <c r="C38" s="26">
        <f>C36/C37*1000</f>
        <v>41141.859355618457</v>
      </c>
      <c r="D38" s="26">
        <f t="shared" ref="D38:K38" si="9">D36/D37*1000</f>
        <v>44599.177342376286</v>
      </c>
      <c r="E38" s="26">
        <f t="shared" si="9"/>
        <v>49733.890266584007</v>
      </c>
      <c r="F38" s="26">
        <f t="shared" si="9"/>
        <v>52894.573990194709</v>
      </c>
      <c r="G38" s="26">
        <f t="shared" si="9"/>
        <v>60816.533914098167</v>
      </c>
      <c r="H38" s="26">
        <f t="shared" si="9"/>
        <v>66329.597632434059</v>
      </c>
      <c r="I38" s="26">
        <f t="shared" si="9"/>
        <v>75151.470368699389</v>
      </c>
      <c r="J38" s="26">
        <f t="shared" si="9"/>
        <v>82837.338705323375</v>
      </c>
      <c r="K38" s="26">
        <f t="shared" si="9"/>
        <v>90757.933802247935</v>
      </c>
      <c r="M38" s="8"/>
      <c r="N38" s="8"/>
      <c r="O38" s="8"/>
      <c r="P38" s="8"/>
      <c r="Q38" s="8"/>
      <c r="BR38" s="9"/>
      <c r="BS38" s="9"/>
      <c r="BT38" s="9"/>
      <c r="BU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38"/>
  <sheetViews>
    <sheetView zoomScaleSheetLayoutView="100" workbookViewId="0">
      <pane xSplit="2" ySplit="5" topLeftCell="C33" activePane="bottomRight" state="frozen"/>
      <selection activeCell="M33" sqref="M33"/>
      <selection pane="topRight" activeCell="M33" sqref="M33"/>
      <selection pane="bottomLeft" activeCell="M33" sqref="M33"/>
      <selection pane="bottomRight" activeCell="M33" sqref="M33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7" width="10.85546875" style="7" customWidth="1"/>
    <col min="8" max="11" width="11.85546875" style="6" customWidth="1"/>
    <col min="12" max="13" width="11.42578125" style="7" customWidth="1"/>
    <col min="14" max="41" width="9.140625" style="7" customWidth="1"/>
    <col min="42" max="42" width="12.42578125" style="7" customWidth="1"/>
    <col min="43" max="64" width="9.140625" style="7" customWidth="1"/>
    <col min="65" max="65" width="12.140625" style="7" customWidth="1"/>
    <col min="66" max="69" width="9.140625" style="7" customWidth="1"/>
    <col min="70" max="74" width="9.140625" style="7" hidden="1" customWidth="1"/>
    <col min="75" max="75" width="9.140625" style="7" customWidth="1"/>
    <col min="76" max="80" width="9.140625" style="7" hidden="1" customWidth="1"/>
    <col min="81" max="81" width="9.140625" style="7" customWidth="1"/>
    <col min="82" max="86" width="9.140625" style="7" hidden="1" customWidth="1"/>
    <col min="87" max="87" width="9.140625" style="7" customWidth="1"/>
    <col min="88" max="92" width="9.140625" style="7" hidden="1" customWidth="1"/>
    <col min="93" max="93" width="9.140625" style="7" customWidth="1"/>
    <col min="94" max="98" width="9.140625" style="7" hidden="1" customWidth="1"/>
    <col min="99" max="99" width="9.140625" style="6" customWidth="1"/>
    <col min="100" max="104" width="9.140625" style="6" hidden="1" customWidth="1"/>
    <col min="105" max="105" width="9.140625" style="6" customWidth="1"/>
    <col min="106" max="110" width="9.140625" style="6" hidden="1" customWidth="1"/>
    <col min="111" max="111" width="9.140625" style="6" customWidth="1"/>
    <col min="112" max="116" width="9.140625" style="6" hidden="1" customWidth="1"/>
    <col min="117" max="117" width="9.140625" style="6" customWidth="1"/>
    <col min="118" max="147" width="9.140625" style="7" customWidth="1"/>
    <col min="148" max="148" width="9.140625" style="7" hidden="1" customWidth="1"/>
    <col min="149" max="156" width="9.140625" style="7" customWidth="1"/>
    <col min="157" max="157" width="9.140625" style="7" hidden="1" customWidth="1"/>
    <col min="158" max="162" width="9.140625" style="7" customWidth="1"/>
    <col min="163" max="163" width="9.140625" style="7" hidden="1" customWidth="1"/>
    <col min="164" max="173" width="9.140625" style="7" customWidth="1"/>
    <col min="174" max="177" width="8.85546875" style="7"/>
    <col min="178" max="178" width="12.7109375" style="7" bestFit="1" customWidth="1"/>
    <col min="179" max="16384" width="8.85546875" style="2"/>
  </cols>
  <sheetData>
    <row r="1" spans="1:178" ht="18.75" x14ac:dyDescent="0.3">
      <c r="A1" s="2" t="s">
        <v>53</v>
      </c>
      <c r="B1" s="33" t="s">
        <v>66</v>
      </c>
    </row>
    <row r="2" spans="1:178" ht="15.75" x14ac:dyDescent="0.25">
      <c r="A2" s="12" t="s">
        <v>52</v>
      </c>
    </row>
    <row r="3" spans="1:178" ht="15.75" x14ac:dyDescent="0.25">
      <c r="A3" s="12"/>
      <c r="H3" s="6" t="s">
        <v>71</v>
      </c>
    </row>
    <row r="4" spans="1:178" ht="15.75" x14ac:dyDescent="0.25">
      <c r="A4" s="12"/>
      <c r="E4" s="11"/>
      <c r="F4" s="11" t="s">
        <v>57</v>
      </c>
      <c r="G4" s="11"/>
    </row>
    <row r="5" spans="1:178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</row>
    <row r="6" spans="1:178" s="17" customFormat="1" ht="15.75" x14ac:dyDescent="0.25">
      <c r="A6" s="15" t="s">
        <v>26</v>
      </c>
      <c r="B6" s="16" t="s">
        <v>2</v>
      </c>
      <c r="C6" s="1">
        <f>SUM(C7:C10)</f>
        <v>2620851</v>
      </c>
      <c r="D6" s="1">
        <f t="shared" ref="D6:K6" si="0">SUM(D7:D10)</f>
        <v>3054015</v>
      </c>
      <c r="E6" s="1">
        <f t="shared" si="0"/>
        <v>2952105</v>
      </c>
      <c r="F6" s="1">
        <f t="shared" si="0"/>
        <v>2904218.8440640001</v>
      </c>
      <c r="G6" s="1">
        <f t="shared" si="0"/>
        <v>3095257.6640582001</v>
      </c>
      <c r="H6" s="1">
        <f t="shared" si="0"/>
        <v>3210480.6511275573</v>
      </c>
      <c r="I6" s="1">
        <f t="shared" si="0"/>
        <v>3314850.8584005842</v>
      </c>
      <c r="J6" s="1">
        <f t="shared" si="0"/>
        <v>3348920.7543388894</v>
      </c>
      <c r="K6" s="1">
        <f t="shared" si="0"/>
        <v>3441433.8659802135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6"/>
      <c r="FT6" s="6"/>
      <c r="FU6" s="6"/>
      <c r="FV6" s="7"/>
    </row>
    <row r="7" spans="1:178" ht="15.75" x14ac:dyDescent="0.25">
      <c r="A7" s="18">
        <v>1.1000000000000001</v>
      </c>
      <c r="B7" s="19" t="s">
        <v>59</v>
      </c>
      <c r="C7" s="4">
        <v>1888760</v>
      </c>
      <c r="D7" s="4">
        <v>2298656</v>
      </c>
      <c r="E7" s="4">
        <v>2171636</v>
      </c>
      <c r="F7" s="4">
        <v>2107446.7090640003</v>
      </c>
      <c r="G7" s="4">
        <v>2275122.3505581999</v>
      </c>
      <c r="H7" s="1">
        <v>2390436.3342449251</v>
      </c>
      <c r="I7" s="1">
        <v>2416993.7674356285</v>
      </c>
      <c r="J7" s="1">
        <v>2440353.7431792426</v>
      </c>
      <c r="K7" s="1">
        <v>2499430.8659802135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6"/>
      <c r="FT7" s="6"/>
      <c r="FU7" s="6"/>
    </row>
    <row r="8" spans="1:178" ht="15.75" x14ac:dyDescent="0.25">
      <c r="A8" s="18">
        <v>1.2</v>
      </c>
      <c r="B8" s="19" t="s">
        <v>60</v>
      </c>
      <c r="C8" s="4">
        <v>153834</v>
      </c>
      <c r="D8" s="4">
        <v>165861</v>
      </c>
      <c r="E8" s="4">
        <v>155983</v>
      </c>
      <c r="F8" s="4">
        <v>162157</v>
      </c>
      <c r="G8" s="4">
        <v>166190.31350000005</v>
      </c>
      <c r="H8" s="1">
        <v>179421</v>
      </c>
      <c r="I8" s="1">
        <v>219080.78470632003</v>
      </c>
      <c r="J8" s="1">
        <v>224875.32817968383</v>
      </c>
      <c r="K8" s="1">
        <v>230823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6"/>
      <c r="FT8" s="6"/>
      <c r="FU8" s="6"/>
    </row>
    <row r="9" spans="1:178" ht="15.75" x14ac:dyDescent="0.25">
      <c r="A9" s="18">
        <v>1.3</v>
      </c>
      <c r="B9" s="19" t="s">
        <v>61</v>
      </c>
      <c r="C9" s="4">
        <v>228850</v>
      </c>
      <c r="D9" s="4">
        <v>229066</v>
      </c>
      <c r="E9" s="4">
        <v>229840</v>
      </c>
      <c r="F9" s="4">
        <v>218472</v>
      </c>
      <c r="G9" s="4">
        <v>222802</v>
      </c>
      <c r="H9" s="1">
        <v>166006.26188263198</v>
      </c>
      <c r="I9" s="1">
        <v>165731.97848312097</v>
      </c>
      <c r="J9" s="1">
        <v>169589.05783498418</v>
      </c>
      <c r="K9" s="1">
        <v>173536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6"/>
      <c r="FT9" s="6"/>
      <c r="FU9" s="6"/>
    </row>
    <row r="10" spans="1:178" ht="15.75" x14ac:dyDescent="0.25">
      <c r="A10" s="18">
        <v>1.4</v>
      </c>
      <c r="B10" s="19" t="s">
        <v>62</v>
      </c>
      <c r="C10" s="4">
        <v>349407</v>
      </c>
      <c r="D10" s="4">
        <v>360432</v>
      </c>
      <c r="E10" s="4">
        <v>394646</v>
      </c>
      <c r="F10" s="4">
        <v>416143.13500000001</v>
      </c>
      <c r="G10" s="4">
        <v>431143</v>
      </c>
      <c r="H10" s="1">
        <v>474617.05500000005</v>
      </c>
      <c r="I10" s="1">
        <v>513044.32777551468</v>
      </c>
      <c r="J10" s="1">
        <v>514102.62514497852</v>
      </c>
      <c r="K10" s="1">
        <v>537644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6"/>
      <c r="FT10" s="6"/>
      <c r="FU10" s="6"/>
    </row>
    <row r="11" spans="1:178" ht="15.75" x14ac:dyDescent="0.25">
      <c r="A11" s="20" t="s">
        <v>31</v>
      </c>
      <c r="B11" s="19" t="s">
        <v>3</v>
      </c>
      <c r="C11" s="4">
        <v>1288077</v>
      </c>
      <c r="D11" s="4">
        <v>1173259</v>
      </c>
      <c r="E11" s="4">
        <v>1063789</v>
      </c>
      <c r="F11" s="4">
        <v>1073044</v>
      </c>
      <c r="G11" s="4">
        <v>2102477.6129032257</v>
      </c>
      <c r="H11" s="1">
        <v>2073306.0166520597</v>
      </c>
      <c r="I11" s="1">
        <v>2293035.9861589796</v>
      </c>
      <c r="J11" s="1">
        <v>2639531.2167684883</v>
      </c>
      <c r="K11" s="1">
        <v>2864277.1298411628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6"/>
      <c r="FT11" s="6"/>
      <c r="FU11" s="6"/>
    </row>
    <row r="12" spans="1:178" ht="15.75" x14ac:dyDescent="0.25">
      <c r="A12" s="24"/>
      <c r="B12" s="25" t="s">
        <v>28</v>
      </c>
      <c r="C12" s="26">
        <f>C6+C11</f>
        <v>3908928</v>
      </c>
      <c r="D12" s="26">
        <f t="shared" ref="D12:K12" si="1">D6+D11</f>
        <v>4227274</v>
      </c>
      <c r="E12" s="26">
        <f t="shared" si="1"/>
        <v>4015894</v>
      </c>
      <c r="F12" s="26">
        <f t="shared" si="1"/>
        <v>3977262.8440640001</v>
      </c>
      <c r="G12" s="26">
        <f t="shared" si="1"/>
        <v>5197735.2769614253</v>
      </c>
      <c r="H12" s="26">
        <f t="shared" si="1"/>
        <v>5283786.667779617</v>
      </c>
      <c r="I12" s="26">
        <f t="shared" si="1"/>
        <v>5607886.8445595633</v>
      </c>
      <c r="J12" s="26">
        <f t="shared" si="1"/>
        <v>5988451.9711073777</v>
      </c>
      <c r="K12" s="26">
        <f t="shared" si="1"/>
        <v>6305710.9958213763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6"/>
      <c r="FT12" s="6"/>
      <c r="FU12" s="6"/>
    </row>
    <row r="13" spans="1:178" s="17" customFormat="1" ht="15.75" x14ac:dyDescent="0.25">
      <c r="A13" s="15" t="s">
        <v>32</v>
      </c>
      <c r="B13" s="16" t="s">
        <v>4</v>
      </c>
      <c r="C13" s="1">
        <v>1274688</v>
      </c>
      <c r="D13" s="1">
        <v>1199593</v>
      </c>
      <c r="E13" s="1">
        <v>1444523</v>
      </c>
      <c r="F13" s="1">
        <v>1573198</v>
      </c>
      <c r="G13" s="1">
        <v>2099360.0952428533</v>
      </c>
      <c r="H13" s="1">
        <v>2586928</v>
      </c>
      <c r="I13" s="1">
        <v>2975480.3982342198</v>
      </c>
      <c r="J13" s="1">
        <v>3189715</v>
      </c>
      <c r="K13" s="1">
        <v>3252871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6"/>
      <c r="FT13" s="6"/>
      <c r="FU13" s="6"/>
      <c r="FV13" s="7"/>
    </row>
    <row r="14" spans="1:178" ht="30" x14ac:dyDescent="0.25">
      <c r="A14" s="20" t="s">
        <v>33</v>
      </c>
      <c r="B14" s="19" t="s">
        <v>5</v>
      </c>
      <c r="C14" s="4">
        <v>130994</v>
      </c>
      <c r="D14" s="4">
        <v>124218</v>
      </c>
      <c r="E14" s="4">
        <v>134264</v>
      </c>
      <c r="F14" s="4">
        <v>165972</v>
      </c>
      <c r="G14" s="4">
        <v>189516.29092961986</v>
      </c>
      <c r="H14" s="1">
        <v>212875.12102097692</v>
      </c>
      <c r="I14" s="1">
        <v>318059.26674116892</v>
      </c>
      <c r="J14" s="1">
        <v>322700</v>
      </c>
      <c r="K14" s="1">
        <v>419215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8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8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6"/>
      <c r="FT14" s="6"/>
      <c r="FU14" s="6"/>
    </row>
    <row r="15" spans="1:178" ht="15.75" x14ac:dyDescent="0.25">
      <c r="A15" s="20" t="s">
        <v>34</v>
      </c>
      <c r="B15" s="19" t="s">
        <v>6</v>
      </c>
      <c r="C15" s="4">
        <v>1131858</v>
      </c>
      <c r="D15" s="4">
        <v>1116543</v>
      </c>
      <c r="E15" s="4">
        <v>1263421</v>
      </c>
      <c r="F15" s="4">
        <v>1349851.6673847479</v>
      </c>
      <c r="G15" s="4">
        <v>1420012.9318996416</v>
      </c>
      <c r="H15" s="1">
        <v>1624650.6235541536</v>
      </c>
      <c r="I15" s="1">
        <v>1734163.5500710716</v>
      </c>
      <c r="J15" s="1">
        <v>1988012.0852678237</v>
      </c>
      <c r="K15" s="1">
        <v>2059089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8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8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6"/>
      <c r="FT15" s="6"/>
      <c r="FU15" s="6"/>
    </row>
    <row r="16" spans="1:178" ht="15.75" x14ac:dyDescent="0.25">
      <c r="A16" s="24"/>
      <c r="B16" s="25" t="s">
        <v>29</v>
      </c>
      <c r="C16" s="26">
        <f>+C13+C14+C15</f>
        <v>2537540</v>
      </c>
      <c r="D16" s="26">
        <f t="shared" ref="D16:K16" si="2">+D13+D14+D15</f>
        <v>2440354</v>
      </c>
      <c r="E16" s="26">
        <f t="shared" si="2"/>
        <v>2842208</v>
      </c>
      <c r="F16" s="26">
        <f t="shared" si="2"/>
        <v>3089021.6673847479</v>
      </c>
      <c r="G16" s="26">
        <f t="shared" si="2"/>
        <v>3708889.3180721146</v>
      </c>
      <c r="H16" s="26">
        <f t="shared" si="2"/>
        <v>4424453.7445751308</v>
      </c>
      <c r="I16" s="26">
        <f t="shared" si="2"/>
        <v>5027703.2150464607</v>
      </c>
      <c r="J16" s="26">
        <f t="shared" si="2"/>
        <v>5500427.0852678232</v>
      </c>
      <c r="K16" s="26">
        <f t="shared" si="2"/>
        <v>5731175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8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8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6"/>
      <c r="FT16" s="6"/>
      <c r="FU16" s="6"/>
    </row>
    <row r="17" spans="1:178" s="17" customFormat="1" ht="15.75" x14ac:dyDescent="0.25">
      <c r="A17" s="15" t="s">
        <v>35</v>
      </c>
      <c r="B17" s="16" t="s">
        <v>7</v>
      </c>
      <c r="C17" s="1">
        <f>C18+C19</f>
        <v>2002198</v>
      </c>
      <c r="D17" s="1">
        <f t="shared" ref="D17:K17" si="3">D18+D19</f>
        <v>2074835</v>
      </c>
      <c r="E17" s="1">
        <f t="shared" si="3"/>
        <v>2204895</v>
      </c>
      <c r="F17" s="1">
        <f t="shared" si="3"/>
        <v>2462719</v>
      </c>
      <c r="G17" s="1">
        <f t="shared" si="3"/>
        <v>2133665</v>
      </c>
      <c r="H17" s="1">
        <f t="shared" si="3"/>
        <v>2101544.6816171799</v>
      </c>
      <c r="I17" s="1">
        <f t="shared" si="3"/>
        <v>2276013.4036836931</v>
      </c>
      <c r="J17" s="1">
        <f t="shared" si="3"/>
        <v>2280238.8379157693</v>
      </c>
      <c r="K17" s="1">
        <f t="shared" si="3"/>
        <v>2284488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6"/>
      <c r="FT17" s="6"/>
      <c r="FU17" s="6"/>
      <c r="FV17" s="7"/>
    </row>
    <row r="18" spans="1:178" ht="15.75" x14ac:dyDescent="0.25">
      <c r="A18" s="18">
        <v>6.1</v>
      </c>
      <c r="B18" s="19" t="s">
        <v>8</v>
      </c>
      <c r="C18" s="4">
        <v>1919528</v>
      </c>
      <c r="D18" s="4">
        <v>1990976</v>
      </c>
      <c r="E18" s="4">
        <v>2121132</v>
      </c>
      <c r="F18" s="4">
        <v>2373541</v>
      </c>
      <c r="G18" s="4">
        <v>2050826</v>
      </c>
      <c r="H18" s="1">
        <v>2031106.9042176297</v>
      </c>
      <c r="I18" s="1">
        <v>2195799.6378266392</v>
      </c>
      <c r="J18" s="1">
        <v>2198759.7411787552</v>
      </c>
      <c r="K18" s="1">
        <v>2201724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6"/>
      <c r="FT18" s="6"/>
      <c r="FU18" s="6"/>
    </row>
    <row r="19" spans="1:178" ht="15.75" x14ac:dyDescent="0.25">
      <c r="A19" s="18">
        <v>6.2</v>
      </c>
      <c r="B19" s="19" t="s">
        <v>9</v>
      </c>
      <c r="C19" s="4">
        <v>82670</v>
      </c>
      <c r="D19" s="4">
        <v>83859</v>
      </c>
      <c r="E19" s="4">
        <v>83763</v>
      </c>
      <c r="F19" s="4">
        <v>89178</v>
      </c>
      <c r="G19" s="4">
        <v>82839</v>
      </c>
      <c r="H19" s="1">
        <v>70437.777399550178</v>
      </c>
      <c r="I19" s="1">
        <v>80213.765857053775</v>
      </c>
      <c r="J19" s="1">
        <v>81479.09673701429</v>
      </c>
      <c r="K19" s="1">
        <v>82764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6"/>
      <c r="FT19" s="6"/>
      <c r="FU19" s="6"/>
    </row>
    <row r="20" spans="1:178" s="17" customFormat="1" ht="30" x14ac:dyDescent="0.25">
      <c r="A20" s="21" t="s">
        <v>36</v>
      </c>
      <c r="B20" s="23" t="s">
        <v>10</v>
      </c>
      <c r="C20" s="1">
        <f>SUM(C21:C27)</f>
        <v>654962</v>
      </c>
      <c r="D20" s="1">
        <f t="shared" ref="D20:K20" si="4">SUM(D21:D27)</f>
        <v>690502</v>
      </c>
      <c r="E20" s="1">
        <f t="shared" si="4"/>
        <v>735336</v>
      </c>
      <c r="F20" s="1">
        <f t="shared" si="4"/>
        <v>773131.46147274901</v>
      </c>
      <c r="G20" s="1">
        <f t="shared" si="4"/>
        <v>928374</v>
      </c>
      <c r="H20" s="1">
        <f t="shared" si="4"/>
        <v>827122.84135048767</v>
      </c>
      <c r="I20" s="1">
        <f t="shared" si="4"/>
        <v>836836.3155764374</v>
      </c>
      <c r="J20" s="1">
        <f t="shared" si="4"/>
        <v>809487.50323076313</v>
      </c>
      <c r="K20" s="1">
        <f t="shared" si="4"/>
        <v>807055.36136403051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6"/>
      <c r="FT20" s="6"/>
      <c r="FU20" s="6"/>
      <c r="FV20" s="7"/>
    </row>
    <row r="21" spans="1:178" ht="15.75" x14ac:dyDescent="0.25">
      <c r="A21" s="18">
        <v>7.1</v>
      </c>
      <c r="B21" s="19" t="s">
        <v>11</v>
      </c>
      <c r="C21" s="4">
        <v>102300</v>
      </c>
      <c r="D21" s="4">
        <v>113843</v>
      </c>
      <c r="E21" s="4">
        <v>119148</v>
      </c>
      <c r="F21" s="4">
        <v>125440</v>
      </c>
      <c r="G21" s="4">
        <v>136171</v>
      </c>
      <c r="H21" s="1">
        <v>51718</v>
      </c>
      <c r="I21" s="1">
        <v>57402.793555450451</v>
      </c>
      <c r="J21" s="1">
        <v>56331.421408558148</v>
      </c>
      <c r="K21" s="1">
        <v>57286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6"/>
      <c r="FT21" s="6"/>
      <c r="FU21" s="6"/>
    </row>
    <row r="22" spans="1:178" ht="15.75" x14ac:dyDescent="0.25">
      <c r="A22" s="18">
        <v>7.2</v>
      </c>
      <c r="B22" s="19" t="s">
        <v>12</v>
      </c>
      <c r="C22" s="4">
        <v>307628</v>
      </c>
      <c r="D22" s="4">
        <v>336266</v>
      </c>
      <c r="E22" s="4">
        <v>362090</v>
      </c>
      <c r="F22" s="4">
        <v>395318.50674867583</v>
      </c>
      <c r="G22" s="4">
        <v>415241</v>
      </c>
      <c r="H22" s="1">
        <v>430991.71761042369</v>
      </c>
      <c r="I22" s="1">
        <v>446327.24209625716</v>
      </c>
      <c r="J22" s="1">
        <v>450154.01842476719</v>
      </c>
      <c r="K22" s="1">
        <v>460541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6"/>
      <c r="FT22" s="6"/>
      <c r="FU22" s="6"/>
    </row>
    <row r="23" spans="1:178" ht="15.75" x14ac:dyDescent="0.25">
      <c r="A23" s="18">
        <v>7.3</v>
      </c>
      <c r="B23" s="19" t="s">
        <v>13</v>
      </c>
      <c r="C23" s="4">
        <v>37671</v>
      </c>
      <c r="D23" s="4">
        <v>37472</v>
      </c>
      <c r="E23" s="4">
        <v>11411</v>
      </c>
      <c r="F23" s="4">
        <v>2242.4848795489493</v>
      </c>
      <c r="G23" s="4">
        <v>13307</v>
      </c>
      <c r="H23" s="1">
        <v>15800.250102433827</v>
      </c>
      <c r="I23" s="1">
        <v>18016.673828960062</v>
      </c>
      <c r="J23" s="1">
        <v>20272.714739235995</v>
      </c>
      <c r="K23" s="1">
        <v>23680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6"/>
      <c r="FT23" s="6"/>
      <c r="FU23" s="6"/>
    </row>
    <row r="24" spans="1:178" ht="15.75" x14ac:dyDescent="0.25">
      <c r="A24" s="18">
        <v>7.4</v>
      </c>
      <c r="B24" s="19" t="s">
        <v>14</v>
      </c>
      <c r="C24" s="4">
        <v>0</v>
      </c>
      <c r="D24" s="4">
        <v>203</v>
      </c>
      <c r="E24" s="4">
        <v>3821</v>
      </c>
      <c r="F24" s="4">
        <v>9684.8997095506566</v>
      </c>
      <c r="G24" s="4">
        <v>20946</v>
      </c>
      <c r="H24" s="1">
        <v>25286.142669835284</v>
      </c>
      <c r="I24" s="1">
        <v>26783.000622063017</v>
      </c>
      <c r="J24" s="1">
        <v>18851.400532302679</v>
      </c>
      <c r="K24" s="1">
        <v>18223.020674250067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6"/>
      <c r="FT24" s="6"/>
      <c r="FU24" s="6"/>
    </row>
    <row r="25" spans="1:178" ht="15.75" x14ac:dyDescent="0.25">
      <c r="A25" s="18">
        <v>7.5</v>
      </c>
      <c r="B25" s="19" t="s">
        <v>15</v>
      </c>
      <c r="C25" s="4">
        <v>31431</v>
      </c>
      <c r="D25" s="4">
        <v>31688</v>
      </c>
      <c r="E25" s="4">
        <v>27291</v>
      </c>
      <c r="F25" s="4">
        <v>27030.442508115495</v>
      </c>
      <c r="G25" s="4">
        <v>48770</v>
      </c>
      <c r="H25" s="1">
        <v>19344.535687945587</v>
      </c>
      <c r="I25" s="1">
        <v>20555.492967373866</v>
      </c>
      <c r="J25" s="1">
        <v>24236.086079355649</v>
      </c>
      <c r="K25" s="1">
        <v>25452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6"/>
      <c r="FT25" s="6"/>
      <c r="FU25" s="6"/>
    </row>
    <row r="26" spans="1:178" ht="15.75" x14ac:dyDescent="0.25">
      <c r="A26" s="18">
        <v>7.6</v>
      </c>
      <c r="B26" s="19" t="s">
        <v>16</v>
      </c>
      <c r="C26" s="4">
        <v>5654</v>
      </c>
      <c r="D26" s="4">
        <v>5788</v>
      </c>
      <c r="E26" s="4">
        <v>6103</v>
      </c>
      <c r="F26" s="4">
        <v>6446</v>
      </c>
      <c r="G26" s="4">
        <v>6654</v>
      </c>
      <c r="H26" s="1">
        <v>7141</v>
      </c>
      <c r="I26" s="1">
        <v>7394.3999946521199</v>
      </c>
      <c r="J26" s="1">
        <v>7136.7496115837339</v>
      </c>
      <c r="K26" s="1">
        <v>7309.340689780428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6"/>
      <c r="FT26" s="6"/>
      <c r="FU26" s="6"/>
    </row>
    <row r="27" spans="1:178" ht="30" x14ac:dyDescent="0.25">
      <c r="A27" s="18">
        <v>7.7</v>
      </c>
      <c r="B27" s="19" t="s">
        <v>17</v>
      </c>
      <c r="C27" s="4">
        <v>170278</v>
      </c>
      <c r="D27" s="4">
        <v>165242</v>
      </c>
      <c r="E27" s="4">
        <v>205472</v>
      </c>
      <c r="F27" s="4">
        <v>206969.12762685801</v>
      </c>
      <c r="G27" s="4">
        <v>287285</v>
      </c>
      <c r="H27" s="1">
        <v>276841.19527984923</v>
      </c>
      <c r="I27" s="1">
        <v>260356.71251168073</v>
      </c>
      <c r="J27" s="1">
        <v>232505.11243495962</v>
      </c>
      <c r="K27" s="1">
        <v>214564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6"/>
      <c r="FT27" s="6"/>
      <c r="FU27" s="6"/>
    </row>
    <row r="28" spans="1:178" ht="15.75" x14ac:dyDescent="0.25">
      <c r="A28" s="20" t="s">
        <v>37</v>
      </c>
      <c r="B28" s="19" t="s">
        <v>18</v>
      </c>
      <c r="C28" s="4">
        <v>420333</v>
      </c>
      <c r="D28" s="4">
        <v>440033</v>
      </c>
      <c r="E28" s="4">
        <v>464052</v>
      </c>
      <c r="F28" s="4">
        <v>469925</v>
      </c>
      <c r="G28" s="4">
        <v>588643</v>
      </c>
      <c r="H28" s="1">
        <v>605106</v>
      </c>
      <c r="I28" s="1">
        <v>672578.60275106179</v>
      </c>
      <c r="J28" s="1">
        <v>677599</v>
      </c>
      <c r="K28" s="1">
        <v>711732.02383278147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6"/>
      <c r="FT28" s="6"/>
      <c r="FU28" s="6"/>
    </row>
    <row r="29" spans="1:178" ht="30" x14ac:dyDescent="0.25">
      <c r="A29" s="20" t="s">
        <v>38</v>
      </c>
      <c r="B29" s="19" t="s">
        <v>19</v>
      </c>
      <c r="C29" s="4">
        <v>942080</v>
      </c>
      <c r="D29" s="4">
        <v>920204</v>
      </c>
      <c r="E29" s="4">
        <v>901777</v>
      </c>
      <c r="F29" s="4">
        <v>923666.72585669765</v>
      </c>
      <c r="G29" s="4">
        <v>867924</v>
      </c>
      <c r="H29" s="1">
        <v>857940.71342200739</v>
      </c>
      <c r="I29" s="1">
        <v>877523.18688713375</v>
      </c>
      <c r="J29" s="1">
        <v>893463.15323737822</v>
      </c>
      <c r="K29" s="1">
        <v>909692</v>
      </c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6"/>
      <c r="FT29" s="6"/>
      <c r="FU29" s="6"/>
    </row>
    <row r="30" spans="1:178" ht="15.75" x14ac:dyDescent="0.25">
      <c r="A30" s="20" t="s">
        <v>39</v>
      </c>
      <c r="B30" s="19" t="s">
        <v>54</v>
      </c>
      <c r="C30" s="4">
        <v>634052</v>
      </c>
      <c r="D30" s="4">
        <v>650932</v>
      </c>
      <c r="E30" s="4">
        <v>640941</v>
      </c>
      <c r="F30" s="4">
        <v>711254</v>
      </c>
      <c r="G30" s="4">
        <v>1032739</v>
      </c>
      <c r="H30" s="1">
        <v>806293</v>
      </c>
      <c r="I30" s="1">
        <v>1119971</v>
      </c>
      <c r="J30" s="1">
        <v>1098244</v>
      </c>
      <c r="K30" s="1">
        <v>1121463.9594863756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6"/>
      <c r="FT30" s="6"/>
      <c r="FU30" s="6"/>
    </row>
    <row r="31" spans="1:178" ht="15.75" x14ac:dyDescent="0.25">
      <c r="A31" s="20" t="s">
        <v>40</v>
      </c>
      <c r="B31" s="19" t="s">
        <v>20</v>
      </c>
      <c r="C31" s="4">
        <v>1046848</v>
      </c>
      <c r="D31" s="4">
        <v>1042971</v>
      </c>
      <c r="E31" s="4">
        <v>1208960</v>
      </c>
      <c r="F31" s="4">
        <v>1274248</v>
      </c>
      <c r="G31" s="4">
        <v>1261367</v>
      </c>
      <c r="H31" s="1">
        <v>1561154</v>
      </c>
      <c r="I31" s="1">
        <v>1796451.6403665869</v>
      </c>
      <c r="J31" s="1">
        <v>2091945.2840261429</v>
      </c>
      <c r="K31" s="1">
        <v>2189959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6"/>
      <c r="FT31" s="6"/>
      <c r="FU31" s="6"/>
    </row>
    <row r="32" spans="1:178" ht="15.75" x14ac:dyDescent="0.25">
      <c r="A32" s="24"/>
      <c r="B32" s="25" t="s">
        <v>30</v>
      </c>
      <c r="C32" s="26">
        <f>C17+C20+C28+C29+C30+C31</f>
        <v>5700473</v>
      </c>
      <c r="D32" s="26">
        <f t="shared" ref="D32:F32" si="5">D17+D20+D28+D29+D30+D31</f>
        <v>5819477</v>
      </c>
      <c r="E32" s="26">
        <f t="shared" si="5"/>
        <v>6155961</v>
      </c>
      <c r="F32" s="26">
        <f t="shared" si="5"/>
        <v>6614944.1873294469</v>
      </c>
      <c r="G32" s="26">
        <f t="shared" ref="G32:K32" si="6">G17+G20+G28+G29+G30+G31</f>
        <v>6812712</v>
      </c>
      <c r="H32" s="26">
        <f t="shared" si="6"/>
        <v>6759161.2363896742</v>
      </c>
      <c r="I32" s="26">
        <f t="shared" si="6"/>
        <v>7579374.1492649131</v>
      </c>
      <c r="J32" s="26">
        <f t="shared" si="6"/>
        <v>7850977.7784100538</v>
      </c>
      <c r="K32" s="26">
        <f t="shared" si="6"/>
        <v>8024390.3446831871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6"/>
      <c r="FT32" s="6"/>
      <c r="FU32" s="6"/>
    </row>
    <row r="33" spans="1:178" s="17" customFormat="1" ht="15.75" x14ac:dyDescent="0.25">
      <c r="A33" s="27" t="s">
        <v>27</v>
      </c>
      <c r="B33" s="28" t="s">
        <v>51</v>
      </c>
      <c r="C33" s="29">
        <f>C6+C11+C13+C14+C15+C17+C20+C28+C29+C30+C31</f>
        <v>12146941</v>
      </c>
      <c r="D33" s="29">
        <f>D6+D11+D13+D14+D15+D17+D20+D28+D29+D30+D31</f>
        <v>12487105</v>
      </c>
      <c r="E33" s="29">
        <f>E6+E11+E13+E14+E15+E17+E20+E28+E29+E30+E31</f>
        <v>13014063</v>
      </c>
      <c r="F33" s="29">
        <f>F6+F11+F13+F14+F15+F17+F20+F28+F29+F30+F31</f>
        <v>13681228.698778195</v>
      </c>
      <c r="G33" s="29">
        <f t="shared" ref="G33:K33" si="7">G6+G11+G13+G14+G15+G17+G20+G28+G29+G30+G31</f>
        <v>15719336.595033541</v>
      </c>
      <c r="H33" s="29">
        <f t="shared" si="7"/>
        <v>16467401.648744423</v>
      </c>
      <c r="I33" s="29">
        <f t="shared" si="7"/>
        <v>18214964.20887094</v>
      </c>
      <c r="J33" s="29">
        <f t="shared" si="7"/>
        <v>19339856.834785257</v>
      </c>
      <c r="K33" s="29">
        <f t="shared" si="7"/>
        <v>20061276.340504564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6"/>
      <c r="FT33" s="6"/>
      <c r="FU33" s="6"/>
      <c r="FV33" s="7"/>
    </row>
    <row r="34" spans="1:178" ht="15.75" x14ac:dyDescent="0.25">
      <c r="A34" s="22" t="s">
        <v>43</v>
      </c>
      <c r="B34" s="5" t="s">
        <v>25</v>
      </c>
      <c r="C34" s="3">
        <f>GSVA_const!C34</f>
        <v>1203476</v>
      </c>
      <c r="D34" s="3">
        <f>GSVA_const!D34</f>
        <v>1247593</v>
      </c>
      <c r="E34" s="3">
        <f>GSVA_const!E34</f>
        <v>1318035</v>
      </c>
      <c r="F34" s="3">
        <f>GSVA_const!F34</f>
        <v>1451179</v>
      </c>
      <c r="G34" s="3">
        <f>GSVA_const!G34</f>
        <v>1539995</v>
      </c>
      <c r="H34" s="3">
        <f>GSVA_const!H34</f>
        <v>1806812</v>
      </c>
      <c r="I34" s="3">
        <f>GSVA_const!I34</f>
        <v>1561486</v>
      </c>
      <c r="J34" s="3">
        <f>GSVA_const!J34</f>
        <v>1769273</v>
      </c>
      <c r="K34" s="4">
        <f>GSVA_const!K34</f>
        <v>2120253.4750613244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1:178" ht="15.75" x14ac:dyDescent="0.25">
      <c r="A35" s="22" t="s">
        <v>44</v>
      </c>
      <c r="B35" s="5" t="s">
        <v>24</v>
      </c>
      <c r="C35" s="3">
        <f>GSVA_const!C35</f>
        <v>415005</v>
      </c>
      <c r="D35" s="3">
        <f>GSVA_const!D35</f>
        <v>482938</v>
      </c>
      <c r="E35" s="3">
        <f>GSVA_const!E35</f>
        <v>459622</v>
      </c>
      <c r="F35" s="3">
        <f>GSVA_const!F35</f>
        <v>489869</v>
      </c>
      <c r="G35" s="3">
        <f>GSVA_const!G35</f>
        <v>496465</v>
      </c>
      <c r="H35" s="3">
        <f>GSVA_const!H35</f>
        <v>311024</v>
      </c>
      <c r="I35" s="3">
        <f>GSVA_const!I35</f>
        <v>250222</v>
      </c>
      <c r="J35" s="3">
        <f>GSVA_const!J35</f>
        <v>389803</v>
      </c>
      <c r="K35" s="3">
        <f>GSVA_const!K35</f>
        <v>521350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1:178" ht="15.75" x14ac:dyDescent="0.25">
      <c r="A36" s="30" t="s">
        <v>45</v>
      </c>
      <c r="B36" s="31" t="s">
        <v>63</v>
      </c>
      <c r="C36" s="26">
        <f>C33+C34-C35</f>
        <v>12935412</v>
      </c>
      <c r="D36" s="26">
        <f t="shared" ref="D36:K36" si="8">D33+D34-D35</f>
        <v>13251760</v>
      </c>
      <c r="E36" s="26">
        <f t="shared" si="8"/>
        <v>13872476</v>
      </c>
      <c r="F36" s="26">
        <f t="shared" si="8"/>
        <v>14642538.698778195</v>
      </c>
      <c r="G36" s="26">
        <f t="shared" si="8"/>
        <v>16762866.595033541</v>
      </c>
      <c r="H36" s="26">
        <f t="shared" si="8"/>
        <v>17963189.648744423</v>
      </c>
      <c r="I36" s="26">
        <f t="shared" si="8"/>
        <v>19526228.20887094</v>
      </c>
      <c r="J36" s="26">
        <f t="shared" si="8"/>
        <v>20719326.834785257</v>
      </c>
      <c r="K36" s="26">
        <f t="shared" si="8"/>
        <v>21660179.815565888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1:178" ht="15.75" x14ac:dyDescent="0.25">
      <c r="A37" s="22" t="s">
        <v>46</v>
      </c>
      <c r="B37" s="5" t="s">
        <v>42</v>
      </c>
      <c r="C37" s="3">
        <f>GSVA_cur!C37</f>
        <v>314410</v>
      </c>
      <c r="D37" s="3">
        <f>GSVA_cur!D37</f>
        <v>318480</v>
      </c>
      <c r="E37" s="3">
        <f>GSVA_cur!E37</f>
        <v>322600</v>
      </c>
      <c r="F37" s="3">
        <f>GSVA_cur!F37</f>
        <v>326780</v>
      </c>
      <c r="G37" s="3">
        <f>GSVA_cur!G37</f>
        <v>331010</v>
      </c>
      <c r="H37" s="3">
        <f>GSVA_cur!H37</f>
        <v>335290</v>
      </c>
      <c r="I37" s="3">
        <f>GSVA_cur!I37</f>
        <v>337620</v>
      </c>
      <c r="J37" s="3">
        <f>GSVA_cur!J37</f>
        <v>341370</v>
      </c>
      <c r="K37" s="4">
        <f>GSVA_cur!K37</f>
        <v>344931.41627141176</v>
      </c>
      <c r="L37" s="6"/>
      <c r="M37" s="6"/>
    </row>
    <row r="38" spans="1:178" ht="15.75" x14ac:dyDescent="0.25">
      <c r="A38" s="30" t="s">
        <v>47</v>
      </c>
      <c r="B38" s="31" t="s">
        <v>64</v>
      </c>
      <c r="C38" s="26">
        <f>C36/C37*1000</f>
        <v>41141.859355618457</v>
      </c>
      <c r="D38" s="26">
        <f t="shared" ref="D38:K38" si="9">D36/D37*1000</f>
        <v>41609.394624466215</v>
      </c>
      <c r="E38" s="26">
        <f t="shared" si="9"/>
        <v>43002.09547427154</v>
      </c>
      <c r="F38" s="26">
        <f t="shared" si="9"/>
        <v>44808.552233240087</v>
      </c>
      <c r="G38" s="26">
        <f t="shared" si="9"/>
        <v>50641.57153872554</v>
      </c>
      <c r="H38" s="26">
        <f t="shared" si="9"/>
        <v>53575.083207803458</v>
      </c>
      <c r="I38" s="26">
        <f t="shared" si="9"/>
        <v>57834.927459483857</v>
      </c>
      <c r="J38" s="26">
        <f t="shared" si="9"/>
        <v>60694.632905015838</v>
      </c>
      <c r="K38" s="26">
        <f t="shared" si="9"/>
        <v>62795.613254672113</v>
      </c>
      <c r="L38" s="8"/>
      <c r="M38" s="8"/>
      <c r="BN38" s="9"/>
      <c r="BO38" s="9"/>
      <c r="BP38" s="9"/>
      <c r="BQ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3" max="1048575" man="1"/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2021-03-15T04:37:53Z</dcterms:modified>
</cp:coreProperties>
</file>