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4525"/>
</workbook>
</file>

<file path=xl/calcChain.xml><?xml version="1.0" encoding="utf-8"?>
<calcChain xmlns="http://schemas.openxmlformats.org/spreadsheetml/2006/main">
  <c r="L20" i="1" l="1"/>
  <c r="L20" i="11"/>
  <c r="L20" i="12"/>
  <c r="L20" i="10"/>
  <c r="L16" i="1"/>
  <c r="L17" i="1"/>
  <c r="L16" i="11"/>
  <c r="L17" i="11"/>
  <c r="L16" i="12"/>
  <c r="L17" i="12"/>
  <c r="L16" i="10"/>
  <c r="L17" i="10"/>
  <c r="L12" i="10"/>
  <c r="L6" i="1"/>
  <c r="L6" i="11"/>
  <c r="L6" i="12"/>
  <c r="L6" i="10"/>
  <c r="L12" i="1" l="1"/>
  <c r="L32" i="12"/>
  <c r="L33" i="12"/>
  <c r="L32" i="11"/>
  <c r="L32" i="1"/>
  <c r="L33" i="1"/>
  <c r="L32" i="10"/>
  <c r="L33" i="10"/>
  <c r="L12" i="11"/>
  <c r="L33" i="11"/>
  <c r="L12" i="12"/>
  <c r="L36" i="12" l="1"/>
  <c r="L36" i="10"/>
  <c r="L36" i="1"/>
  <c r="L36" i="11"/>
  <c r="K20" i="1"/>
  <c r="K20" i="11"/>
  <c r="K20" i="12"/>
  <c r="K20" i="10"/>
  <c r="J17" i="1"/>
  <c r="K17" i="1"/>
  <c r="J17" i="11"/>
  <c r="K17" i="11"/>
  <c r="J17" i="12"/>
  <c r="K17" i="12"/>
  <c r="J17" i="10"/>
  <c r="K17" i="10"/>
  <c r="K16" i="1"/>
  <c r="K16" i="11"/>
  <c r="K16" i="12"/>
  <c r="K16" i="10"/>
  <c r="K12" i="10"/>
  <c r="K6" i="1"/>
  <c r="K6" i="11"/>
  <c r="K6" i="12"/>
  <c r="K6" i="10"/>
  <c r="K32" i="12" l="1"/>
  <c r="K32" i="1"/>
  <c r="K12" i="12"/>
  <c r="K33" i="12"/>
  <c r="K32" i="11"/>
  <c r="K12" i="11"/>
  <c r="K33" i="11"/>
  <c r="K12" i="1"/>
  <c r="K33" i="1"/>
  <c r="K32" i="10"/>
  <c r="K33" i="10"/>
  <c r="K36" i="10" s="1"/>
  <c r="J20" i="1" l="1"/>
  <c r="J20" i="11"/>
  <c r="J20" i="12"/>
  <c r="J20" i="10"/>
  <c r="J16" i="1"/>
  <c r="J16" i="11"/>
  <c r="J16" i="12"/>
  <c r="J16" i="10"/>
  <c r="J12" i="10"/>
  <c r="J6" i="1"/>
  <c r="J6" i="11"/>
  <c r="J6" i="12"/>
  <c r="J6" i="10"/>
  <c r="J33" i="12" l="1"/>
  <c r="J33" i="11"/>
  <c r="J33" i="1"/>
  <c r="J32" i="12"/>
  <c r="J32" i="11"/>
  <c r="J32" i="1"/>
  <c r="J33" i="10"/>
  <c r="J36" i="10" s="1"/>
  <c r="J32" i="10"/>
  <c r="J12" i="11"/>
  <c r="J12" i="1"/>
  <c r="J12" i="12"/>
  <c r="I20" i="12"/>
  <c r="I16" i="12"/>
  <c r="I17" i="12"/>
  <c r="I6" i="12"/>
  <c r="I20" i="11"/>
  <c r="I17" i="11"/>
  <c r="I16" i="11"/>
  <c r="I6" i="11"/>
  <c r="I20" i="1"/>
  <c r="I16" i="1"/>
  <c r="I17" i="1"/>
  <c r="I6" i="1"/>
  <c r="I32" i="12" l="1"/>
  <c r="I33" i="12"/>
  <c r="I32" i="11"/>
  <c r="I33" i="11"/>
  <c r="I32" i="1"/>
  <c r="I33" i="1"/>
  <c r="J36" i="11"/>
  <c r="J36" i="12"/>
  <c r="I12" i="12"/>
  <c r="J36" i="1"/>
  <c r="I12" i="11"/>
  <c r="I12" i="1"/>
  <c r="I36" i="12" l="1"/>
  <c r="I36" i="11"/>
  <c r="I36" i="1"/>
  <c r="I20" i="10"/>
  <c r="I17" i="10"/>
  <c r="I16" i="10"/>
  <c r="I12" i="10"/>
  <c r="I6" i="10"/>
  <c r="I33" i="10" l="1"/>
  <c r="I36" i="10" s="1"/>
  <c r="I32" i="10"/>
  <c r="D20" i="12"/>
  <c r="E20" i="12"/>
  <c r="F20" i="12"/>
  <c r="G20" i="12"/>
  <c r="H20" i="12"/>
  <c r="D17" i="12"/>
  <c r="E17" i="12"/>
  <c r="F17" i="12"/>
  <c r="G17" i="12"/>
  <c r="H17" i="12"/>
  <c r="D20" i="11"/>
  <c r="E20" i="11"/>
  <c r="F20" i="11"/>
  <c r="G20" i="11"/>
  <c r="H20" i="11"/>
  <c r="G17" i="11"/>
  <c r="H17" i="11"/>
  <c r="D16" i="11"/>
  <c r="E16" i="11"/>
  <c r="F16" i="11"/>
  <c r="G16" i="11"/>
  <c r="H16" i="11"/>
  <c r="D6" i="11"/>
  <c r="E6" i="11"/>
  <c r="F6" i="11"/>
  <c r="G6" i="11"/>
  <c r="H6" i="11"/>
  <c r="D17" i="1"/>
  <c r="E17" i="1"/>
  <c r="F17" i="1"/>
  <c r="G17" i="1"/>
  <c r="H17" i="1"/>
  <c r="D17" i="10"/>
  <c r="E17" i="10"/>
  <c r="F17" i="10"/>
  <c r="G17" i="10"/>
  <c r="H17" i="10"/>
  <c r="F32" i="12" l="1"/>
  <c r="H32" i="12"/>
  <c r="G32" i="12"/>
  <c r="E32" i="12"/>
  <c r="D32" i="12"/>
  <c r="H32" i="11"/>
  <c r="G32" i="11"/>
  <c r="H33" i="11"/>
  <c r="G33" i="11"/>
  <c r="F12" i="11"/>
  <c r="H12" i="11"/>
  <c r="G12" i="11"/>
  <c r="E12" i="11"/>
  <c r="D12" i="11"/>
  <c r="H20" i="1"/>
  <c r="H20" i="10"/>
  <c r="H16" i="1"/>
  <c r="H16" i="12"/>
  <c r="H16" i="10"/>
  <c r="H12" i="10"/>
  <c r="H6" i="1"/>
  <c r="H6" i="12"/>
  <c r="H6" i="10"/>
  <c r="H33" i="12" l="1"/>
  <c r="H32" i="1"/>
  <c r="G36" i="11"/>
  <c r="H33" i="1"/>
  <c r="H33" i="10"/>
  <c r="H36" i="10" s="1"/>
  <c r="H32" i="10"/>
  <c r="H12" i="12"/>
  <c r="H36" i="11"/>
  <c r="H12" i="1"/>
  <c r="H36" i="12" l="1"/>
  <c r="H36" i="1"/>
  <c r="C20" i="12"/>
  <c r="C17" i="12"/>
  <c r="F16" i="12"/>
  <c r="E16" i="12"/>
  <c r="D16" i="12"/>
  <c r="C16" i="12"/>
  <c r="F6" i="12"/>
  <c r="E6" i="12"/>
  <c r="D6" i="12"/>
  <c r="C6" i="12"/>
  <c r="C20" i="11"/>
  <c r="F17" i="11"/>
  <c r="E17" i="11"/>
  <c r="D17" i="11"/>
  <c r="C17" i="11"/>
  <c r="C16" i="11"/>
  <c r="C6" i="11"/>
  <c r="F20" i="1"/>
  <c r="E20" i="1"/>
  <c r="D20" i="1"/>
  <c r="C20" i="1"/>
  <c r="C17" i="1"/>
  <c r="F16" i="1"/>
  <c r="E16" i="1"/>
  <c r="D16" i="1"/>
  <c r="C16" i="1"/>
  <c r="F6" i="1"/>
  <c r="E6" i="1"/>
  <c r="D6" i="1"/>
  <c r="C6" i="1"/>
  <c r="F20" i="10"/>
  <c r="E20" i="10"/>
  <c r="D20" i="10"/>
  <c r="C20" i="10"/>
  <c r="C17" i="10"/>
  <c r="F16" i="10"/>
  <c r="E16" i="10"/>
  <c r="D16" i="10"/>
  <c r="C16" i="10"/>
  <c r="F6" i="10"/>
  <c r="E6" i="10"/>
  <c r="D6" i="10"/>
  <c r="C6" i="10"/>
  <c r="E33" i="12" l="1"/>
  <c r="D33" i="12"/>
  <c r="D33" i="1"/>
  <c r="E32" i="1"/>
  <c r="D32" i="1"/>
  <c r="F32" i="10"/>
  <c r="E32" i="10"/>
  <c r="F33" i="12"/>
  <c r="D32" i="11"/>
  <c r="D33" i="11"/>
  <c r="E32" i="11"/>
  <c r="E33" i="11"/>
  <c r="F32" i="11"/>
  <c r="F33" i="11"/>
  <c r="E33" i="1"/>
  <c r="F33" i="1"/>
  <c r="F32" i="1"/>
  <c r="D33" i="10"/>
  <c r="D32" i="10"/>
  <c r="F33" i="10"/>
  <c r="F36" i="10" s="1"/>
  <c r="E33" i="10"/>
  <c r="C12" i="12"/>
  <c r="C12" i="10"/>
  <c r="C12" i="11"/>
  <c r="D12" i="12"/>
  <c r="E12" i="12"/>
  <c r="E12" i="10"/>
  <c r="F12" i="10"/>
  <c r="C32" i="1"/>
  <c r="C33" i="1"/>
  <c r="C32" i="12"/>
  <c r="C32" i="11"/>
  <c r="D12" i="1"/>
  <c r="C33" i="12"/>
  <c r="C32" i="10"/>
  <c r="D12" i="10"/>
  <c r="F12" i="12"/>
  <c r="C33" i="11"/>
  <c r="C12" i="1"/>
  <c r="E12" i="1"/>
  <c r="F12" i="1"/>
  <c r="C33" i="10"/>
  <c r="C36" i="10" s="1"/>
  <c r="G6" i="1"/>
  <c r="G16" i="1"/>
  <c r="G20" i="1"/>
  <c r="G6" i="12"/>
  <c r="G16" i="12"/>
  <c r="G6" i="10"/>
  <c r="G12" i="10"/>
  <c r="G16" i="10"/>
  <c r="G20" i="10"/>
  <c r="E36" i="10" l="1"/>
  <c r="D36" i="10"/>
  <c r="G33" i="12"/>
  <c r="G32" i="1"/>
  <c r="G32" i="10"/>
  <c r="G33" i="1"/>
  <c r="G33" i="10"/>
  <c r="G36" i="10" s="1"/>
  <c r="K36" i="1"/>
  <c r="K36" i="12"/>
  <c r="K36" i="11"/>
  <c r="D36" i="1"/>
  <c r="C36" i="11"/>
  <c r="E36" i="12"/>
  <c r="F36" i="12"/>
  <c r="D36" i="11"/>
  <c r="C36" i="12"/>
  <c r="C36" i="1"/>
  <c r="D36" i="12"/>
  <c r="F36" i="1"/>
  <c r="E36" i="11"/>
  <c r="E36" i="1"/>
  <c r="F36" i="11"/>
  <c r="G12" i="1"/>
  <c r="G12" i="12"/>
  <c r="G36" i="1" l="1"/>
  <c r="G36" i="12"/>
  <c r="E38" i="10" l="1"/>
  <c r="K38" i="10"/>
  <c r="K37" i="11"/>
  <c r="K38" i="11" s="1"/>
  <c r="F37" i="1"/>
  <c r="F38" i="1" s="1"/>
  <c r="J37" i="11"/>
  <c r="I37" i="12"/>
  <c r="E37" i="12"/>
  <c r="E38" i="12" s="1"/>
  <c r="C37" i="12"/>
  <c r="C38" i="12" s="1"/>
  <c r="C38" i="10"/>
  <c r="I38" i="10"/>
  <c r="G38" i="10"/>
  <c r="G37" i="1"/>
  <c r="G37" i="11"/>
  <c r="G38" i="11" s="1"/>
  <c r="L37" i="12"/>
  <c r="L38" i="12" s="1"/>
  <c r="J37" i="12"/>
  <c r="J38" i="12" s="1"/>
  <c r="L37" i="1"/>
  <c r="L38" i="1"/>
  <c r="I38" i="1"/>
  <c r="I37" i="1"/>
  <c r="J37" i="1"/>
  <c r="J38" i="1" s="1"/>
  <c r="C37" i="11"/>
  <c r="K37" i="1"/>
  <c r="K38" i="1" s="1"/>
  <c r="L37" i="11"/>
  <c r="F37" i="12"/>
  <c r="D37" i="1"/>
  <c r="D38" i="10"/>
  <c r="D37" i="12"/>
  <c r="G37" i="12"/>
  <c r="G38" i="12" s="1"/>
  <c r="K37" i="12"/>
  <c r="K38" i="12" s="1"/>
  <c r="I37" i="11"/>
  <c r="I38" i="11"/>
  <c r="L38" i="10"/>
  <c r="C37" i="1"/>
  <c r="C38" i="1" s="1"/>
  <c r="F37" i="11"/>
  <c r="E37" i="1"/>
  <c r="E38" i="1"/>
  <c r="H38" i="10"/>
  <c r="H37" i="11"/>
  <c r="H38" i="11" s="1"/>
  <c r="E37" i="11"/>
  <c r="E38" i="11" s="1"/>
  <c r="D37" i="11"/>
  <c r="D38" i="11" s="1"/>
  <c r="F38" i="10"/>
  <c r="H37" i="1"/>
  <c r="H38" i="1" s="1"/>
  <c r="J38" i="10"/>
  <c r="H37" i="12"/>
  <c r="H38" i="12" s="1"/>
  <c r="D38" i="12" l="1"/>
  <c r="D38" i="1"/>
  <c r="L38" i="11"/>
  <c r="F38" i="11"/>
  <c r="G38" i="1"/>
  <c r="C38" i="11"/>
  <c r="I38" i="12"/>
  <c r="F38" i="12"/>
  <c r="J38" i="11"/>
</calcChain>
</file>

<file path=xl/sharedStrings.xml><?xml version="1.0" encoding="utf-8"?>
<sst xmlns="http://schemas.openxmlformats.org/spreadsheetml/2006/main" count="272" uniqueCount="81">
  <si>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</si>
  <si>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</si>
  <si>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</si>
  <si>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</si>
  <si>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</si>
  <si>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</si>
  <si>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</si>
  <si>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</si>
  <si>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</si>
  <si>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</si>
  <si>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</si>
  <si>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</si>
  <si>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</si>
  <si>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</si>
  <si>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</si>
  <si>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</si>
  <si>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</si>
  <si>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</si>
  <si>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</si>
  <si>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</si>
  <si>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</si>
  <si>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</si>
  <si>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</si>
  <si>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</si>
  <si>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</si>
  <si>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</si>
  <si>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</si>
  <si>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</si>
  <si>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</si>
  <si>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</si>
  <si>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</si>
  <si>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</si>
  <si>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</si>
  <si>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</si>
  <si>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</si>
  <si>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</si>
  <si>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</si>
  <si>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</si>
  <si>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</si>
  <si>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</si>
  <si>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</si>
  <si>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</si>
  <si>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</si>
  <si>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</si>
  <si>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</si>
  <si>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</si>
  <si>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</si>
  <si>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</si>
  <si>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</si>
  <si>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</si>
  <si>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</si>
  <si>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</si>
  <si>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</si>
  <si>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</si>
  <si>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</si>
  <si>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</si>
  <si>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</si>
  <si>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</si>
  <si>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</si>
  <si>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</si>
  <si>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</si>
  <si>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</si>
  <si>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</si>
  <si>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</si>
  <si>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</si>
  <si>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</si>
  <si>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Chhattisgarh</t>
  </si>
  <si>
    <t>2016-17</t>
  </si>
  <si>
    <t>2017-18</t>
  </si>
  <si>
    <t>2018-19</t>
  </si>
  <si>
    <t>2019-20</t>
  </si>
  <si>
    <t>2020-21</t>
  </si>
  <si>
    <t>As on 15.03.2021</t>
  </si>
  <si>
    <t>Source: Directorate of Economics and Statistics of the respective State/Uts.</t>
  </si>
  <si>
    <t>*Product tax- Subsidary</t>
  </si>
  <si>
    <t>** includes 7.4 and 7.5</t>
  </si>
  <si>
    <t>Taxes on Products*</t>
  </si>
  <si>
    <t>Road transport**</t>
  </si>
  <si>
    <r>
      <t xml:space="preserve">Trade, repair, hotels and restaurants </t>
    </r>
    <r>
      <rPr>
        <i/>
        <sz val="11"/>
        <rFont val="Calibri"/>
        <family val="2"/>
        <scheme val="minor"/>
      </rPr>
      <t>#</t>
    </r>
  </si>
  <si>
    <t># includes 6.1 and 6.2</t>
  </si>
  <si>
    <t xml:space="preserve">Trade &amp; repair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</si>
</sst>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3"/>
      <color theme="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3"/>
      <name val="Calibri"/>
      <family val="2"/>
    </font>
    <font>
      <sz val="12"/>
      <color rgb="FFFF0000"/>
      <name val="Calibri"/>
      <family val="2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49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  <xf numFmtId="1" fontId="17" fillId="0" borderId="1" xfId="11" applyNumberFormat="1" applyFont="1" applyFill="1" applyBorder="1" applyAlignment="1">
      <alignment horizontal="right" vertical="center"/>
    </xf>
    <xf numFmtId="1" fontId="17" fillId="3" borderId="1" xfId="11" applyNumberFormat="1" applyFont="1" applyFill="1" applyBorder="1" applyAlignment="1">
      <alignment horizontal="right" vertical="center"/>
    </xf>
    <xf numFmtId="1" fontId="17" fillId="0" borderId="1" xfId="11" applyNumberFormat="1" applyFont="1" applyFill="1" applyBorder="1" applyAlignment="1">
      <alignment vertical="center"/>
    </xf>
    <xf numFmtId="1" fontId="18" fillId="0" borderId="1" xfId="0" applyNumberFormat="1" applyFont="1" applyFill="1" applyBorder="1" applyProtection="1"/>
    <xf numFmtId="1" fontId="19" fillId="0" borderId="1" xfId="11" applyNumberFormat="1" applyFont="1" applyFill="1" applyBorder="1" applyAlignment="1">
      <alignment horizontal="right" vertical="center"/>
    </xf>
    <xf numFmtId="1" fontId="18" fillId="3" borderId="1" xfId="0" applyNumberFormat="1" applyFont="1" applyFill="1" applyBorder="1" applyProtection="1">
      <protection locked="0"/>
    </xf>
    <xf numFmtId="1" fontId="19" fillId="0" borderId="1" xfId="0" applyNumberFormat="1" applyFont="1" applyFill="1" applyBorder="1" applyAlignment="1">
      <alignment horizontal="right" vertical="center"/>
    </xf>
    <xf numFmtId="1" fontId="18" fillId="0" borderId="1" xfId="0" applyNumberFormat="1" applyFont="1" applyFill="1" applyBorder="1" applyProtection="1">
      <protection locked="0"/>
    </xf>
    <xf numFmtId="1" fontId="18" fillId="3" borderId="1" xfId="0" applyNumberFormat="1" applyFont="1" applyFill="1" applyBorder="1" applyProtection="1"/>
    <xf numFmtId="1" fontId="20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Protection="1">
      <protection locked="0"/>
    </xf>
    <xf numFmtId="1" fontId="21" fillId="0" borderId="1" xfId="11" applyNumberFormat="1" applyFont="1" applyFill="1" applyBorder="1" applyAlignment="1">
      <alignment horizontal="right" vertical="center"/>
    </xf>
    <xf numFmtId="1" fontId="22" fillId="0" borderId="1" xfId="11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 applyProtection="1">
      <alignment vertical="center"/>
      <protection locked="0"/>
    </xf>
    <xf numFmtId="1" fontId="19" fillId="4" borderId="1" xfId="11" applyNumberFormat="1" applyFont="1" applyFill="1" applyBorder="1" applyAlignment="1">
      <alignment horizontal="right" vertical="center"/>
    </xf>
    <xf numFmtId="1" fontId="23" fillId="4" borderId="1" xfId="11" applyNumberFormat="1" applyFont="1" applyFill="1" applyBorder="1" applyAlignment="1">
      <alignment horizontal="right" vertical="center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43"/>
  <sheetViews>
    <sheetView tabSelected="1" zoomScaleSheetLayoutView="100" workbookViewId="0">
      <pane xSplit="2" ySplit="5" topLeftCell="C27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B19" sqref="B19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5" width="12.85546875" style="2" customWidth="1"/>
    <col min="6" max="6" width="12.85546875" style="7" customWidth="1"/>
    <col min="7" max="12" width="11.85546875" style="6" customWidth="1"/>
    <col min="13" max="13" width="11" style="7" customWidth="1"/>
    <col min="14" max="16" width="11.42578125" style="7" customWidth="1"/>
    <col min="17" max="44" width="9.140625" style="7" customWidth="1"/>
    <col min="45" max="45" width="12.42578125" style="7" customWidth="1"/>
    <col min="46" max="67" width="9.140625" style="7" customWidth="1"/>
    <col min="68" max="68" width="12.140625" style="7" customWidth="1"/>
    <col min="69" max="72" width="9.140625" style="7" customWidth="1"/>
    <col min="73" max="77" width="9.140625" style="7" hidden="1" customWidth="1"/>
    <col min="78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7" customWidth="1"/>
    <col min="97" max="101" width="9.140625" style="7" hidden="1" customWidth="1"/>
    <col min="102" max="102" width="9.140625" style="6" customWidth="1"/>
    <col min="103" max="107" width="9.140625" style="6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19" width="9.140625" style="6" hidden="1" customWidth="1"/>
    <col min="120" max="120" width="9.140625" style="6" customWidth="1"/>
    <col min="121" max="150" width="9.140625" style="7" customWidth="1"/>
    <col min="151" max="151" width="9.140625" style="7" hidden="1" customWidth="1"/>
    <col min="152" max="159" width="9.140625" style="7" customWidth="1"/>
    <col min="160" max="160" width="9.140625" style="7" hidden="1" customWidth="1"/>
    <col min="161" max="165" width="9.140625" style="7" customWidth="1"/>
    <col min="166" max="166" width="9.140625" style="7" hidden="1" customWidth="1"/>
    <col min="167" max="176" width="9.140625" style="7" customWidth="1"/>
    <col min="177" max="180" width="8.85546875" style="7"/>
    <col min="181" max="181" width="12.7109375" style="7" bestFit="1" customWidth="1"/>
    <col min="182" max="16384" width="8.85546875" style="2"/>
  </cols>
  <sheetData>
    <row r="1" spans="1:181" ht="18.75" x14ac:dyDescent="0.3">
      <c r="A1" s="2" t="s">
        <v>53</v>
      </c>
      <c r="B1" s="32" t="s">
        <v>66</v>
      </c>
    </row>
    <row r="2" spans="1:181" ht="15.75" x14ac:dyDescent="0.25">
      <c r="A2" s="12" t="s">
        <v>48</v>
      </c>
      <c r="I2" s="6" t="s">
        <v>72</v>
      </c>
    </row>
    <row r="3" spans="1:181" ht="15.75" x14ac:dyDescent="0.25">
      <c r="A3" s="12"/>
    </row>
    <row r="4" spans="1:181" ht="15.75" x14ac:dyDescent="0.25">
      <c r="A4" s="12"/>
      <c r="E4" s="11"/>
      <c r="F4" s="11" t="s">
        <v>57</v>
      </c>
    </row>
    <row r="5" spans="1:181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1" t="s">
        <v>65</v>
      </c>
      <c r="H5" s="31" t="s">
        <v>67</v>
      </c>
      <c r="I5" s="31" t="s">
        <v>68</v>
      </c>
      <c r="J5" s="31" t="s">
        <v>69</v>
      </c>
      <c r="K5" s="31" t="s">
        <v>70</v>
      </c>
      <c r="L5" s="31" t="s">
        <v>71</v>
      </c>
    </row>
    <row r="6" spans="1:181" s="17" customFormat="1" ht="17.25" x14ac:dyDescent="0.25">
      <c r="A6" s="15" t="s">
        <v>26</v>
      </c>
      <c r="B6" s="16" t="s">
        <v>2</v>
      </c>
      <c r="C6" s="36">
        <f t="shared" ref="C6:L6" si="0">SUM(C7:C10)</f>
        <v>2685950</v>
      </c>
      <c r="D6" s="36">
        <f t="shared" si="0"/>
        <v>3180908</v>
      </c>
      <c r="E6" s="36">
        <f t="shared" si="0"/>
        <v>3599597</v>
      </c>
      <c r="F6" s="36">
        <f t="shared" si="0"/>
        <v>4038920</v>
      </c>
      <c r="G6" s="33">
        <f t="shared" si="0"/>
        <v>4277314</v>
      </c>
      <c r="H6" s="33">
        <f t="shared" si="0"/>
        <v>5429526</v>
      </c>
      <c r="I6" s="33">
        <f t="shared" si="0"/>
        <v>5197657</v>
      </c>
      <c r="J6" s="33">
        <f t="shared" si="0"/>
        <v>5913001</v>
      </c>
      <c r="K6" s="33">
        <f t="shared" si="0"/>
        <v>6702549</v>
      </c>
      <c r="L6" s="33">
        <f t="shared" si="0"/>
        <v>7399351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6"/>
      <c r="FW6" s="6"/>
      <c r="FX6" s="6"/>
      <c r="FY6" s="7"/>
    </row>
    <row r="7" spans="1:181" ht="17.25" x14ac:dyDescent="0.25">
      <c r="A7" s="18">
        <v>1.1000000000000001</v>
      </c>
      <c r="B7" s="19" t="s">
        <v>59</v>
      </c>
      <c r="C7" s="37">
        <v>1798258</v>
      </c>
      <c r="D7" s="37">
        <v>2140927</v>
      </c>
      <c r="E7" s="37">
        <v>2405368</v>
      </c>
      <c r="F7" s="37">
        <v>2571796</v>
      </c>
      <c r="G7" s="33">
        <v>2615412</v>
      </c>
      <c r="H7" s="33">
        <v>3372989</v>
      </c>
      <c r="I7" s="33">
        <v>2940525</v>
      </c>
      <c r="J7" s="33">
        <v>3399711</v>
      </c>
      <c r="K7" s="33">
        <v>3820057</v>
      </c>
      <c r="L7" s="33">
        <v>4205427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6"/>
      <c r="FW7" s="6"/>
      <c r="FX7" s="6"/>
    </row>
    <row r="8" spans="1:181" ht="17.25" x14ac:dyDescent="0.25">
      <c r="A8" s="18">
        <v>1.2</v>
      </c>
      <c r="B8" s="19" t="s">
        <v>60</v>
      </c>
      <c r="C8" s="37">
        <v>226704</v>
      </c>
      <c r="D8" s="37">
        <v>255035</v>
      </c>
      <c r="E8" s="37">
        <v>310931</v>
      </c>
      <c r="F8" s="37">
        <v>347756</v>
      </c>
      <c r="G8" s="33">
        <v>407301</v>
      </c>
      <c r="H8" s="33">
        <v>434543</v>
      </c>
      <c r="I8" s="33">
        <v>571052</v>
      </c>
      <c r="J8" s="33">
        <v>660048</v>
      </c>
      <c r="K8" s="33">
        <v>817135</v>
      </c>
      <c r="L8" s="33">
        <v>957484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6"/>
      <c r="FW8" s="6"/>
      <c r="FX8" s="6"/>
    </row>
    <row r="9" spans="1:181" ht="17.25" x14ac:dyDescent="0.25">
      <c r="A9" s="18">
        <v>1.3</v>
      </c>
      <c r="B9" s="19" t="s">
        <v>61</v>
      </c>
      <c r="C9" s="37">
        <v>426205</v>
      </c>
      <c r="D9" s="37">
        <v>503309</v>
      </c>
      <c r="E9" s="37">
        <v>559637</v>
      </c>
      <c r="F9" s="37">
        <v>733885</v>
      </c>
      <c r="G9" s="33">
        <v>827350</v>
      </c>
      <c r="H9" s="33">
        <v>1140125</v>
      </c>
      <c r="I9" s="33">
        <v>1065607</v>
      </c>
      <c r="J9" s="33">
        <v>1137443</v>
      </c>
      <c r="K9" s="33">
        <v>1248116</v>
      </c>
      <c r="L9" s="33">
        <v>1344410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6"/>
      <c r="FW9" s="6"/>
      <c r="FX9" s="6"/>
    </row>
    <row r="10" spans="1:181" ht="17.25" x14ac:dyDescent="0.25">
      <c r="A10" s="18">
        <v>1.4</v>
      </c>
      <c r="B10" s="19" t="s">
        <v>62</v>
      </c>
      <c r="C10" s="37">
        <v>234783</v>
      </c>
      <c r="D10" s="37">
        <v>281637</v>
      </c>
      <c r="E10" s="37">
        <v>323661</v>
      </c>
      <c r="F10" s="37">
        <v>385483</v>
      </c>
      <c r="G10" s="33">
        <v>427251</v>
      </c>
      <c r="H10" s="33">
        <v>481869</v>
      </c>
      <c r="I10" s="33">
        <v>620473</v>
      </c>
      <c r="J10" s="33">
        <v>715799</v>
      </c>
      <c r="K10" s="33">
        <v>817241</v>
      </c>
      <c r="L10" s="33">
        <v>892030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6"/>
      <c r="FW10" s="6"/>
      <c r="FX10" s="6"/>
    </row>
    <row r="11" spans="1:181" ht="17.25" x14ac:dyDescent="0.25">
      <c r="A11" s="20" t="s">
        <v>31</v>
      </c>
      <c r="B11" s="19" t="s">
        <v>3</v>
      </c>
      <c r="C11" s="37">
        <v>1970258.4920786407</v>
      </c>
      <c r="D11" s="37">
        <v>1923021.319806136</v>
      </c>
      <c r="E11" s="37">
        <v>2144358</v>
      </c>
      <c r="F11" s="37">
        <v>2384662</v>
      </c>
      <c r="G11" s="33">
        <v>2014183</v>
      </c>
      <c r="H11" s="33">
        <v>2014982</v>
      </c>
      <c r="I11" s="33">
        <v>2232979</v>
      </c>
      <c r="J11" s="33">
        <v>2436576</v>
      </c>
      <c r="K11" s="33">
        <v>2334904</v>
      </c>
      <c r="L11" s="33">
        <v>1738885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6"/>
      <c r="FW11" s="6"/>
      <c r="FX11" s="6"/>
    </row>
    <row r="12" spans="1:181" ht="17.25" x14ac:dyDescent="0.25">
      <c r="A12" s="24"/>
      <c r="B12" s="25" t="s">
        <v>28</v>
      </c>
      <c r="C12" s="38">
        <f>C6+C11</f>
        <v>4656208.4920786405</v>
      </c>
      <c r="D12" s="38">
        <f>D6+D11</f>
        <v>5103929.3198061362</v>
      </c>
      <c r="E12" s="38">
        <f>E6+E11</f>
        <v>5743955</v>
      </c>
      <c r="F12" s="38">
        <f>F6+F11</f>
        <v>6423582</v>
      </c>
      <c r="G12" s="34">
        <f t="shared" ref="G12:L12" si="1">SUM(G7:G11)</f>
        <v>6291497</v>
      </c>
      <c r="H12" s="34">
        <f t="shared" si="1"/>
        <v>7444508</v>
      </c>
      <c r="I12" s="34">
        <f t="shared" si="1"/>
        <v>7430636</v>
      </c>
      <c r="J12" s="34">
        <f t="shared" si="1"/>
        <v>8349577</v>
      </c>
      <c r="K12" s="34">
        <f t="shared" si="1"/>
        <v>9037453</v>
      </c>
      <c r="L12" s="34">
        <f t="shared" si="1"/>
        <v>9138236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6"/>
      <c r="FW12" s="6"/>
      <c r="FX12" s="6"/>
    </row>
    <row r="13" spans="1:181" s="17" customFormat="1" ht="17.25" x14ac:dyDescent="0.25">
      <c r="A13" s="15" t="s">
        <v>32</v>
      </c>
      <c r="B13" s="16" t="s">
        <v>4</v>
      </c>
      <c r="C13" s="37">
        <v>2435032.4278000002</v>
      </c>
      <c r="D13" s="37">
        <v>2817914.8655000003</v>
      </c>
      <c r="E13" s="37">
        <v>3810105</v>
      </c>
      <c r="F13" s="37">
        <v>3495197</v>
      </c>
      <c r="G13" s="33">
        <v>3234424</v>
      </c>
      <c r="H13" s="33">
        <v>3102774</v>
      </c>
      <c r="I13" s="33">
        <v>3724512</v>
      </c>
      <c r="J13" s="33">
        <v>4141298</v>
      </c>
      <c r="K13" s="33">
        <v>4243327</v>
      </c>
      <c r="L13" s="33">
        <v>4329771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6"/>
      <c r="FW13" s="6"/>
      <c r="FX13" s="6"/>
      <c r="FY13" s="7"/>
    </row>
    <row r="14" spans="1:181" ht="30" x14ac:dyDescent="0.25">
      <c r="A14" s="20" t="s">
        <v>33</v>
      </c>
      <c r="B14" s="19" t="s">
        <v>5</v>
      </c>
      <c r="C14" s="37">
        <v>709991</v>
      </c>
      <c r="D14" s="37">
        <v>970686</v>
      </c>
      <c r="E14" s="37">
        <v>1051772</v>
      </c>
      <c r="F14" s="37">
        <v>1175686</v>
      </c>
      <c r="G14" s="33">
        <v>1506846</v>
      </c>
      <c r="H14" s="33">
        <v>1828800</v>
      </c>
      <c r="I14" s="33">
        <v>2046015</v>
      </c>
      <c r="J14" s="33">
        <v>2242832</v>
      </c>
      <c r="K14" s="33">
        <v>2352641</v>
      </c>
      <c r="L14" s="33">
        <v>2341020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8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8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6"/>
      <c r="FW14" s="6"/>
      <c r="FX14" s="6"/>
    </row>
    <row r="15" spans="1:181" ht="17.25" x14ac:dyDescent="0.25">
      <c r="A15" s="20" t="s">
        <v>34</v>
      </c>
      <c r="B15" s="19" t="s">
        <v>6</v>
      </c>
      <c r="C15" s="37">
        <v>1901330.1746962999</v>
      </c>
      <c r="D15" s="37">
        <v>1920770.7275097664</v>
      </c>
      <c r="E15" s="37">
        <v>2260022</v>
      </c>
      <c r="F15" s="37">
        <v>2541824</v>
      </c>
      <c r="G15" s="33">
        <v>2503685</v>
      </c>
      <c r="H15" s="33">
        <v>3038575</v>
      </c>
      <c r="I15" s="33">
        <v>3396171</v>
      </c>
      <c r="J15" s="33">
        <v>3943019</v>
      </c>
      <c r="K15" s="33">
        <v>4437155</v>
      </c>
      <c r="L15" s="33">
        <v>4511431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8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8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6"/>
      <c r="FW15" s="6"/>
      <c r="FX15" s="6"/>
    </row>
    <row r="16" spans="1:181" ht="17.25" x14ac:dyDescent="0.25">
      <c r="A16" s="24"/>
      <c r="B16" s="25" t="s">
        <v>29</v>
      </c>
      <c r="C16" s="38">
        <f>+C13+C14+C15</f>
        <v>5046353.6024962999</v>
      </c>
      <c r="D16" s="38">
        <f>+D13+D14+D15</f>
        <v>5709371.5930097662</v>
      </c>
      <c r="E16" s="38">
        <f>+E13+E14+E15</f>
        <v>7121899</v>
      </c>
      <c r="F16" s="38">
        <f>+F13+F14+F15</f>
        <v>7212707</v>
      </c>
      <c r="G16" s="34">
        <f t="shared" ref="G16:I16" si="2">SUM(G13:G15)</f>
        <v>7244955</v>
      </c>
      <c r="H16" s="34">
        <f t="shared" si="2"/>
        <v>7970149</v>
      </c>
      <c r="I16" s="34">
        <f t="shared" si="2"/>
        <v>9166698</v>
      </c>
      <c r="J16" s="34">
        <f t="shared" ref="J16:K16" si="3">SUM(J13:J15)</f>
        <v>10327149</v>
      </c>
      <c r="K16" s="34">
        <f t="shared" si="3"/>
        <v>11033123</v>
      </c>
      <c r="L16" s="34">
        <f t="shared" ref="L16" si="4">SUM(L13:L15)</f>
        <v>11182222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8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8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6"/>
      <c r="FW16" s="6"/>
      <c r="FX16" s="6"/>
    </row>
    <row r="17" spans="1:181" s="17" customFormat="1" ht="15.75" x14ac:dyDescent="0.25">
      <c r="A17" s="15" t="s">
        <v>35</v>
      </c>
      <c r="B17" s="16" t="s">
        <v>78</v>
      </c>
      <c r="C17" s="36">
        <f>C18+C19</f>
        <v>932617</v>
      </c>
      <c r="D17" s="36">
        <f t="shared" ref="D17:K17" si="5">D18+D19</f>
        <v>1101271</v>
      </c>
      <c r="E17" s="36">
        <f t="shared" si="5"/>
        <v>1288982</v>
      </c>
      <c r="F17" s="36">
        <f t="shared" si="5"/>
        <v>1382032</v>
      </c>
      <c r="G17" s="36">
        <f t="shared" si="5"/>
        <v>1430914</v>
      </c>
      <c r="H17" s="36">
        <f t="shared" si="5"/>
        <v>1949021</v>
      </c>
      <c r="I17" s="36">
        <f t="shared" si="5"/>
        <v>1855892</v>
      </c>
      <c r="J17" s="36">
        <f t="shared" si="5"/>
        <v>2091408</v>
      </c>
      <c r="K17" s="36">
        <f t="shared" si="5"/>
        <v>2301323</v>
      </c>
      <c r="L17" s="36">
        <f t="shared" ref="L17" si="6">L18+L19</f>
        <v>1909178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6"/>
      <c r="FW17" s="6"/>
      <c r="FX17" s="6"/>
      <c r="FY17" s="7"/>
    </row>
    <row r="18" spans="1:181" ht="17.25" x14ac:dyDescent="0.25">
      <c r="A18" s="18">
        <v>6.1</v>
      </c>
      <c r="B18" s="19" t="s">
        <v>80</v>
      </c>
      <c r="C18" s="39">
        <v>932617</v>
      </c>
      <c r="D18" s="37">
        <v>1101271</v>
      </c>
      <c r="E18" s="37">
        <v>1288982</v>
      </c>
      <c r="F18" s="37">
        <v>1382032</v>
      </c>
      <c r="G18" s="33">
        <v>1430914</v>
      </c>
      <c r="H18" s="33">
        <v>1949021</v>
      </c>
      <c r="I18" s="33">
        <v>1855892</v>
      </c>
      <c r="J18" s="33">
        <v>2091408</v>
      </c>
      <c r="K18" s="33">
        <v>2301323</v>
      </c>
      <c r="L18" s="33">
        <v>1909178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6"/>
      <c r="FW18" s="6"/>
      <c r="FX18" s="6"/>
    </row>
    <row r="19" spans="1:181" ht="17.25" x14ac:dyDescent="0.25">
      <c r="A19" s="18">
        <v>6.2</v>
      </c>
      <c r="B19" s="19" t="s">
        <v>9</v>
      </c>
      <c r="C19" s="40"/>
      <c r="D19" s="40"/>
      <c r="E19" s="40"/>
      <c r="F19" s="40"/>
      <c r="G19" s="33"/>
      <c r="H19" s="33"/>
      <c r="I19" s="33"/>
      <c r="J19" s="33"/>
      <c r="K19" s="33"/>
      <c r="L19" s="33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6"/>
      <c r="FW19" s="6"/>
      <c r="FX19" s="6"/>
    </row>
    <row r="20" spans="1:181" s="17" customFormat="1" ht="30" x14ac:dyDescent="0.25">
      <c r="A20" s="21" t="s">
        <v>36</v>
      </c>
      <c r="B20" s="23" t="s">
        <v>10</v>
      </c>
      <c r="C20" s="36">
        <f>SUM(C21:C27)</f>
        <v>583708</v>
      </c>
      <c r="D20" s="36">
        <f>SUM(D21:D27)</f>
        <v>683320</v>
      </c>
      <c r="E20" s="36">
        <f>SUM(E21:E27)</f>
        <v>783117</v>
      </c>
      <c r="F20" s="36">
        <f>SUM(F21:F27)</f>
        <v>874711</v>
      </c>
      <c r="G20" s="33">
        <f t="shared" ref="G20:L20" si="7">G21+G22+G26+G27+G23+G24+G25</f>
        <v>977455</v>
      </c>
      <c r="H20" s="33">
        <f t="shared" si="7"/>
        <v>1019232</v>
      </c>
      <c r="I20" s="33">
        <f t="shared" si="7"/>
        <v>1081492</v>
      </c>
      <c r="J20" s="33">
        <f t="shared" si="7"/>
        <v>1248328</v>
      </c>
      <c r="K20" s="33">
        <f t="shared" si="7"/>
        <v>1309930</v>
      </c>
      <c r="L20" s="33">
        <f t="shared" si="7"/>
        <v>1300437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6"/>
      <c r="FW20" s="6"/>
      <c r="FX20" s="6"/>
      <c r="FY20" s="7"/>
    </row>
    <row r="21" spans="1:181" ht="17.25" x14ac:dyDescent="0.25">
      <c r="A21" s="18">
        <v>7.1</v>
      </c>
      <c r="B21" s="19" t="s">
        <v>11</v>
      </c>
      <c r="C21" s="40">
        <v>121509</v>
      </c>
      <c r="D21" s="40">
        <v>140418</v>
      </c>
      <c r="E21" s="40">
        <v>150098</v>
      </c>
      <c r="F21" s="40">
        <v>162133</v>
      </c>
      <c r="G21" s="33">
        <v>179355</v>
      </c>
      <c r="H21" s="33">
        <v>189941</v>
      </c>
      <c r="I21" s="33">
        <v>205817</v>
      </c>
      <c r="J21" s="33">
        <v>248694</v>
      </c>
      <c r="K21" s="33">
        <v>259191</v>
      </c>
      <c r="L21" s="33">
        <v>214361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6"/>
      <c r="FW21" s="6"/>
      <c r="FX21" s="6"/>
    </row>
    <row r="22" spans="1:181" ht="17.25" x14ac:dyDescent="0.25">
      <c r="A22" s="18">
        <v>7.2</v>
      </c>
      <c r="B22" s="19" t="s">
        <v>77</v>
      </c>
      <c r="C22" s="39">
        <v>281709</v>
      </c>
      <c r="D22" s="37">
        <v>329096</v>
      </c>
      <c r="E22" s="37">
        <v>365284</v>
      </c>
      <c r="F22" s="37">
        <v>397901</v>
      </c>
      <c r="G22" s="35">
        <v>430176</v>
      </c>
      <c r="H22" s="35">
        <v>474535</v>
      </c>
      <c r="I22" s="35">
        <v>525301</v>
      </c>
      <c r="J22" s="35">
        <v>585172</v>
      </c>
      <c r="K22" s="35">
        <v>654863</v>
      </c>
      <c r="L22" s="35">
        <v>679809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6"/>
      <c r="FW22" s="6"/>
      <c r="FX22" s="6"/>
    </row>
    <row r="23" spans="1:181" ht="17.25" x14ac:dyDescent="0.25">
      <c r="A23" s="18">
        <v>7.3</v>
      </c>
      <c r="B23" s="19" t="s">
        <v>13</v>
      </c>
      <c r="C23" s="40"/>
      <c r="D23" s="40"/>
      <c r="E23" s="40"/>
      <c r="F23" s="40"/>
      <c r="G23" s="35"/>
      <c r="H23" s="35"/>
      <c r="I23" s="35"/>
      <c r="J23" s="35"/>
      <c r="K23" s="35"/>
      <c r="L23" s="35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6"/>
      <c r="FW23" s="6"/>
      <c r="FX23" s="6"/>
    </row>
    <row r="24" spans="1:181" ht="17.25" x14ac:dyDescent="0.25">
      <c r="A24" s="18">
        <v>7.4</v>
      </c>
      <c r="B24" s="19" t="s">
        <v>14</v>
      </c>
      <c r="C24" s="40"/>
      <c r="D24" s="40"/>
      <c r="E24" s="40"/>
      <c r="F24" s="40"/>
      <c r="G24" s="35"/>
      <c r="H24" s="35"/>
      <c r="I24" s="35"/>
      <c r="J24" s="35"/>
      <c r="K24" s="35"/>
      <c r="L24" s="35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6"/>
      <c r="FW24" s="6"/>
      <c r="FX24" s="6"/>
    </row>
    <row r="25" spans="1:181" ht="17.25" x14ac:dyDescent="0.25">
      <c r="A25" s="18">
        <v>7.5</v>
      </c>
      <c r="B25" s="19" t="s">
        <v>15</v>
      </c>
      <c r="C25" s="40"/>
      <c r="D25" s="40"/>
      <c r="E25" s="40"/>
      <c r="F25" s="40"/>
      <c r="G25" s="35"/>
      <c r="H25" s="35"/>
      <c r="I25" s="35"/>
      <c r="J25" s="35"/>
      <c r="K25" s="35"/>
      <c r="L25" s="35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6"/>
      <c r="FW25" s="6"/>
      <c r="FX25" s="6"/>
    </row>
    <row r="26" spans="1:181" ht="17.25" x14ac:dyDescent="0.25">
      <c r="A26" s="18">
        <v>7.6</v>
      </c>
      <c r="B26" s="19" t="s">
        <v>16</v>
      </c>
      <c r="C26" s="39">
        <v>10189</v>
      </c>
      <c r="D26" s="37">
        <v>11689</v>
      </c>
      <c r="E26" s="37">
        <v>14026</v>
      </c>
      <c r="F26" s="37">
        <v>15338</v>
      </c>
      <c r="G26" s="33">
        <v>17991</v>
      </c>
      <c r="H26" s="33">
        <v>18142</v>
      </c>
      <c r="I26" s="33">
        <v>20693</v>
      </c>
      <c r="J26" s="33">
        <v>22378</v>
      </c>
      <c r="K26" s="33">
        <v>24747</v>
      </c>
      <c r="L26" s="33">
        <v>25990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6"/>
      <c r="FW26" s="6"/>
      <c r="FX26" s="6"/>
    </row>
    <row r="27" spans="1:181" ht="30" x14ac:dyDescent="0.25">
      <c r="A27" s="18">
        <v>7.7</v>
      </c>
      <c r="B27" s="19" t="s">
        <v>17</v>
      </c>
      <c r="C27" s="39">
        <v>170301</v>
      </c>
      <c r="D27" s="37">
        <v>202117</v>
      </c>
      <c r="E27" s="37">
        <v>253709</v>
      </c>
      <c r="F27" s="37">
        <v>299339</v>
      </c>
      <c r="G27" s="33">
        <v>349933</v>
      </c>
      <c r="H27" s="33">
        <v>336614</v>
      </c>
      <c r="I27" s="33">
        <v>329681</v>
      </c>
      <c r="J27" s="33">
        <v>392084</v>
      </c>
      <c r="K27" s="33">
        <v>371129</v>
      </c>
      <c r="L27" s="33">
        <v>380277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6"/>
      <c r="FW27" s="6"/>
      <c r="FX27" s="6"/>
    </row>
    <row r="28" spans="1:181" ht="17.25" x14ac:dyDescent="0.25">
      <c r="A28" s="20" t="s">
        <v>37</v>
      </c>
      <c r="B28" s="19" t="s">
        <v>18</v>
      </c>
      <c r="C28" s="39">
        <v>537699</v>
      </c>
      <c r="D28" s="37">
        <v>609344</v>
      </c>
      <c r="E28" s="37">
        <v>680931</v>
      </c>
      <c r="F28" s="37">
        <v>719388</v>
      </c>
      <c r="G28" s="33">
        <v>833987</v>
      </c>
      <c r="H28" s="33">
        <v>745959</v>
      </c>
      <c r="I28" s="33">
        <v>859451</v>
      </c>
      <c r="J28" s="33">
        <v>951243</v>
      </c>
      <c r="K28" s="33">
        <v>1050910</v>
      </c>
      <c r="L28" s="33">
        <v>1152188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6"/>
      <c r="FW28" s="6"/>
      <c r="FX28" s="6"/>
    </row>
    <row r="29" spans="1:181" ht="30" x14ac:dyDescent="0.25">
      <c r="A29" s="20" t="s">
        <v>38</v>
      </c>
      <c r="B29" s="19" t="s">
        <v>19</v>
      </c>
      <c r="C29" s="39">
        <v>1755211</v>
      </c>
      <c r="D29" s="37">
        <v>1919630</v>
      </c>
      <c r="E29" s="37">
        <v>2227586</v>
      </c>
      <c r="F29" s="37">
        <v>2406208</v>
      </c>
      <c r="G29" s="33">
        <v>2506577</v>
      </c>
      <c r="H29" s="33">
        <v>2667389</v>
      </c>
      <c r="I29" s="33">
        <v>2815613</v>
      </c>
      <c r="J29" s="33">
        <v>3038519</v>
      </c>
      <c r="K29" s="33">
        <v>3245167</v>
      </c>
      <c r="L29" s="33">
        <v>3396728</v>
      </c>
      <c r="M29" s="10"/>
      <c r="N29" s="10"/>
      <c r="O29" s="10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6"/>
      <c r="FW29" s="6"/>
      <c r="FX29" s="6"/>
    </row>
    <row r="30" spans="1:181" ht="17.25" x14ac:dyDescent="0.25">
      <c r="A30" s="20" t="s">
        <v>39</v>
      </c>
      <c r="B30" s="19" t="s">
        <v>54</v>
      </c>
      <c r="C30" s="39">
        <v>549383</v>
      </c>
      <c r="D30" s="37">
        <v>611344</v>
      </c>
      <c r="E30" s="37">
        <v>781483</v>
      </c>
      <c r="F30" s="37">
        <v>879675</v>
      </c>
      <c r="G30" s="33">
        <v>924507</v>
      </c>
      <c r="H30" s="33">
        <v>1018403</v>
      </c>
      <c r="I30" s="33">
        <v>1204495</v>
      </c>
      <c r="J30" s="33">
        <v>1381016</v>
      </c>
      <c r="K30" s="33">
        <v>1633083</v>
      </c>
      <c r="L30" s="33">
        <v>1817081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6"/>
      <c r="FW30" s="6"/>
      <c r="FX30" s="6"/>
    </row>
    <row r="31" spans="1:181" ht="17.25" x14ac:dyDescent="0.25">
      <c r="A31" s="20" t="s">
        <v>40</v>
      </c>
      <c r="B31" s="19" t="s">
        <v>20</v>
      </c>
      <c r="C31" s="39">
        <v>781802</v>
      </c>
      <c r="D31" s="37">
        <v>875123</v>
      </c>
      <c r="E31" s="37">
        <v>914758</v>
      </c>
      <c r="F31" s="37">
        <v>1008461</v>
      </c>
      <c r="G31" s="33">
        <v>1161313</v>
      </c>
      <c r="H31" s="33">
        <v>1339933</v>
      </c>
      <c r="I31" s="33">
        <v>1512442</v>
      </c>
      <c r="J31" s="33">
        <v>2099353</v>
      </c>
      <c r="K31" s="33">
        <v>2351247</v>
      </c>
      <c r="L31" s="33">
        <v>2713682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6"/>
      <c r="FW31" s="6"/>
      <c r="FX31" s="6"/>
    </row>
    <row r="32" spans="1:181" ht="15.75" x14ac:dyDescent="0.25">
      <c r="A32" s="24"/>
      <c r="B32" s="25" t="s">
        <v>30</v>
      </c>
      <c r="C32" s="38">
        <f>C17+C20+C28+C29+C30+C31</f>
        <v>5140420</v>
      </c>
      <c r="D32" s="38">
        <f t="shared" ref="D32:K32" si="8">D17+D20+D28+D29+D30+D31</f>
        <v>5800032</v>
      </c>
      <c r="E32" s="38">
        <f t="shared" si="8"/>
        <v>6676857</v>
      </c>
      <c r="F32" s="38">
        <f t="shared" si="8"/>
        <v>7270475</v>
      </c>
      <c r="G32" s="38">
        <f t="shared" si="8"/>
        <v>7834753</v>
      </c>
      <c r="H32" s="38">
        <f t="shared" si="8"/>
        <v>8739937</v>
      </c>
      <c r="I32" s="38">
        <f t="shared" si="8"/>
        <v>9329385</v>
      </c>
      <c r="J32" s="38">
        <f t="shared" si="8"/>
        <v>10809867</v>
      </c>
      <c r="K32" s="38">
        <f t="shared" si="8"/>
        <v>11891660</v>
      </c>
      <c r="L32" s="38">
        <f t="shared" ref="L32" si="9">L17+L20+L28+L29+L30+L31</f>
        <v>12289294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6"/>
      <c r="FW32" s="6"/>
      <c r="FX32" s="6"/>
    </row>
    <row r="33" spans="1:181" s="17" customFormat="1" ht="15.75" x14ac:dyDescent="0.25">
      <c r="A33" s="27" t="s">
        <v>27</v>
      </c>
      <c r="B33" s="28" t="s">
        <v>41</v>
      </c>
      <c r="C33" s="41">
        <f t="shared" ref="C33" si="10">C6+C11+C13+C14+C15+C17+C20+C28+C29+C30+C31</f>
        <v>14842982.094574941</v>
      </c>
      <c r="D33" s="41">
        <f t="shared" ref="D33:K33" si="11">D6+D11+D13+D14+D15+D17+D20+D28+D29+D30+D31</f>
        <v>16613332.912815902</v>
      </c>
      <c r="E33" s="41">
        <f t="shared" si="11"/>
        <v>19542711</v>
      </c>
      <c r="F33" s="41">
        <f t="shared" si="11"/>
        <v>20906764</v>
      </c>
      <c r="G33" s="41">
        <f t="shared" si="11"/>
        <v>21371205</v>
      </c>
      <c r="H33" s="41">
        <f t="shared" si="11"/>
        <v>24154594</v>
      </c>
      <c r="I33" s="41">
        <f t="shared" si="11"/>
        <v>25926719</v>
      </c>
      <c r="J33" s="41">
        <f t="shared" si="11"/>
        <v>29486593</v>
      </c>
      <c r="K33" s="41">
        <f t="shared" si="11"/>
        <v>31962236</v>
      </c>
      <c r="L33" s="41">
        <f t="shared" ref="L33" si="12">L6+L11+L13+L14+L15+L17+L20+L28+L29+L30+L31</f>
        <v>32609752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6"/>
      <c r="FW33" s="6"/>
      <c r="FX33" s="6"/>
      <c r="FY33" s="7"/>
    </row>
    <row r="34" spans="1:181" ht="17.25" x14ac:dyDescent="0.25">
      <c r="A34" s="22" t="s">
        <v>43</v>
      </c>
      <c r="B34" s="5" t="s">
        <v>76</v>
      </c>
      <c r="C34" s="42">
        <v>964400</v>
      </c>
      <c r="D34" s="42">
        <v>1137800</v>
      </c>
      <c r="E34" s="39">
        <v>1140607</v>
      </c>
      <c r="F34" s="39">
        <v>1205047</v>
      </c>
      <c r="G34" s="33">
        <v>1145094</v>
      </c>
      <c r="H34" s="33">
        <v>2125581</v>
      </c>
      <c r="I34" s="33">
        <v>2301625</v>
      </c>
      <c r="J34" s="33">
        <v>2323520</v>
      </c>
      <c r="K34" s="33">
        <v>2533299</v>
      </c>
      <c r="L34" s="33">
        <v>2417231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</row>
    <row r="35" spans="1:181" ht="17.25" x14ac:dyDescent="0.25">
      <c r="A35" s="22" t="s">
        <v>44</v>
      </c>
      <c r="B35" s="5" t="s">
        <v>24</v>
      </c>
      <c r="C35" s="42"/>
      <c r="D35" s="42"/>
      <c r="E35" s="39"/>
      <c r="F35" s="39"/>
      <c r="G35" s="33"/>
      <c r="H35" s="33"/>
      <c r="I35" s="33"/>
      <c r="J35" s="33"/>
      <c r="K35" s="33"/>
      <c r="L35" s="33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</row>
    <row r="36" spans="1:181" ht="15.75" x14ac:dyDescent="0.25">
      <c r="A36" s="29" t="s">
        <v>45</v>
      </c>
      <c r="B36" s="30" t="s">
        <v>55</v>
      </c>
      <c r="C36" s="38">
        <f>C33+C34-C35</f>
        <v>15807382.094574941</v>
      </c>
      <c r="D36" s="38">
        <f>D33+D34-D35</f>
        <v>17751132.912815902</v>
      </c>
      <c r="E36" s="38">
        <f>E33+E34-E35</f>
        <v>20683318</v>
      </c>
      <c r="F36" s="38">
        <f>F33+F34-F35</f>
        <v>22111811</v>
      </c>
      <c r="G36" s="38">
        <f t="shared" ref="G36:L36" si="13">G33+G34-G35</f>
        <v>22516299</v>
      </c>
      <c r="H36" s="38">
        <f t="shared" si="13"/>
        <v>26280175</v>
      </c>
      <c r="I36" s="38">
        <f t="shared" si="13"/>
        <v>28228344</v>
      </c>
      <c r="J36" s="38">
        <f t="shared" si="13"/>
        <v>31810113</v>
      </c>
      <c r="K36" s="38">
        <f t="shared" si="13"/>
        <v>34495535</v>
      </c>
      <c r="L36" s="38">
        <f t="shared" si="13"/>
        <v>35026983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</row>
    <row r="37" spans="1:181" ht="15.75" x14ac:dyDescent="0.25">
      <c r="A37" s="22" t="s">
        <v>46</v>
      </c>
      <c r="B37" s="5" t="s">
        <v>42</v>
      </c>
      <c r="C37" s="43">
        <v>257850</v>
      </c>
      <c r="D37" s="43">
        <v>262010</v>
      </c>
      <c r="E37" s="43">
        <v>266240</v>
      </c>
      <c r="F37" s="43">
        <v>270530</v>
      </c>
      <c r="G37" s="3">
        <v>274900</v>
      </c>
      <c r="H37" s="3">
        <v>279330</v>
      </c>
      <c r="I37" s="3">
        <v>283840</v>
      </c>
      <c r="J37" s="3">
        <v>288420</v>
      </c>
      <c r="K37" s="3">
        <v>293080</v>
      </c>
      <c r="L37" s="3">
        <v>297810</v>
      </c>
      <c r="M37" s="6"/>
      <c r="N37" s="6"/>
      <c r="O37" s="6"/>
      <c r="P37" s="6"/>
    </row>
    <row r="38" spans="1:181" ht="17.25" x14ac:dyDescent="0.25">
      <c r="A38" s="29" t="s">
        <v>47</v>
      </c>
      <c r="B38" s="30" t="s">
        <v>58</v>
      </c>
      <c r="C38" s="38">
        <f>C36/C37*1000</f>
        <v>61304.565036164204</v>
      </c>
      <c r="D38" s="38">
        <f>D36/D37*1000</f>
        <v>67749.829826403206</v>
      </c>
      <c r="E38" s="38">
        <f>E36/E37*1000</f>
        <v>77686.741286057702</v>
      </c>
      <c r="F38" s="38">
        <f>F36/F37*1000</f>
        <v>81735.153217757746</v>
      </c>
      <c r="G38" s="34">
        <f t="shared" ref="G38:L38" si="14">G36/G37*1000</f>
        <v>81907.2353583121</v>
      </c>
      <c r="H38" s="34">
        <f t="shared" si="14"/>
        <v>94082.894783947297</v>
      </c>
      <c r="I38" s="34">
        <f>I36/I37*1000</f>
        <v>99451.606538895154</v>
      </c>
      <c r="J38" s="34">
        <f t="shared" si="14"/>
        <v>110290.94029540253</v>
      </c>
      <c r="K38" s="34">
        <f t="shared" si="14"/>
        <v>117700.06482871571</v>
      </c>
      <c r="L38" s="34">
        <f t="shared" si="14"/>
        <v>117615.20096705953</v>
      </c>
      <c r="M38" s="8"/>
      <c r="N38" s="8"/>
      <c r="O38" s="8"/>
      <c r="P38" s="8"/>
      <c r="BQ38" s="9"/>
      <c r="BR38" s="9"/>
      <c r="BS38" s="9"/>
      <c r="BT38" s="9"/>
    </row>
    <row r="40" spans="1:181" x14ac:dyDescent="0.25">
      <c r="B40" s="2" t="s">
        <v>73</v>
      </c>
    </row>
    <row r="41" spans="1:181" x14ac:dyDescent="0.25">
      <c r="B41" s="2" t="s">
        <v>74</v>
      </c>
    </row>
    <row r="42" spans="1:181" x14ac:dyDescent="0.25">
      <c r="B42" s="2" t="s">
        <v>75</v>
      </c>
    </row>
    <row r="43" spans="1:181" x14ac:dyDescent="0.25">
      <c r="B43" s="2" t="s">
        <v>79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U38"/>
  <sheetViews>
    <sheetView zoomScaleSheetLayoutView="100" workbookViewId="0">
      <pane xSplit="2" ySplit="5" topLeftCell="C6" activePane="bottomRight" state="frozen"/>
      <selection activeCell="B47" sqref="B47"/>
      <selection pane="topRight" activeCell="B47" sqref="B47"/>
      <selection pane="bottomLeft" activeCell="B47" sqref="B47"/>
      <selection pane="bottomRight" activeCell="B47" sqref="B47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5" width="11.140625" style="2" customWidth="1"/>
    <col min="6" max="6" width="11.140625" style="7" customWidth="1"/>
    <col min="7" max="12" width="11.85546875" style="6" customWidth="1"/>
    <col min="13" max="40" width="9.140625" style="7" customWidth="1"/>
    <col min="41" max="41" width="12.42578125" style="7" customWidth="1"/>
    <col min="42" max="63" width="9.140625" style="7" customWidth="1"/>
    <col min="64" max="64" width="12.140625" style="7" customWidth="1"/>
    <col min="65" max="68" width="9.140625" style="7" customWidth="1"/>
    <col min="69" max="73" width="9.140625" style="7" hidden="1" customWidth="1"/>
    <col min="74" max="74" width="9.140625" style="7" customWidth="1"/>
    <col min="75" max="79" width="9.140625" style="7" hidden="1" customWidth="1"/>
    <col min="80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7" customWidth="1"/>
    <col min="93" max="97" width="9.140625" style="7" hidden="1" customWidth="1"/>
    <col min="98" max="98" width="9.140625" style="6" customWidth="1"/>
    <col min="99" max="103" width="9.140625" style="6" hidden="1" customWidth="1"/>
    <col min="104" max="104" width="9.140625" style="6" customWidth="1"/>
    <col min="105" max="109" width="9.140625" style="6" hidden="1" customWidth="1"/>
    <col min="110" max="110" width="9.140625" style="6" customWidth="1"/>
    <col min="111" max="115" width="9.140625" style="6" hidden="1" customWidth="1"/>
    <col min="116" max="116" width="9.140625" style="6" customWidth="1"/>
    <col min="117" max="146" width="9.140625" style="7" customWidth="1"/>
    <col min="147" max="147" width="9.140625" style="7" hidden="1" customWidth="1"/>
    <col min="148" max="155" width="9.140625" style="7" customWidth="1"/>
    <col min="156" max="156" width="9.140625" style="7" hidden="1" customWidth="1"/>
    <col min="157" max="161" width="9.140625" style="7" customWidth="1"/>
    <col min="162" max="162" width="9.140625" style="7" hidden="1" customWidth="1"/>
    <col min="163" max="172" width="9.140625" style="7" customWidth="1"/>
    <col min="173" max="173" width="9.140625" style="7"/>
    <col min="174" max="176" width="8.85546875" style="7"/>
    <col min="177" max="177" width="12.7109375" style="7" bestFit="1" customWidth="1"/>
    <col min="178" max="16384" width="8.85546875" style="2"/>
  </cols>
  <sheetData>
    <row r="1" spans="1:177" ht="18.75" x14ac:dyDescent="0.3">
      <c r="A1" s="2" t="s">
        <v>53</v>
      </c>
      <c r="B1" s="32" t="s">
        <v>66</v>
      </c>
    </row>
    <row r="2" spans="1:177" ht="15.75" x14ac:dyDescent="0.25">
      <c r="A2" s="12" t="s">
        <v>49</v>
      </c>
      <c r="I2" s="6" t="s">
        <v>72</v>
      </c>
    </row>
    <row r="3" spans="1:177" ht="15.75" x14ac:dyDescent="0.25">
      <c r="A3" s="12"/>
    </row>
    <row r="4" spans="1:177" ht="15.75" x14ac:dyDescent="0.25">
      <c r="A4" s="12"/>
      <c r="E4" s="11"/>
      <c r="F4" s="11" t="s">
        <v>57</v>
      </c>
    </row>
    <row r="5" spans="1:177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1" t="s">
        <v>65</v>
      </c>
      <c r="H5" s="31" t="s">
        <v>67</v>
      </c>
      <c r="I5" s="31" t="s">
        <v>68</v>
      </c>
      <c r="J5" s="31" t="s">
        <v>69</v>
      </c>
      <c r="K5" s="31" t="s">
        <v>70</v>
      </c>
      <c r="L5" s="31" t="s">
        <v>71</v>
      </c>
    </row>
    <row r="6" spans="1:177" s="17" customFormat="1" ht="15.75" x14ac:dyDescent="0.25">
      <c r="A6" s="15" t="s">
        <v>26</v>
      </c>
      <c r="B6" s="16" t="s">
        <v>2</v>
      </c>
      <c r="C6" s="36">
        <f>SUM(C7:C10)</f>
        <v>2685950</v>
      </c>
      <c r="D6" s="36">
        <f>SUM(D7:D10)</f>
        <v>2850359.869750076</v>
      </c>
      <c r="E6" s="36">
        <f>SUM(E7:E10)</f>
        <v>2927578.3376950053</v>
      </c>
      <c r="F6" s="36">
        <f>SUM(F7:F10)</f>
        <v>3121630</v>
      </c>
      <c r="G6" s="1">
        <f t="shared" ref="G6:L6" si="0">SUM(G7:G10)</f>
        <v>3092063</v>
      </c>
      <c r="H6" s="1">
        <f t="shared" si="0"/>
        <v>3750127</v>
      </c>
      <c r="I6" s="1">
        <f t="shared" si="0"/>
        <v>3341450</v>
      </c>
      <c r="J6" s="1">
        <f t="shared" si="0"/>
        <v>3668406</v>
      </c>
      <c r="K6" s="1">
        <f t="shared" si="0"/>
        <v>3803052</v>
      </c>
      <c r="L6" s="1">
        <f t="shared" si="0"/>
        <v>3978337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6"/>
      <c r="FS6" s="6"/>
      <c r="FT6" s="6"/>
      <c r="FU6" s="7"/>
    </row>
    <row r="7" spans="1:177" ht="15.75" x14ac:dyDescent="0.25">
      <c r="A7" s="18">
        <v>1.1000000000000001</v>
      </c>
      <c r="B7" s="19" t="s">
        <v>59</v>
      </c>
      <c r="C7" s="47">
        <v>1798258</v>
      </c>
      <c r="D7" s="47">
        <v>1923736</v>
      </c>
      <c r="E7" s="47">
        <v>1982691</v>
      </c>
      <c r="F7" s="47">
        <v>2045885</v>
      </c>
      <c r="G7" s="47">
        <v>1978955</v>
      </c>
      <c r="H7" s="47">
        <v>2454184</v>
      </c>
      <c r="I7" s="48">
        <v>1994483</v>
      </c>
      <c r="J7" s="47">
        <v>2265037</v>
      </c>
      <c r="K7" s="47">
        <v>2291605</v>
      </c>
      <c r="L7" s="47">
        <v>2397597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6"/>
      <c r="FS7" s="6"/>
      <c r="FT7" s="6"/>
    </row>
    <row r="8" spans="1:177" ht="15.75" x14ac:dyDescent="0.25">
      <c r="A8" s="18">
        <v>1.2</v>
      </c>
      <c r="B8" s="19" t="s">
        <v>60</v>
      </c>
      <c r="C8" s="47">
        <v>226704</v>
      </c>
      <c r="D8" s="47">
        <v>237979</v>
      </c>
      <c r="E8" s="47">
        <v>249536</v>
      </c>
      <c r="F8" s="47">
        <v>245276</v>
      </c>
      <c r="G8" s="47">
        <v>253157</v>
      </c>
      <c r="H8" s="47">
        <v>284250</v>
      </c>
      <c r="I8" s="47">
        <v>313268</v>
      </c>
      <c r="J8" s="47">
        <v>341418</v>
      </c>
      <c r="K8" s="47">
        <v>389906</v>
      </c>
      <c r="L8" s="47">
        <v>435660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6"/>
      <c r="FS8" s="6"/>
      <c r="FT8" s="6"/>
    </row>
    <row r="9" spans="1:177" ht="15.75" x14ac:dyDescent="0.25">
      <c r="A9" s="18">
        <v>1.3</v>
      </c>
      <c r="B9" s="19" t="s">
        <v>61</v>
      </c>
      <c r="C9" s="47">
        <v>426205</v>
      </c>
      <c r="D9" s="47">
        <v>449230</v>
      </c>
      <c r="E9" s="47">
        <v>428448</v>
      </c>
      <c r="F9" s="47">
        <v>536211</v>
      </c>
      <c r="G9" s="47">
        <v>539469</v>
      </c>
      <c r="H9" s="47">
        <v>658802</v>
      </c>
      <c r="I9" s="47">
        <v>605499</v>
      </c>
      <c r="J9" s="47">
        <v>604292</v>
      </c>
      <c r="K9" s="47">
        <v>617734</v>
      </c>
      <c r="L9" s="47">
        <v>615337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6"/>
      <c r="FS9" s="6"/>
      <c r="FT9" s="6"/>
    </row>
    <row r="10" spans="1:177" ht="15.75" x14ac:dyDescent="0.25">
      <c r="A10" s="18">
        <v>1.4</v>
      </c>
      <c r="B10" s="19" t="s">
        <v>62</v>
      </c>
      <c r="C10" s="47">
        <v>234783</v>
      </c>
      <c r="D10" s="47">
        <v>239414.86975007606</v>
      </c>
      <c r="E10" s="47">
        <v>266903.33769500541</v>
      </c>
      <c r="F10" s="47">
        <v>294258</v>
      </c>
      <c r="G10" s="47">
        <v>320482</v>
      </c>
      <c r="H10" s="47">
        <v>352891</v>
      </c>
      <c r="I10" s="47">
        <v>428200</v>
      </c>
      <c r="J10" s="47">
        <v>457659</v>
      </c>
      <c r="K10" s="47">
        <v>503807</v>
      </c>
      <c r="L10" s="47">
        <v>529743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6"/>
      <c r="FS10" s="6"/>
      <c r="FT10" s="6"/>
    </row>
    <row r="11" spans="1:177" ht="15.75" x14ac:dyDescent="0.25">
      <c r="A11" s="20" t="s">
        <v>31</v>
      </c>
      <c r="B11" s="19" t="s">
        <v>3</v>
      </c>
      <c r="C11" s="37">
        <v>1970259</v>
      </c>
      <c r="D11" s="37">
        <v>1923176.3092080317</v>
      </c>
      <c r="E11" s="37">
        <v>2072375</v>
      </c>
      <c r="F11" s="37">
        <v>2109607</v>
      </c>
      <c r="G11" s="4">
        <v>2008586</v>
      </c>
      <c r="H11" s="4">
        <v>2200011</v>
      </c>
      <c r="I11" s="4">
        <v>2349865</v>
      </c>
      <c r="J11" s="4">
        <v>2536997</v>
      </c>
      <c r="K11" s="4">
        <v>2487282</v>
      </c>
      <c r="L11" s="4">
        <v>1880393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6"/>
      <c r="FS11" s="6"/>
      <c r="FT11" s="6"/>
    </row>
    <row r="12" spans="1:177" ht="15.75" x14ac:dyDescent="0.25">
      <c r="A12" s="24"/>
      <c r="B12" s="25" t="s">
        <v>28</v>
      </c>
      <c r="C12" s="38">
        <f>C6+C11</f>
        <v>4656209</v>
      </c>
      <c r="D12" s="38">
        <f>D6+D11</f>
        <v>4773536.1789581077</v>
      </c>
      <c r="E12" s="38">
        <f>E6+E11</f>
        <v>4999953.3376950053</v>
      </c>
      <c r="F12" s="38">
        <f>F6+F11</f>
        <v>5231237</v>
      </c>
      <c r="G12" s="26">
        <f t="shared" ref="G12:L12" si="1">G6+G11</f>
        <v>5100649</v>
      </c>
      <c r="H12" s="26">
        <f t="shared" si="1"/>
        <v>5950138</v>
      </c>
      <c r="I12" s="26">
        <f t="shared" si="1"/>
        <v>5691315</v>
      </c>
      <c r="J12" s="26">
        <f t="shared" si="1"/>
        <v>6205403</v>
      </c>
      <c r="K12" s="26">
        <f t="shared" si="1"/>
        <v>6290334</v>
      </c>
      <c r="L12" s="26">
        <f t="shared" si="1"/>
        <v>5858730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6"/>
      <c r="FS12" s="6"/>
      <c r="FT12" s="6"/>
    </row>
    <row r="13" spans="1:177" s="17" customFormat="1" ht="15.75" x14ac:dyDescent="0.25">
      <c r="A13" s="15" t="s">
        <v>32</v>
      </c>
      <c r="B13" s="16" t="s">
        <v>4</v>
      </c>
      <c r="C13" s="37">
        <v>2435032</v>
      </c>
      <c r="D13" s="37">
        <v>2660178.6297598686</v>
      </c>
      <c r="E13" s="37">
        <v>3588922</v>
      </c>
      <c r="F13" s="37">
        <v>3313429</v>
      </c>
      <c r="G13" s="1">
        <v>3402519</v>
      </c>
      <c r="H13" s="1">
        <v>3168509</v>
      </c>
      <c r="I13" s="1">
        <v>3504001</v>
      </c>
      <c r="J13" s="1">
        <v>3816831</v>
      </c>
      <c r="K13" s="1">
        <v>3881717</v>
      </c>
      <c r="L13" s="1">
        <v>3902145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6"/>
      <c r="FS13" s="6"/>
      <c r="FT13" s="6"/>
      <c r="FU13" s="7"/>
    </row>
    <row r="14" spans="1:177" ht="30" x14ac:dyDescent="0.25">
      <c r="A14" s="20" t="s">
        <v>33</v>
      </c>
      <c r="B14" s="19" t="s">
        <v>5</v>
      </c>
      <c r="C14" s="37">
        <v>709991</v>
      </c>
      <c r="D14" s="37">
        <v>955984</v>
      </c>
      <c r="E14" s="37">
        <v>1047311</v>
      </c>
      <c r="F14" s="37">
        <v>1150570</v>
      </c>
      <c r="G14" s="4">
        <v>1446947</v>
      </c>
      <c r="H14" s="4">
        <v>1696875</v>
      </c>
      <c r="I14" s="4">
        <v>1902591</v>
      </c>
      <c r="J14" s="4">
        <v>2072884</v>
      </c>
      <c r="K14" s="4">
        <v>2178183</v>
      </c>
      <c r="L14" s="4">
        <v>2157749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8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8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6"/>
      <c r="FS14" s="6"/>
      <c r="FT14" s="6"/>
    </row>
    <row r="15" spans="1:177" ht="15.75" x14ac:dyDescent="0.25">
      <c r="A15" s="20" t="s">
        <v>34</v>
      </c>
      <c r="B15" s="19" t="s">
        <v>6</v>
      </c>
      <c r="C15" s="37">
        <v>1901330</v>
      </c>
      <c r="D15" s="37">
        <v>1787105.592489541</v>
      </c>
      <c r="E15" s="37">
        <v>1760222</v>
      </c>
      <c r="F15" s="37">
        <v>1763809</v>
      </c>
      <c r="G15" s="4">
        <v>1641223</v>
      </c>
      <c r="H15" s="4">
        <v>1874831</v>
      </c>
      <c r="I15" s="4">
        <v>2015930</v>
      </c>
      <c r="J15" s="4">
        <v>2264355</v>
      </c>
      <c r="K15" s="4">
        <v>2510770</v>
      </c>
      <c r="L15" s="4">
        <v>2533404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8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8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6"/>
      <c r="FS15" s="6"/>
      <c r="FT15" s="6"/>
    </row>
    <row r="16" spans="1:177" ht="15.75" x14ac:dyDescent="0.25">
      <c r="A16" s="24"/>
      <c r="B16" s="25" t="s">
        <v>29</v>
      </c>
      <c r="C16" s="38">
        <f>+C13+C14+C15</f>
        <v>5046353</v>
      </c>
      <c r="D16" s="38">
        <f>+D13+D14+D15</f>
        <v>5403268.2222494092</v>
      </c>
      <c r="E16" s="38">
        <f>+E13+E14+E15</f>
        <v>6396455</v>
      </c>
      <c r="F16" s="38">
        <f>+F13+F14+F15</f>
        <v>6227808</v>
      </c>
      <c r="G16" s="26">
        <f t="shared" ref="G16:H16" si="2">+G13+G14+G15</f>
        <v>6490689</v>
      </c>
      <c r="H16" s="26">
        <f t="shared" si="2"/>
        <v>6740215</v>
      </c>
      <c r="I16" s="26">
        <f t="shared" ref="I16:K16" si="3">+I13+I14+I15</f>
        <v>7422522</v>
      </c>
      <c r="J16" s="26">
        <f t="shared" si="3"/>
        <v>8154070</v>
      </c>
      <c r="K16" s="26">
        <f t="shared" si="3"/>
        <v>8570670</v>
      </c>
      <c r="L16" s="26">
        <f t="shared" ref="L16" si="4">+L13+L14+L15</f>
        <v>8593298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8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8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6"/>
      <c r="FS16" s="6"/>
      <c r="FT16" s="6"/>
    </row>
    <row r="17" spans="1:177" s="17" customFormat="1" ht="15.75" x14ac:dyDescent="0.25">
      <c r="A17" s="15" t="s">
        <v>35</v>
      </c>
      <c r="B17" s="16" t="s">
        <v>7</v>
      </c>
      <c r="C17" s="36">
        <f>C18+C19</f>
        <v>932617</v>
      </c>
      <c r="D17" s="36">
        <f t="shared" ref="D17:H17" si="5">D18+D19</f>
        <v>1021682</v>
      </c>
      <c r="E17" s="36">
        <f t="shared" si="5"/>
        <v>1129497</v>
      </c>
      <c r="F17" s="36">
        <f t="shared" si="5"/>
        <v>1154290</v>
      </c>
      <c r="G17" s="36">
        <f t="shared" si="5"/>
        <v>1215208</v>
      </c>
      <c r="H17" s="36">
        <f t="shared" si="5"/>
        <v>1538875</v>
      </c>
      <c r="I17" s="36">
        <f t="shared" ref="I17:K17" si="6">I18+I19</f>
        <v>1417566</v>
      </c>
      <c r="J17" s="36">
        <f t="shared" si="6"/>
        <v>1506826</v>
      </c>
      <c r="K17" s="36">
        <f t="shared" si="6"/>
        <v>1645410</v>
      </c>
      <c r="L17" s="36">
        <f t="shared" ref="L17" si="7">L18+L19</f>
        <v>1334818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6"/>
      <c r="FS17" s="6"/>
      <c r="FT17" s="6"/>
      <c r="FU17" s="7"/>
    </row>
    <row r="18" spans="1:177" ht="15.75" x14ac:dyDescent="0.25">
      <c r="A18" s="18">
        <v>6.1</v>
      </c>
      <c r="B18" s="19" t="s">
        <v>8</v>
      </c>
      <c r="C18" s="40">
        <v>932617</v>
      </c>
      <c r="D18" s="40">
        <v>1021682</v>
      </c>
      <c r="E18" s="40">
        <v>1129497</v>
      </c>
      <c r="F18" s="40">
        <v>1154290</v>
      </c>
      <c r="G18" s="4">
        <v>1215208</v>
      </c>
      <c r="H18" s="4">
        <v>1538875</v>
      </c>
      <c r="I18" s="4">
        <v>1417566</v>
      </c>
      <c r="J18" s="4">
        <v>1506826</v>
      </c>
      <c r="K18" s="4">
        <v>1645410</v>
      </c>
      <c r="L18" s="4">
        <v>1334818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6"/>
      <c r="FS18" s="6"/>
      <c r="FT18" s="6"/>
    </row>
    <row r="19" spans="1:177" ht="15.75" x14ac:dyDescent="0.25">
      <c r="A19" s="18">
        <v>6.2</v>
      </c>
      <c r="B19" s="19" t="s">
        <v>9</v>
      </c>
      <c r="C19" s="40"/>
      <c r="D19" s="40"/>
      <c r="E19" s="40"/>
      <c r="F19" s="40"/>
      <c r="G19" s="4"/>
      <c r="H19" s="4"/>
      <c r="I19" s="4"/>
      <c r="J19" s="4"/>
      <c r="K19" s="4"/>
      <c r="L19" s="4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6"/>
      <c r="FS19" s="6"/>
      <c r="FT19" s="6"/>
    </row>
    <row r="20" spans="1:177" s="17" customFormat="1" ht="30" x14ac:dyDescent="0.25">
      <c r="A20" s="21" t="s">
        <v>36</v>
      </c>
      <c r="B20" s="23" t="s">
        <v>10</v>
      </c>
      <c r="C20" s="36">
        <f>SUM(C21:C27)</f>
        <v>583708</v>
      </c>
      <c r="D20" s="36">
        <f>SUM(D21:D27)</f>
        <v>650789.758113191</v>
      </c>
      <c r="E20" s="36">
        <f>SUM(E21:E27)</f>
        <v>726840</v>
      </c>
      <c r="F20" s="36">
        <f>SUM(F21:F27)</f>
        <v>801978</v>
      </c>
      <c r="G20" s="1">
        <f t="shared" ref="G20:L20" si="8">SUM(G21:G27)</f>
        <v>894191</v>
      </c>
      <c r="H20" s="1">
        <f t="shared" si="8"/>
        <v>892092</v>
      </c>
      <c r="I20" s="1">
        <f t="shared" si="8"/>
        <v>923225</v>
      </c>
      <c r="J20" s="1">
        <f t="shared" si="8"/>
        <v>1022804</v>
      </c>
      <c r="K20" s="1">
        <f t="shared" si="8"/>
        <v>1039401</v>
      </c>
      <c r="L20" s="1">
        <f t="shared" si="8"/>
        <v>1008491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6"/>
      <c r="FS20" s="6"/>
      <c r="FT20" s="6"/>
      <c r="FU20" s="7"/>
    </row>
    <row r="21" spans="1:177" ht="15.75" x14ac:dyDescent="0.25">
      <c r="A21" s="18">
        <v>7.1</v>
      </c>
      <c r="B21" s="19" t="s">
        <v>11</v>
      </c>
      <c r="C21" s="40">
        <v>121509</v>
      </c>
      <c r="D21" s="40">
        <v>133946</v>
      </c>
      <c r="E21" s="40">
        <v>139351</v>
      </c>
      <c r="F21" s="40">
        <v>141548</v>
      </c>
      <c r="G21" s="4">
        <v>152574</v>
      </c>
      <c r="H21" s="4">
        <v>146141</v>
      </c>
      <c r="I21" s="4">
        <v>155598</v>
      </c>
      <c r="J21" s="4">
        <v>184637</v>
      </c>
      <c r="K21" s="4">
        <v>191542</v>
      </c>
      <c r="L21" s="4">
        <v>155873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6"/>
      <c r="FS21" s="6"/>
      <c r="FT21" s="6"/>
    </row>
    <row r="22" spans="1:177" ht="15.75" x14ac:dyDescent="0.25">
      <c r="A22" s="18">
        <v>7.2</v>
      </c>
      <c r="B22" s="19" t="s">
        <v>12</v>
      </c>
      <c r="C22" s="40">
        <v>281709</v>
      </c>
      <c r="D22" s="40">
        <v>312164.758113191</v>
      </c>
      <c r="E22" s="40">
        <v>339701</v>
      </c>
      <c r="F22" s="40">
        <v>373159</v>
      </c>
      <c r="G22" s="4">
        <v>407899</v>
      </c>
      <c r="H22" s="4">
        <v>437572</v>
      </c>
      <c r="I22" s="4">
        <v>471786</v>
      </c>
      <c r="J22" s="4">
        <v>509160</v>
      </c>
      <c r="K22" s="4">
        <v>538506</v>
      </c>
      <c r="L22" s="4">
        <v>544214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6"/>
      <c r="FS22" s="6"/>
      <c r="FT22" s="6"/>
    </row>
    <row r="23" spans="1:177" ht="15.75" x14ac:dyDescent="0.25">
      <c r="A23" s="18">
        <v>7.3</v>
      </c>
      <c r="B23" s="19" t="s">
        <v>13</v>
      </c>
      <c r="C23" s="40"/>
      <c r="D23" s="40"/>
      <c r="E23" s="40"/>
      <c r="F23" s="40"/>
      <c r="G23" s="4"/>
      <c r="H23" s="4"/>
      <c r="I23" s="4"/>
      <c r="J23" s="4"/>
      <c r="K23" s="4"/>
      <c r="L23" s="4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6"/>
      <c r="FS23" s="6"/>
      <c r="FT23" s="6"/>
    </row>
    <row r="24" spans="1:177" ht="15.75" x14ac:dyDescent="0.25">
      <c r="A24" s="18">
        <v>7.4</v>
      </c>
      <c r="B24" s="19" t="s">
        <v>14</v>
      </c>
      <c r="C24" s="40"/>
      <c r="D24" s="40"/>
      <c r="E24" s="40"/>
      <c r="F24" s="40"/>
      <c r="G24" s="4"/>
      <c r="H24" s="4"/>
      <c r="I24" s="4"/>
      <c r="J24" s="4"/>
      <c r="K24" s="4"/>
      <c r="L24" s="4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6"/>
      <c r="FS24" s="6"/>
      <c r="FT24" s="6"/>
    </row>
    <row r="25" spans="1:177" ht="15.75" x14ac:dyDescent="0.25">
      <c r="A25" s="18">
        <v>7.5</v>
      </c>
      <c r="B25" s="19" t="s">
        <v>15</v>
      </c>
      <c r="C25" s="40"/>
      <c r="D25" s="40"/>
      <c r="E25" s="40"/>
      <c r="F25" s="40"/>
      <c r="G25" s="4"/>
      <c r="H25" s="4"/>
      <c r="I25" s="4"/>
      <c r="J25" s="4"/>
      <c r="K25" s="4"/>
      <c r="L25" s="4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6"/>
      <c r="FS25" s="6"/>
      <c r="FT25" s="6"/>
    </row>
    <row r="26" spans="1:177" ht="15.75" x14ac:dyDescent="0.25">
      <c r="A26" s="18">
        <v>7.6</v>
      </c>
      <c r="B26" s="19" t="s">
        <v>16</v>
      </c>
      <c r="C26" s="39">
        <v>10189</v>
      </c>
      <c r="D26" s="37">
        <v>11087</v>
      </c>
      <c r="E26" s="37">
        <v>12696</v>
      </c>
      <c r="F26" s="37">
        <v>13623</v>
      </c>
      <c r="G26" s="4">
        <v>16025</v>
      </c>
      <c r="H26" s="4">
        <v>15634</v>
      </c>
      <c r="I26" s="4">
        <v>17291</v>
      </c>
      <c r="J26" s="4">
        <v>17817</v>
      </c>
      <c r="K26" s="4">
        <v>19272</v>
      </c>
      <c r="L26" s="4">
        <v>19215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6"/>
      <c r="FS26" s="6"/>
      <c r="FT26" s="6"/>
    </row>
    <row r="27" spans="1:177" ht="30" x14ac:dyDescent="0.25">
      <c r="A27" s="18">
        <v>7.7</v>
      </c>
      <c r="B27" s="19" t="s">
        <v>17</v>
      </c>
      <c r="C27" s="39">
        <v>170301</v>
      </c>
      <c r="D27" s="37">
        <v>193592</v>
      </c>
      <c r="E27" s="37">
        <v>235092</v>
      </c>
      <c r="F27" s="37">
        <v>273648</v>
      </c>
      <c r="G27" s="4">
        <v>317693</v>
      </c>
      <c r="H27" s="4">
        <v>292745</v>
      </c>
      <c r="I27" s="4">
        <v>278550</v>
      </c>
      <c r="J27" s="4">
        <v>311190</v>
      </c>
      <c r="K27" s="4">
        <v>290081</v>
      </c>
      <c r="L27" s="4">
        <v>289189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6"/>
      <c r="FS27" s="6"/>
      <c r="FT27" s="6"/>
    </row>
    <row r="28" spans="1:177" ht="15.75" x14ac:dyDescent="0.25">
      <c r="A28" s="20" t="s">
        <v>37</v>
      </c>
      <c r="B28" s="19" t="s">
        <v>18</v>
      </c>
      <c r="C28" s="39">
        <v>537699</v>
      </c>
      <c r="D28" s="37">
        <v>601331</v>
      </c>
      <c r="E28" s="37">
        <v>657470</v>
      </c>
      <c r="F28" s="37">
        <v>682236</v>
      </c>
      <c r="G28" s="4">
        <v>772556</v>
      </c>
      <c r="H28" s="4">
        <v>692048</v>
      </c>
      <c r="I28" s="4">
        <v>742683</v>
      </c>
      <c r="J28" s="4">
        <v>762724</v>
      </c>
      <c r="K28" s="4">
        <v>803878</v>
      </c>
      <c r="L28" s="4">
        <v>839859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6"/>
      <c r="FS28" s="6"/>
      <c r="FT28" s="6"/>
    </row>
    <row r="29" spans="1:177" ht="30" x14ac:dyDescent="0.25">
      <c r="A29" s="20" t="s">
        <v>38</v>
      </c>
      <c r="B29" s="19" t="s">
        <v>19</v>
      </c>
      <c r="C29" s="39">
        <v>1755211</v>
      </c>
      <c r="D29" s="37">
        <v>1741686</v>
      </c>
      <c r="E29" s="37">
        <v>1895155</v>
      </c>
      <c r="F29" s="37">
        <v>1923839</v>
      </c>
      <c r="G29" s="4">
        <v>1912359</v>
      </c>
      <c r="H29" s="4">
        <v>1917931</v>
      </c>
      <c r="I29" s="4">
        <v>1890641</v>
      </c>
      <c r="J29" s="4">
        <v>1881516</v>
      </c>
      <c r="K29" s="4">
        <v>1977000</v>
      </c>
      <c r="L29" s="4">
        <v>2047107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6"/>
      <c r="FS29" s="6"/>
      <c r="FT29" s="6"/>
    </row>
    <row r="30" spans="1:177" ht="15.75" x14ac:dyDescent="0.25">
      <c r="A30" s="20" t="s">
        <v>39</v>
      </c>
      <c r="B30" s="19" t="s">
        <v>54</v>
      </c>
      <c r="C30" s="39">
        <v>549383</v>
      </c>
      <c r="D30" s="37">
        <v>562938</v>
      </c>
      <c r="E30" s="37">
        <v>661283</v>
      </c>
      <c r="F30" s="37">
        <v>680126</v>
      </c>
      <c r="G30" s="4">
        <v>753267</v>
      </c>
      <c r="H30" s="4">
        <v>766450</v>
      </c>
      <c r="I30" s="4">
        <v>867720</v>
      </c>
      <c r="J30" s="4">
        <v>981316</v>
      </c>
      <c r="K30" s="4">
        <v>1131700</v>
      </c>
      <c r="L30" s="4">
        <v>1236276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6"/>
      <c r="FS30" s="6"/>
      <c r="FT30" s="6"/>
    </row>
    <row r="31" spans="1:177" ht="15.75" x14ac:dyDescent="0.25">
      <c r="A31" s="20" t="s">
        <v>40</v>
      </c>
      <c r="B31" s="19" t="s">
        <v>20</v>
      </c>
      <c r="C31" s="39">
        <v>781802</v>
      </c>
      <c r="D31" s="37">
        <v>801651</v>
      </c>
      <c r="E31" s="37">
        <v>788798</v>
      </c>
      <c r="F31" s="37">
        <v>821843</v>
      </c>
      <c r="G31" s="4">
        <v>875617</v>
      </c>
      <c r="H31" s="4">
        <v>968087</v>
      </c>
      <c r="I31" s="4">
        <v>1054742</v>
      </c>
      <c r="J31" s="4">
        <v>1315332</v>
      </c>
      <c r="K31" s="4">
        <v>1449225</v>
      </c>
      <c r="L31" s="4">
        <v>1640040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6"/>
      <c r="FS31" s="6"/>
      <c r="FT31" s="6"/>
    </row>
    <row r="32" spans="1:177" ht="15.75" x14ac:dyDescent="0.25">
      <c r="A32" s="24"/>
      <c r="B32" s="25" t="s">
        <v>30</v>
      </c>
      <c r="C32" s="38">
        <f>C17+C20+C28+C29+C30+C31</f>
        <v>5140420</v>
      </c>
      <c r="D32" s="38">
        <f t="shared" ref="D32:K32" si="9">D17+D20+D28+D29+D30+D31</f>
        <v>5380077.7581131905</v>
      </c>
      <c r="E32" s="38">
        <f t="shared" si="9"/>
        <v>5859043</v>
      </c>
      <c r="F32" s="38">
        <f t="shared" si="9"/>
        <v>6064312</v>
      </c>
      <c r="G32" s="38">
        <f t="shared" si="9"/>
        <v>6423198</v>
      </c>
      <c r="H32" s="38">
        <f t="shared" si="9"/>
        <v>6775483</v>
      </c>
      <c r="I32" s="38">
        <f t="shared" si="9"/>
        <v>6896577</v>
      </c>
      <c r="J32" s="38">
        <f t="shared" si="9"/>
        <v>7470518</v>
      </c>
      <c r="K32" s="38">
        <f t="shared" si="9"/>
        <v>8046614</v>
      </c>
      <c r="L32" s="38">
        <f t="shared" ref="L32" si="10">L17+L20+L28+L29+L30+L31</f>
        <v>8106591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6"/>
      <c r="FS32" s="6"/>
      <c r="FT32" s="6"/>
    </row>
    <row r="33" spans="1:177" s="17" customFormat="1" ht="15.75" x14ac:dyDescent="0.25">
      <c r="A33" s="27" t="s">
        <v>27</v>
      </c>
      <c r="B33" s="28" t="s">
        <v>41</v>
      </c>
      <c r="C33" s="41">
        <f t="shared" ref="C33" si="11">C6+C11+C13+C14+C15+C17+C20+C28+C29+C30+C31</f>
        <v>14842982</v>
      </c>
      <c r="D33" s="41">
        <f t="shared" ref="D33:K33" si="12">D6+D11+D13+D14+D15+D17+D20+D28+D29+D30+D31</f>
        <v>15556882.159320708</v>
      </c>
      <c r="E33" s="41">
        <f t="shared" si="12"/>
        <v>17255451.337695006</v>
      </c>
      <c r="F33" s="41">
        <f t="shared" si="12"/>
        <v>17523357</v>
      </c>
      <c r="G33" s="41">
        <f t="shared" si="12"/>
        <v>18014536</v>
      </c>
      <c r="H33" s="41">
        <f t="shared" si="12"/>
        <v>19465836</v>
      </c>
      <c r="I33" s="41">
        <f t="shared" si="12"/>
        <v>20010414</v>
      </c>
      <c r="J33" s="41">
        <f t="shared" si="12"/>
        <v>21829991</v>
      </c>
      <c r="K33" s="41">
        <f t="shared" si="12"/>
        <v>22907618</v>
      </c>
      <c r="L33" s="41">
        <f t="shared" ref="L33" si="13">L6+L11+L13+L14+L15+L17+L20+L28+L29+L30+L31</f>
        <v>22558619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6"/>
      <c r="FS33" s="6"/>
      <c r="FT33" s="6"/>
      <c r="FU33" s="7"/>
    </row>
    <row r="34" spans="1:177" ht="15.75" x14ac:dyDescent="0.25">
      <c r="A34" s="22" t="s">
        <v>43</v>
      </c>
      <c r="B34" s="5" t="s">
        <v>25</v>
      </c>
      <c r="C34" s="42">
        <v>964400</v>
      </c>
      <c r="D34" s="42">
        <v>1040858</v>
      </c>
      <c r="E34" s="42">
        <v>1002493.6439428056</v>
      </c>
      <c r="F34" s="44">
        <v>1057986.8305531167</v>
      </c>
      <c r="G34" s="3">
        <v>1043841</v>
      </c>
      <c r="H34" s="3">
        <v>1904642</v>
      </c>
      <c r="I34" s="3">
        <v>2003155</v>
      </c>
      <c r="J34" s="3">
        <v>1939499</v>
      </c>
      <c r="K34" s="3">
        <v>2079885</v>
      </c>
      <c r="L34" s="3">
        <v>1986547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</row>
    <row r="35" spans="1:177" ht="15.75" x14ac:dyDescent="0.25">
      <c r="A35" s="22" t="s">
        <v>44</v>
      </c>
      <c r="B35" s="5" t="s">
        <v>24</v>
      </c>
      <c r="C35" s="42"/>
      <c r="D35" s="42"/>
      <c r="E35" s="42"/>
      <c r="F35" s="44"/>
      <c r="G35" s="3"/>
      <c r="H35" s="3"/>
      <c r="I35" s="3"/>
      <c r="J35" s="3"/>
      <c r="K35" s="3"/>
      <c r="L35" s="3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</row>
    <row r="36" spans="1:177" ht="15.75" x14ac:dyDescent="0.25">
      <c r="A36" s="29" t="s">
        <v>45</v>
      </c>
      <c r="B36" s="30" t="s">
        <v>55</v>
      </c>
      <c r="C36" s="38">
        <f>C33+C34-C35</f>
        <v>15807382</v>
      </c>
      <c r="D36" s="38">
        <f>D33+D34-D35</f>
        <v>16597740.159320708</v>
      </c>
      <c r="E36" s="38">
        <f>E33+E34-E35</f>
        <v>18257944.981637813</v>
      </c>
      <c r="F36" s="38">
        <f>F33+F34-F35</f>
        <v>18581343.830553118</v>
      </c>
      <c r="G36" s="38">
        <f t="shared" ref="G36:H36" si="14">G33+G34-G35</f>
        <v>19058377</v>
      </c>
      <c r="H36" s="38">
        <f t="shared" si="14"/>
        <v>21370478</v>
      </c>
      <c r="I36" s="38">
        <f t="shared" ref="I36:L36" si="15">I33+I34-I35</f>
        <v>22013569</v>
      </c>
      <c r="J36" s="38">
        <f t="shared" si="15"/>
        <v>23769490</v>
      </c>
      <c r="K36" s="38">
        <f t="shared" si="15"/>
        <v>24987503</v>
      </c>
      <c r="L36" s="38">
        <f t="shared" si="15"/>
        <v>24545166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</row>
    <row r="37" spans="1:177" ht="15.75" x14ac:dyDescent="0.25">
      <c r="A37" s="22" t="s">
        <v>46</v>
      </c>
      <c r="B37" s="5" t="s">
        <v>42</v>
      </c>
      <c r="C37" s="43">
        <f>GSVA_cur!C37</f>
        <v>257850</v>
      </c>
      <c r="D37" s="43">
        <f>GSVA_cur!D37</f>
        <v>262010</v>
      </c>
      <c r="E37" s="43">
        <f>GSVA_cur!E37</f>
        <v>266240</v>
      </c>
      <c r="F37" s="43">
        <f>GSVA_cur!F37</f>
        <v>270530</v>
      </c>
      <c r="G37" s="43">
        <f>GSVA_cur!G37</f>
        <v>274900</v>
      </c>
      <c r="H37" s="43">
        <f>GSVA_cur!H37</f>
        <v>279330</v>
      </c>
      <c r="I37" s="43">
        <f>GSVA_cur!I37</f>
        <v>283840</v>
      </c>
      <c r="J37" s="43">
        <f>GSVA_cur!J37</f>
        <v>288420</v>
      </c>
      <c r="K37" s="43">
        <f>GSVA_cur!K37</f>
        <v>293080</v>
      </c>
      <c r="L37" s="43">
        <f>GSVA_cur!L37</f>
        <v>297810</v>
      </c>
    </row>
    <row r="38" spans="1:177" ht="15.75" x14ac:dyDescent="0.25">
      <c r="A38" s="29" t="s">
        <v>47</v>
      </c>
      <c r="B38" s="30" t="s">
        <v>58</v>
      </c>
      <c r="C38" s="38">
        <f>C36/C37*1000</f>
        <v>61304.56466938142</v>
      </c>
      <c r="D38" s="38">
        <f>D36/D37*1000</f>
        <v>63347.735427352804</v>
      </c>
      <c r="E38" s="38">
        <f>E36/E37*1000</f>
        <v>68577.016908194913</v>
      </c>
      <c r="F38" s="38">
        <f>F36/F37*1000</f>
        <v>68684.965920796662</v>
      </c>
      <c r="G38" s="26">
        <f t="shared" ref="G38:H38" si="16">G36/G37*1000</f>
        <v>69328.399417970169</v>
      </c>
      <c r="H38" s="26">
        <f t="shared" si="16"/>
        <v>76506.204131314225</v>
      </c>
      <c r="I38" s="26">
        <f t="shared" ref="I38:L38" si="17">I36/I37*1000</f>
        <v>77556.260569334845</v>
      </c>
      <c r="J38" s="26">
        <f t="shared" si="17"/>
        <v>82412.766104985771</v>
      </c>
      <c r="K38" s="26">
        <f t="shared" si="17"/>
        <v>85258.301487648423</v>
      </c>
      <c r="L38" s="26">
        <f t="shared" si="17"/>
        <v>82418.877807998389</v>
      </c>
      <c r="BM38" s="9"/>
      <c r="BN38" s="9"/>
      <c r="BO38" s="9"/>
      <c r="BP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2" max="1048575" man="1"/>
    <brk id="24" max="1048575" man="1"/>
    <brk id="40" max="1048575" man="1"/>
    <brk id="104" max="95" man="1"/>
    <brk id="140" max="1048575" man="1"/>
    <brk id="164" max="1048575" man="1"/>
    <brk id="172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38"/>
  <sheetViews>
    <sheetView zoomScaleSheetLayoutView="100" workbookViewId="0">
      <pane xSplit="2" ySplit="5" topLeftCell="C33" activePane="bottomRight" state="frozen"/>
      <selection activeCell="B47" sqref="B47"/>
      <selection pane="topRight" activeCell="B47" sqref="B47"/>
      <selection pane="bottomLeft" activeCell="B47" sqref="B47"/>
      <selection pane="bottomRight" activeCell="B47" sqref="B47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5" width="11.28515625" style="2" customWidth="1"/>
    <col min="6" max="6" width="11.28515625" style="7" customWidth="1"/>
    <col min="7" max="12" width="11.85546875" style="6" customWidth="1"/>
    <col min="13" max="13" width="11" style="7" customWidth="1"/>
    <col min="14" max="16" width="11.42578125" style="7" customWidth="1"/>
    <col min="17" max="44" width="9.140625" style="7" customWidth="1"/>
    <col min="45" max="45" width="12.42578125" style="7" customWidth="1"/>
    <col min="46" max="67" width="9.140625" style="7" customWidth="1"/>
    <col min="68" max="68" width="12.140625" style="7" customWidth="1"/>
    <col min="69" max="72" width="9.140625" style="7" customWidth="1"/>
    <col min="73" max="77" width="9.140625" style="7" hidden="1" customWidth="1"/>
    <col min="78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7" customWidth="1"/>
    <col min="97" max="101" width="9.140625" style="7" hidden="1" customWidth="1"/>
    <col min="102" max="102" width="9.140625" style="6" customWidth="1"/>
    <col min="103" max="107" width="9.140625" style="6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19" width="9.140625" style="6" hidden="1" customWidth="1"/>
    <col min="120" max="120" width="9.140625" style="6" customWidth="1"/>
    <col min="121" max="150" width="9.140625" style="7" customWidth="1"/>
    <col min="151" max="151" width="9.140625" style="7" hidden="1" customWidth="1"/>
    <col min="152" max="159" width="9.140625" style="7" customWidth="1"/>
    <col min="160" max="160" width="9.140625" style="7" hidden="1" customWidth="1"/>
    <col min="161" max="165" width="9.140625" style="7" customWidth="1"/>
    <col min="166" max="166" width="9.140625" style="7" hidden="1" customWidth="1"/>
    <col min="167" max="176" width="9.140625" style="7" customWidth="1"/>
    <col min="177" max="180" width="8.85546875" style="7"/>
    <col min="181" max="181" width="12.7109375" style="7" bestFit="1" customWidth="1"/>
    <col min="182" max="16384" width="8.85546875" style="2"/>
  </cols>
  <sheetData>
    <row r="1" spans="1:181" ht="18.75" x14ac:dyDescent="0.3">
      <c r="A1" s="2" t="s">
        <v>53</v>
      </c>
      <c r="B1" s="32" t="s">
        <v>66</v>
      </c>
    </row>
    <row r="2" spans="1:181" ht="15.75" x14ac:dyDescent="0.25">
      <c r="A2" s="12" t="s">
        <v>50</v>
      </c>
      <c r="I2" s="6" t="s">
        <v>72</v>
      </c>
    </row>
    <row r="3" spans="1:181" ht="15.75" x14ac:dyDescent="0.25">
      <c r="A3" s="12"/>
    </row>
    <row r="4" spans="1:181" ht="15.75" x14ac:dyDescent="0.25">
      <c r="A4" s="12"/>
      <c r="E4" s="11"/>
      <c r="F4" s="11" t="s">
        <v>57</v>
      </c>
    </row>
    <row r="5" spans="1:181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1" t="s">
        <v>65</v>
      </c>
      <c r="H5" s="31" t="s">
        <v>67</v>
      </c>
      <c r="I5" s="31" t="s">
        <v>68</v>
      </c>
      <c r="J5" s="31" t="s">
        <v>69</v>
      </c>
      <c r="K5" s="31" t="s">
        <v>70</v>
      </c>
      <c r="L5" s="31" t="s">
        <v>71</v>
      </c>
    </row>
    <row r="6" spans="1:181" s="17" customFormat="1" ht="15.75" x14ac:dyDescent="0.25">
      <c r="A6" s="15" t="s">
        <v>26</v>
      </c>
      <c r="B6" s="16" t="s">
        <v>2</v>
      </c>
      <c r="C6" s="36">
        <f>SUM(C7:C10)</f>
        <v>2496386.5117031052</v>
      </c>
      <c r="D6" s="36">
        <f t="shared" ref="D6:L6" si="0">SUM(D7:D10)</f>
        <v>2959930.4608984124</v>
      </c>
      <c r="E6" s="36">
        <f t="shared" si="0"/>
        <v>3341332</v>
      </c>
      <c r="F6" s="36">
        <f t="shared" si="0"/>
        <v>3749765</v>
      </c>
      <c r="G6" s="36">
        <f t="shared" si="0"/>
        <v>3964983</v>
      </c>
      <c r="H6" s="36">
        <f t="shared" si="0"/>
        <v>5091749</v>
      </c>
      <c r="I6" s="36">
        <f t="shared" si="0"/>
        <v>5132396</v>
      </c>
      <c r="J6" s="36">
        <f t="shared" si="0"/>
        <v>5446729</v>
      </c>
      <c r="K6" s="36">
        <f t="shared" si="0"/>
        <v>6161166</v>
      </c>
      <c r="L6" s="36">
        <f t="shared" si="0"/>
        <v>6804640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6"/>
      <c r="FW6" s="6"/>
      <c r="FX6" s="6"/>
      <c r="FY6" s="7"/>
    </row>
    <row r="7" spans="1:181" ht="15.75" x14ac:dyDescent="0.25">
      <c r="A7" s="18">
        <v>1.1000000000000001</v>
      </c>
      <c r="B7" s="19" t="s">
        <v>59</v>
      </c>
      <c r="C7" s="37">
        <v>1646143</v>
      </c>
      <c r="D7" s="37">
        <v>1963201</v>
      </c>
      <c r="E7" s="37">
        <v>2194237</v>
      </c>
      <c r="F7" s="37">
        <v>2333827</v>
      </c>
      <c r="G7" s="4">
        <v>2357219</v>
      </c>
      <c r="H7" s="4">
        <v>3092124</v>
      </c>
      <c r="I7" s="4">
        <v>2939711</v>
      </c>
      <c r="J7" s="4">
        <v>3004588</v>
      </c>
      <c r="K7" s="4">
        <v>3357325</v>
      </c>
      <c r="L7" s="4">
        <v>3694468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6"/>
      <c r="FW7" s="6"/>
      <c r="FX7" s="6"/>
    </row>
    <row r="8" spans="1:181" ht="15.75" x14ac:dyDescent="0.25">
      <c r="A8" s="18">
        <v>1.2</v>
      </c>
      <c r="B8" s="19" t="s">
        <v>60</v>
      </c>
      <c r="C8" s="37">
        <v>221527</v>
      </c>
      <c r="D8" s="37">
        <v>249016</v>
      </c>
      <c r="E8" s="37">
        <v>304221</v>
      </c>
      <c r="F8" s="37">
        <v>340100</v>
      </c>
      <c r="G8" s="4">
        <v>399674</v>
      </c>
      <c r="H8" s="4">
        <v>426641</v>
      </c>
      <c r="I8" s="4">
        <v>562031</v>
      </c>
      <c r="J8" s="4">
        <v>649898</v>
      </c>
      <c r="K8" s="4">
        <v>805851</v>
      </c>
      <c r="L8" s="4">
        <v>944940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6"/>
      <c r="FW8" s="6"/>
      <c r="FX8" s="6"/>
    </row>
    <row r="9" spans="1:181" ht="15.75" x14ac:dyDescent="0.25">
      <c r="A9" s="18">
        <v>1.3</v>
      </c>
      <c r="B9" s="19" t="s">
        <v>61</v>
      </c>
      <c r="C9" s="37">
        <v>421532</v>
      </c>
      <c r="D9" s="37">
        <v>497684</v>
      </c>
      <c r="E9" s="37">
        <v>553321</v>
      </c>
      <c r="F9" s="37">
        <v>726648</v>
      </c>
      <c r="G9" s="4">
        <v>819614</v>
      </c>
      <c r="H9" s="4">
        <v>1130393</v>
      </c>
      <c r="I9" s="4">
        <v>1055472</v>
      </c>
      <c r="J9" s="4">
        <v>1126166</v>
      </c>
      <c r="K9" s="4">
        <v>1233148</v>
      </c>
      <c r="L9" s="4">
        <v>1328278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6"/>
      <c r="FW9" s="6"/>
      <c r="FX9" s="6"/>
    </row>
    <row r="10" spans="1:181" ht="15.75" x14ac:dyDescent="0.25">
      <c r="A10" s="18">
        <v>1.4</v>
      </c>
      <c r="B10" s="19" t="s">
        <v>62</v>
      </c>
      <c r="C10" s="37">
        <v>207184.51170310527</v>
      </c>
      <c r="D10" s="37">
        <v>250029.46089841239</v>
      </c>
      <c r="E10" s="37">
        <v>289553</v>
      </c>
      <c r="F10" s="37">
        <v>349190</v>
      </c>
      <c r="G10" s="4">
        <v>388476</v>
      </c>
      <c r="H10" s="4">
        <v>442591</v>
      </c>
      <c r="I10" s="4">
        <v>575182</v>
      </c>
      <c r="J10" s="4">
        <v>666077</v>
      </c>
      <c r="K10" s="4">
        <v>764842</v>
      </c>
      <c r="L10" s="4">
        <v>836954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6"/>
      <c r="FW10" s="6"/>
      <c r="FX10" s="6"/>
    </row>
    <row r="11" spans="1:181" ht="15.75" x14ac:dyDescent="0.25">
      <c r="A11" s="20" t="s">
        <v>31</v>
      </c>
      <c r="B11" s="19" t="s">
        <v>3</v>
      </c>
      <c r="C11" s="37">
        <v>1732435.4920786407</v>
      </c>
      <c r="D11" s="37">
        <v>1689652.319806136</v>
      </c>
      <c r="E11" s="37">
        <v>1836289</v>
      </c>
      <c r="F11" s="37">
        <v>2024369</v>
      </c>
      <c r="G11" s="4">
        <v>1704698</v>
      </c>
      <c r="H11" s="4">
        <v>1692842</v>
      </c>
      <c r="I11" s="4">
        <v>1888107</v>
      </c>
      <c r="J11" s="4">
        <v>2102379</v>
      </c>
      <c r="K11" s="4">
        <v>2024763</v>
      </c>
      <c r="L11" s="4">
        <v>1453762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6"/>
      <c r="FW11" s="6"/>
      <c r="FX11" s="6"/>
    </row>
    <row r="12" spans="1:181" ht="15.75" x14ac:dyDescent="0.25">
      <c r="A12" s="24"/>
      <c r="B12" s="25" t="s">
        <v>28</v>
      </c>
      <c r="C12" s="38">
        <f>C6+C11</f>
        <v>4228822.0037817461</v>
      </c>
      <c r="D12" s="38">
        <f t="shared" ref="D12:L12" si="1">D6+D11</f>
        <v>4649582.7807045486</v>
      </c>
      <c r="E12" s="38">
        <f t="shared" si="1"/>
        <v>5177621</v>
      </c>
      <c r="F12" s="38">
        <f t="shared" si="1"/>
        <v>5774134</v>
      </c>
      <c r="G12" s="38">
        <f t="shared" si="1"/>
        <v>5669681</v>
      </c>
      <c r="H12" s="38">
        <f t="shared" si="1"/>
        <v>6784591</v>
      </c>
      <c r="I12" s="38">
        <f t="shared" si="1"/>
        <v>7020503</v>
      </c>
      <c r="J12" s="38">
        <f t="shared" si="1"/>
        <v>7549108</v>
      </c>
      <c r="K12" s="38">
        <f t="shared" si="1"/>
        <v>8185929</v>
      </c>
      <c r="L12" s="38">
        <f t="shared" si="1"/>
        <v>8258402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6"/>
      <c r="FW12" s="6"/>
      <c r="FX12" s="6"/>
    </row>
    <row r="13" spans="1:181" s="17" customFormat="1" ht="15.75" x14ac:dyDescent="0.25">
      <c r="A13" s="15" t="s">
        <v>32</v>
      </c>
      <c r="B13" s="16" t="s">
        <v>4</v>
      </c>
      <c r="C13" s="37">
        <v>2096873.4278000006</v>
      </c>
      <c r="D13" s="37">
        <v>2457604.8655000003</v>
      </c>
      <c r="E13" s="37">
        <v>3440532</v>
      </c>
      <c r="F13" s="37">
        <v>3058680</v>
      </c>
      <c r="G13" s="1">
        <v>2781121</v>
      </c>
      <c r="H13" s="1">
        <v>2401694</v>
      </c>
      <c r="I13" s="1">
        <v>3187833</v>
      </c>
      <c r="J13" s="1">
        <v>3557551</v>
      </c>
      <c r="K13" s="1">
        <v>3651158</v>
      </c>
      <c r="L13" s="1">
        <v>3737602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6"/>
      <c r="FW13" s="6"/>
      <c r="FX13" s="6"/>
      <c r="FY13" s="7"/>
    </row>
    <row r="14" spans="1:181" ht="30" x14ac:dyDescent="0.25">
      <c r="A14" s="20" t="s">
        <v>33</v>
      </c>
      <c r="B14" s="19" t="s">
        <v>5</v>
      </c>
      <c r="C14" s="37">
        <v>471685</v>
      </c>
      <c r="D14" s="37">
        <v>634688</v>
      </c>
      <c r="E14" s="37">
        <v>695984</v>
      </c>
      <c r="F14" s="37">
        <v>761427</v>
      </c>
      <c r="G14" s="4">
        <v>1008199</v>
      </c>
      <c r="H14" s="4">
        <v>1218102</v>
      </c>
      <c r="I14" s="4">
        <v>1441859</v>
      </c>
      <c r="J14" s="4">
        <v>1574309</v>
      </c>
      <c r="K14" s="4">
        <v>1630499</v>
      </c>
      <c r="L14" s="4">
        <v>1592664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8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8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6"/>
      <c r="FW14" s="6"/>
      <c r="FX14" s="6"/>
    </row>
    <row r="15" spans="1:181" ht="15.75" x14ac:dyDescent="0.25">
      <c r="A15" s="20" t="s">
        <v>34</v>
      </c>
      <c r="B15" s="19" t="s">
        <v>6</v>
      </c>
      <c r="C15" s="37">
        <v>1811676.1746962999</v>
      </c>
      <c r="D15" s="37">
        <v>1819653.7275097664</v>
      </c>
      <c r="E15" s="37">
        <v>2143948</v>
      </c>
      <c r="F15" s="37">
        <v>2392533</v>
      </c>
      <c r="G15" s="4">
        <v>2355732</v>
      </c>
      <c r="H15" s="4">
        <v>2852628</v>
      </c>
      <c r="I15" s="4">
        <v>3178626</v>
      </c>
      <c r="J15" s="4">
        <v>3687705</v>
      </c>
      <c r="K15" s="4">
        <v>4149775</v>
      </c>
      <c r="L15" s="4">
        <v>4219240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8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8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6"/>
      <c r="FW15" s="6"/>
      <c r="FX15" s="6"/>
    </row>
    <row r="16" spans="1:181" ht="15.75" x14ac:dyDescent="0.25">
      <c r="A16" s="24"/>
      <c r="B16" s="25" t="s">
        <v>29</v>
      </c>
      <c r="C16" s="38">
        <f>+C13+C14+C15</f>
        <v>4380234.6024963008</v>
      </c>
      <c r="D16" s="38">
        <f t="shared" ref="D16:I16" si="2">+D13+D14+D15</f>
        <v>4911946.5930097662</v>
      </c>
      <c r="E16" s="38">
        <f t="shared" si="2"/>
        <v>6280464</v>
      </c>
      <c r="F16" s="38">
        <f t="shared" si="2"/>
        <v>6212640</v>
      </c>
      <c r="G16" s="38">
        <f t="shared" si="2"/>
        <v>6145052</v>
      </c>
      <c r="H16" s="38">
        <f t="shared" si="2"/>
        <v>6472424</v>
      </c>
      <c r="I16" s="38">
        <f t="shared" si="2"/>
        <v>7808318</v>
      </c>
      <c r="J16" s="38">
        <f t="shared" ref="J16:K16" si="3">+J13+J14+J15</f>
        <v>8819565</v>
      </c>
      <c r="K16" s="38">
        <f t="shared" si="3"/>
        <v>9431432</v>
      </c>
      <c r="L16" s="38">
        <f t="shared" ref="L16" si="4">+L13+L14+L15</f>
        <v>9549506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8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8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6"/>
      <c r="FW16" s="6"/>
      <c r="FX16" s="6"/>
    </row>
    <row r="17" spans="1:181" s="17" customFormat="1" ht="15.75" x14ac:dyDescent="0.25">
      <c r="A17" s="15" t="s">
        <v>35</v>
      </c>
      <c r="B17" s="16" t="s">
        <v>7</v>
      </c>
      <c r="C17" s="36">
        <f>C18+C19</f>
        <v>868351</v>
      </c>
      <c r="D17" s="36">
        <f>D18+D19</f>
        <v>1022444</v>
      </c>
      <c r="E17" s="36">
        <f>E18+E19</f>
        <v>1195215</v>
      </c>
      <c r="F17" s="36">
        <f>F18+F19</f>
        <v>1276126</v>
      </c>
      <c r="G17" s="36">
        <f t="shared" ref="G17:K17" si="5">G18+G19</f>
        <v>1323274</v>
      </c>
      <c r="H17" s="36">
        <f t="shared" si="5"/>
        <v>1826408</v>
      </c>
      <c r="I17" s="36">
        <f t="shared" si="5"/>
        <v>1703803</v>
      </c>
      <c r="J17" s="36">
        <f t="shared" si="5"/>
        <v>1916539</v>
      </c>
      <c r="K17" s="36">
        <f t="shared" si="5"/>
        <v>2131599</v>
      </c>
      <c r="L17" s="36">
        <f t="shared" ref="L17" si="6">L18+L19</f>
        <v>1773246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6"/>
      <c r="FW17" s="6"/>
      <c r="FX17" s="6"/>
      <c r="FY17" s="7"/>
    </row>
    <row r="18" spans="1:181" ht="15.75" x14ac:dyDescent="0.25">
      <c r="A18" s="18">
        <v>6.1</v>
      </c>
      <c r="B18" s="19" t="s">
        <v>8</v>
      </c>
      <c r="C18" s="40">
        <v>868351</v>
      </c>
      <c r="D18" s="40">
        <v>1022444</v>
      </c>
      <c r="E18" s="40">
        <v>1195215</v>
      </c>
      <c r="F18" s="40">
        <v>1276126</v>
      </c>
      <c r="G18" s="4">
        <v>1323274</v>
      </c>
      <c r="H18" s="4">
        <v>1826408</v>
      </c>
      <c r="I18" s="4">
        <v>1703803</v>
      </c>
      <c r="J18" s="4">
        <v>1916539</v>
      </c>
      <c r="K18" s="4">
        <v>2131599</v>
      </c>
      <c r="L18" s="4">
        <v>1773246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6"/>
      <c r="FW18" s="6"/>
      <c r="FX18" s="6"/>
    </row>
    <row r="19" spans="1:181" ht="15.75" x14ac:dyDescent="0.25">
      <c r="A19" s="18">
        <v>6.2</v>
      </c>
      <c r="B19" s="19" t="s">
        <v>9</v>
      </c>
      <c r="C19" s="40"/>
      <c r="D19" s="40"/>
      <c r="E19" s="40"/>
      <c r="F19" s="40"/>
      <c r="G19" s="4"/>
      <c r="H19" s="4"/>
      <c r="I19" s="4"/>
      <c r="J19" s="4"/>
      <c r="K19" s="4"/>
      <c r="L19" s="4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6"/>
      <c r="FW19" s="6"/>
      <c r="FX19" s="6"/>
    </row>
    <row r="20" spans="1:181" s="17" customFormat="1" ht="30" x14ac:dyDescent="0.25">
      <c r="A20" s="21" t="s">
        <v>36</v>
      </c>
      <c r="B20" s="23" t="s">
        <v>10</v>
      </c>
      <c r="C20" s="36">
        <f>SUM(C21:C27)</f>
        <v>489851</v>
      </c>
      <c r="D20" s="36">
        <f t="shared" ref="D20:L20" si="7">SUM(D21:D27)</f>
        <v>577283</v>
      </c>
      <c r="E20" s="36">
        <f t="shared" si="7"/>
        <v>635603</v>
      </c>
      <c r="F20" s="36">
        <f t="shared" si="7"/>
        <v>718672</v>
      </c>
      <c r="G20" s="36">
        <f t="shared" si="7"/>
        <v>801518</v>
      </c>
      <c r="H20" s="36">
        <f t="shared" si="7"/>
        <v>823061</v>
      </c>
      <c r="I20" s="36">
        <f t="shared" si="7"/>
        <v>838440</v>
      </c>
      <c r="J20" s="36">
        <f t="shared" si="7"/>
        <v>948266</v>
      </c>
      <c r="K20" s="36">
        <f t="shared" si="7"/>
        <v>1008724</v>
      </c>
      <c r="L20" s="36">
        <f t="shared" si="7"/>
        <v>1000985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6"/>
      <c r="FW20" s="6"/>
      <c r="FX20" s="6"/>
      <c r="FY20" s="7"/>
    </row>
    <row r="21" spans="1:181" ht="15.75" x14ac:dyDescent="0.25">
      <c r="A21" s="18">
        <v>7.1</v>
      </c>
      <c r="B21" s="19" t="s">
        <v>11</v>
      </c>
      <c r="C21" s="40">
        <v>101630</v>
      </c>
      <c r="D21" s="40">
        <v>118355</v>
      </c>
      <c r="E21" s="40">
        <v>124514</v>
      </c>
      <c r="F21" s="40">
        <v>133540</v>
      </c>
      <c r="G21" s="4">
        <v>147159</v>
      </c>
      <c r="H21" s="4">
        <v>153117</v>
      </c>
      <c r="I21" s="4">
        <v>162332</v>
      </c>
      <c r="J21" s="4">
        <v>198316</v>
      </c>
      <c r="K21" s="4">
        <v>208180</v>
      </c>
      <c r="L21" s="4">
        <v>170938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6"/>
      <c r="FW21" s="6"/>
      <c r="FX21" s="6"/>
    </row>
    <row r="22" spans="1:181" ht="15.75" x14ac:dyDescent="0.25">
      <c r="A22" s="18">
        <v>7.2</v>
      </c>
      <c r="B22" s="19" t="s">
        <v>12</v>
      </c>
      <c r="C22" s="40">
        <v>240528</v>
      </c>
      <c r="D22" s="40">
        <v>282193</v>
      </c>
      <c r="E22" s="40">
        <v>306448</v>
      </c>
      <c r="F22" s="40">
        <v>336224</v>
      </c>
      <c r="G22" s="46">
        <v>370473</v>
      </c>
      <c r="H22" s="46">
        <v>401982</v>
      </c>
      <c r="I22" s="46">
        <v>429851</v>
      </c>
      <c r="J22" s="46">
        <v>466844</v>
      </c>
      <c r="K22" s="46">
        <v>523598</v>
      </c>
      <c r="L22" s="46">
        <v>544746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6"/>
      <c r="FW22" s="6"/>
      <c r="FX22" s="6"/>
    </row>
    <row r="23" spans="1:181" ht="15.75" x14ac:dyDescent="0.25">
      <c r="A23" s="18">
        <v>7.3</v>
      </c>
      <c r="B23" s="19" t="s">
        <v>13</v>
      </c>
      <c r="C23" s="40"/>
      <c r="D23" s="40"/>
      <c r="E23" s="40"/>
      <c r="F23" s="40"/>
      <c r="G23" s="46"/>
      <c r="H23" s="46"/>
      <c r="I23" s="46"/>
      <c r="J23" s="46"/>
      <c r="K23" s="46"/>
      <c r="L23" s="4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6"/>
      <c r="FW23" s="6"/>
      <c r="FX23" s="6"/>
    </row>
    <row r="24" spans="1:181" ht="15.75" x14ac:dyDescent="0.25">
      <c r="A24" s="18">
        <v>7.4</v>
      </c>
      <c r="B24" s="19" t="s">
        <v>14</v>
      </c>
      <c r="C24" s="40"/>
      <c r="D24" s="40"/>
      <c r="E24" s="40"/>
      <c r="F24" s="40"/>
      <c r="G24" s="46"/>
      <c r="H24" s="46"/>
      <c r="I24" s="46"/>
      <c r="J24" s="46"/>
      <c r="K24" s="46"/>
      <c r="L24" s="4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6"/>
      <c r="FW24" s="6"/>
      <c r="FX24" s="6"/>
    </row>
    <row r="25" spans="1:181" ht="15.75" x14ac:dyDescent="0.25">
      <c r="A25" s="18">
        <v>7.5</v>
      </c>
      <c r="B25" s="19" t="s">
        <v>15</v>
      </c>
      <c r="C25" s="40"/>
      <c r="D25" s="40"/>
      <c r="E25" s="40"/>
      <c r="F25" s="40"/>
      <c r="G25" s="46"/>
      <c r="H25" s="46"/>
      <c r="I25" s="46"/>
      <c r="J25" s="46"/>
      <c r="K25" s="46"/>
      <c r="L25" s="4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6"/>
      <c r="FW25" s="6"/>
      <c r="FX25" s="6"/>
    </row>
    <row r="26" spans="1:181" ht="15.75" x14ac:dyDescent="0.25">
      <c r="A26" s="18">
        <v>7.6</v>
      </c>
      <c r="B26" s="19" t="s">
        <v>16</v>
      </c>
      <c r="C26" s="40">
        <v>8723</v>
      </c>
      <c r="D26" s="40">
        <v>10121</v>
      </c>
      <c r="E26" s="40">
        <v>11948</v>
      </c>
      <c r="F26" s="40">
        <v>12911</v>
      </c>
      <c r="G26" s="4">
        <v>15108</v>
      </c>
      <c r="H26" s="4">
        <v>15240</v>
      </c>
      <c r="I26" s="4">
        <v>17401</v>
      </c>
      <c r="J26" s="4">
        <v>18652</v>
      </c>
      <c r="K26" s="4">
        <v>20626</v>
      </c>
      <c r="L26" s="4">
        <v>21663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6"/>
      <c r="FW26" s="6"/>
      <c r="FX26" s="6"/>
    </row>
    <row r="27" spans="1:181" ht="30" x14ac:dyDescent="0.25">
      <c r="A27" s="18">
        <v>7.7</v>
      </c>
      <c r="B27" s="19" t="s">
        <v>17</v>
      </c>
      <c r="C27" s="40">
        <v>138970</v>
      </c>
      <c r="D27" s="40">
        <v>166614</v>
      </c>
      <c r="E27" s="40">
        <v>192693</v>
      </c>
      <c r="F27" s="40">
        <v>235997</v>
      </c>
      <c r="G27" s="4">
        <v>268778</v>
      </c>
      <c r="H27" s="4">
        <v>252722</v>
      </c>
      <c r="I27" s="4">
        <v>228856</v>
      </c>
      <c r="J27" s="4">
        <v>264454</v>
      </c>
      <c r="K27" s="4">
        <v>256320</v>
      </c>
      <c r="L27" s="4">
        <v>263638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6"/>
      <c r="FW27" s="6"/>
      <c r="FX27" s="6"/>
    </row>
    <row r="28" spans="1:181" ht="15.75" x14ac:dyDescent="0.25">
      <c r="A28" s="20" t="s">
        <v>37</v>
      </c>
      <c r="B28" s="19" t="s">
        <v>18</v>
      </c>
      <c r="C28" s="37">
        <v>529208</v>
      </c>
      <c r="D28" s="37">
        <v>598550</v>
      </c>
      <c r="E28" s="37">
        <v>669637</v>
      </c>
      <c r="F28" s="37">
        <v>706048</v>
      </c>
      <c r="G28" s="4">
        <v>776414</v>
      </c>
      <c r="H28" s="4">
        <v>694096</v>
      </c>
      <c r="I28" s="4">
        <v>840895</v>
      </c>
      <c r="J28" s="4">
        <v>929915</v>
      </c>
      <c r="K28" s="4">
        <v>1027848</v>
      </c>
      <c r="L28" s="4">
        <v>1127502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6"/>
      <c r="FW28" s="6"/>
      <c r="FX28" s="6"/>
    </row>
    <row r="29" spans="1:181" ht="30" x14ac:dyDescent="0.25">
      <c r="A29" s="20" t="s">
        <v>38</v>
      </c>
      <c r="B29" s="19" t="s">
        <v>19</v>
      </c>
      <c r="C29" s="37">
        <v>1609432</v>
      </c>
      <c r="D29" s="37">
        <v>1747426</v>
      </c>
      <c r="E29" s="37">
        <v>2032613</v>
      </c>
      <c r="F29" s="37">
        <v>2191490</v>
      </c>
      <c r="G29" s="4">
        <v>2281423</v>
      </c>
      <c r="H29" s="4">
        <v>2423725</v>
      </c>
      <c r="I29" s="4">
        <v>2543901</v>
      </c>
      <c r="J29" s="4">
        <v>2765653</v>
      </c>
      <c r="K29" s="4">
        <v>2932002</v>
      </c>
      <c r="L29" s="4">
        <v>3086439</v>
      </c>
      <c r="M29" s="10"/>
      <c r="N29" s="10"/>
      <c r="O29" s="10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6"/>
      <c r="FW29" s="6"/>
      <c r="FX29" s="6"/>
    </row>
    <row r="30" spans="1:181" ht="15.75" x14ac:dyDescent="0.25">
      <c r="A30" s="20" t="s">
        <v>39</v>
      </c>
      <c r="B30" s="19" t="s">
        <v>54</v>
      </c>
      <c r="C30" s="37">
        <v>423898</v>
      </c>
      <c r="D30" s="37">
        <v>475364</v>
      </c>
      <c r="E30" s="37">
        <v>613867</v>
      </c>
      <c r="F30" s="37">
        <v>696822</v>
      </c>
      <c r="G30" s="4">
        <v>823850</v>
      </c>
      <c r="H30" s="4">
        <v>842732</v>
      </c>
      <c r="I30" s="4">
        <v>971096</v>
      </c>
      <c r="J30" s="4">
        <v>1093952</v>
      </c>
      <c r="K30" s="4">
        <v>1326990</v>
      </c>
      <c r="L30" s="4">
        <v>1464979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6"/>
      <c r="FW30" s="6"/>
      <c r="FX30" s="6"/>
    </row>
    <row r="31" spans="1:181" ht="15.75" x14ac:dyDescent="0.25">
      <c r="A31" s="20" t="s">
        <v>40</v>
      </c>
      <c r="B31" s="19" t="s">
        <v>20</v>
      </c>
      <c r="C31" s="37">
        <v>733145</v>
      </c>
      <c r="D31" s="37">
        <v>822746</v>
      </c>
      <c r="E31" s="37">
        <v>859324</v>
      </c>
      <c r="F31" s="37">
        <v>950387</v>
      </c>
      <c r="G31" s="4">
        <v>1099011</v>
      </c>
      <c r="H31" s="4">
        <v>1271395</v>
      </c>
      <c r="I31" s="4">
        <v>1429106</v>
      </c>
      <c r="J31" s="4">
        <v>1991970</v>
      </c>
      <c r="K31" s="4">
        <v>2221692</v>
      </c>
      <c r="L31" s="4">
        <v>2574877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6"/>
      <c r="FW31" s="6"/>
      <c r="FX31" s="6"/>
    </row>
    <row r="32" spans="1:181" ht="15.75" x14ac:dyDescent="0.25">
      <c r="A32" s="24"/>
      <c r="B32" s="25" t="s">
        <v>30</v>
      </c>
      <c r="C32" s="38">
        <f>C17+C20+C28+C29+C30+C31</f>
        <v>4653885</v>
      </c>
      <c r="D32" s="38">
        <f t="shared" ref="D32:K32" si="8">D17+D20+D28+D29+D30+D31</f>
        <v>5243813</v>
      </c>
      <c r="E32" s="38">
        <f t="shared" si="8"/>
        <v>6006259</v>
      </c>
      <c r="F32" s="38">
        <f t="shared" si="8"/>
        <v>6539545</v>
      </c>
      <c r="G32" s="38">
        <f t="shared" si="8"/>
        <v>7105490</v>
      </c>
      <c r="H32" s="38">
        <f t="shared" si="8"/>
        <v>7881417</v>
      </c>
      <c r="I32" s="38">
        <f t="shared" si="8"/>
        <v>8327241</v>
      </c>
      <c r="J32" s="38">
        <f t="shared" si="8"/>
        <v>9646295</v>
      </c>
      <c r="K32" s="38">
        <f t="shared" si="8"/>
        <v>10648855</v>
      </c>
      <c r="L32" s="38">
        <f t="shared" ref="L32" si="9">L17+L20+L28+L29+L30+L31</f>
        <v>11028028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6"/>
      <c r="FW32" s="6"/>
      <c r="FX32" s="6"/>
    </row>
    <row r="33" spans="1:181" s="17" customFormat="1" ht="15.75" x14ac:dyDescent="0.25">
      <c r="A33" s="27" t="s">
        <v>27</v>
      </c>
      <c r="B33" s="28" t="s">
        <v>51</v>
      </c>
      <c r="C33" s="41">
        <f>C6+C11+C13+C14+C15+C17+C20+C28+C29+C30+C31</f>
        <v>13262941.606278047</v>
      </c>
      <c r="D33" s="41">
        <f t="shared" ref="D33:K33" si="10">D6+D11+D13+D14+D15+D17+D20+D28+D29+D30+D31</f>
        <v>14805342.373714315</v>
      </c>
      <c r="E33" s="41">
        <f t="shared" si="10"/>
        <v>17464344</v>
      </c>
      <c r="F33" s="41">
        <f t="shared" si="10"/>
        <v>18526319</v>
      </c>
      <c r="G33" s="41">
        <f t="shared" si="10"/>
        <v>18920223</v>
      </c>
      <c r="H33" s="41">
        <f t="shared" si="10"/>
        <v>21138432</v>
      </c>
      <c r="I33" s="41">
        <f t="shared" si="10"/>
        <v>23156062</v>
      </c>
      <c r="J33" s="41">
        <f t="shared" si="10"/>
        <v>26014968</v>
      </c>
      <c r="K33" s="41">
        <f t="shared" si="10"/>
        <v>28266216</v>
      </c>
      <c r="L33" s="41">
        <f t="shared" ref="L33" si="11">L6+L11+L13+L14+L15+L17+L20+L28+L29+L30+L31</f>
        <v>28835936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6"/>
      <c r="FW33" s="6"/>
      <c r="FX33" s="6"/>
      <c r="FY33" s="7"/>
    </row>
    <row r="34" spans="1:181" ht="15.75" x14ac:dyDescent="0.25">
      <c r="A34" s="22" t="s">
        <v>43</v>
      </c>
      <c r="B34" s="5" t="s">
        <v>25</v>
      </c>
      <c r="C34" s="42">
        <v>964400</v>
      </c>
      <c r="D34" s="42">
        <v>1137800</v>
      </c>
      <c r="E34" s="42">
        <v>1140607</v>
      </c>
      <c r="F34" s="42">
        <v>1205047</v>
      </c>
      <c r="G34" s="42">
        <v>1145094</v>
      </c>
      <c r="H34" s="42">
        <v>2125581</v>
      </c>
      <c r="I34" s="42">
        <v>2301625</v>
      </c>
      <c r="J34" s="42">
        <v>2323520</v>
      </c>
      <c r="K34" s="42">
        <v>2533299</v>
      </c>
      <c r="L34" s="42">
        <v>2417231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</row>
    <row r="35" spans="1:181" ht="15.75" x14ac:dyDescent="0.25">
      <c r="A35" s="22" t="s">
        <v>44</v>
      </c>
      <c r="B35" s="5" t="s">
        <v>24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</row>
    <row r="36" spans="1:181" ht="15.75" x14ac:dyDescent="0.25">
      <c r="A36" s="29" t="s">
        <v>45</v>
      </c>
      <c r="B36" s="30" t="s">
        <v>63</v>
      </c>
      <c r="C36" s="38">
        <f>C33+C34-C35</f>
        <v>14227341.606278047</v>
      </c>
      <c r="D36" s="38">
        <f>D33+D34-D35</f>
        <v>15943142.373714315</v>
      </c>
      <c r="E36" s="38">
        <f>E33+E34-E35</f>
        <v>18604951</v>
      </c>
      <c r="F36" s="38">
        <f>F33+F34-F35</f>
        <v>19731366</v>
      </c>
      <c r="G36" s="38">
        <f t="shared" ref="G36:H36" si="12">G33+G34-G35</f>
        <v>20065317</v>
      </c>
      <c r="H36" s="38">
        <f t="shared" si="12"/>
        <v>23264013</v>
      </c>
      <c r="I36" s="38">
        <f t="shared" ref="I36:L36" si="13">I33+I34-I35</f>
        <v>25457687</v>
      </c>
      <c r="J36" s="38">
        <f t="shared" si="13"/>
        <v>28338488</v>
      </c>
      <c r="K36" s="38">
        <f t="shared" si="13"/>
        <v>30799515</v>
      </c>
      <c r="L36" s="38">
        <f t="shared" si="13"/>
        <v>31253167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</row>
    <row r="37" spans="1:181" ht="15.75" x14ac:dyDescent="0.25">
      <c r="A37" s="22" t="s">
        <v>46</v>
      </c>
      <c r="B37" s="5" t="s">
        <v>42</v>
      </c>
      <c r="C37" s="43">
        <f>GSVA_cur!C37</f>
        <v>257850</v>
      </c>
      <c r="D37" s="43">
        <f>GSVA_cur!D37</f>
        <v>262010</v>
      </c>
      <c r="E37" s="43">
        <f>GSVA_cur!E37</f>
        <v>266240</v>
      </c>
      <c r="F37" s="43">
        <f>GSVA_cur!F37</f>
        <v>270530</v>
      </c>
      <c r="G37" s="43">
        <f>GSVA_cur!G37</f>
        <v>274900</v>
      </c>
      <c r="H37" s="43">
        <f>GSVA_cur!H37</f>
        <v>279330</v>
      </c>
      <c r="I37" s="43">
        <f>GSVA_cur!I37</f>
        <v>283840</v>
      </c>
      <c r="J37" s="43">
        <f>GSVA_cur!J37</f>
        <v>288420</v>
      </c>
      <c r="K37" s="43">
        <f>GSVA_cur!K37</f>
        <v>293080</v>
      </c>
      <c r="L37" s="43">
        <f>GSVA_cur!L37</f>
        <v>297810</v>
      </c>
      <c r="M37" s="6"/>
      <c r="N37" s="6"/>
      <c r="O37" s="6"/>
      <c r="P37" s="6"/>
    </row>
    <row r="38" spans="1:181" ht="15.75" x14ac:dyDescent="0.25">
      <c r="A38" s="29" t="s">
        <v>47</v>
      </c>
      <c r="B38" s="30" t="s">
        <v>64</v>
      </c>
      <c r="C38" s="38">
        <f>C36/C37*1000</f>
        <v>55176.814451340106</v>
      </c>
      <c r="D38" s="38">
        <f t="shared" ref="D38:H38" si="14">D36/D37*1000</f>
        <v>60849.365954407527</v>
      </c>
      <c r="E38" s="38">
        <f t="shared" si="14"/>
        <v>69880.374849759624</v>
      </c>
      <c r="F38" s="38">
        <f t="shared" si="14"/>
        <v>72935.962739807044</v>
      </c>
      <c r="G38" s="38">
        <f t="shared" si="14"/>
        <v>72991.331393233908</v>
      </c>
      <c r="H38" s="38">
        <f t="shared" si="14"/>
        <v>83285.049940930083</v>
      </c>
      <c r="I38" s="38">
        <f t="shared" ref="I38:L38" si="15">I36/I37*1000</f>
        <v>89690.272688838784</v>
      </c>
      <c r="J38" s="38">
        <f t="shared" si="15"/>
        <v>98254.24034394286</v>
      </c>
      <c r="K38" s="38">
        <f t="shared" si="15"/>
        <v>105089.10536372323</v>
      </c>
      <c r="L38" s="38">
        <f t="shared" si="15"/>
        <v>104943.30949262953</v>
      </c>
      <c r="M38" s="8"/>
      <c r="N38" s="8"/>
      <c r="O38" s="8"/>
      <c r="P38" s="8"/>
      <c r="BQ38" s="9"/>
      <c r="BR38" s="9"/>
      <c r="BS38" s="9"/>
      <c r="BT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U38"/>
  <sheetViews>
    <sheetView zoomScaleSheetLayoutView="100" workbookViewId="0">
      <pane xSplit="2" ySplit="5" topLeftCell="C36" activePane="bottomRight" state="frozen"/>
      <selection activeCell="B47" sqref="B47"/>
      <selection pane="topRight" activeCell="B47" sqref="B47"/>
      <selection pane="bottomLeft" activeCell="B47" sqref="B47"/>
      <selection pane="bottomRight" activeCell="B47" sqref="B47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5" width="10.85546875" style="2" customWidth="1"/>
    <col min="6" max="6" width="10.85546875" style="7" customWidth="1"/>
    <col min="7" max="12" width="11.85546875" style="6" customWidth="1"/>
    <col min="13" max="40" width="9.140625" style="7" customWidth="1"/>
    <col min="41" max="41" width="12.42578125" style="7" customWidth="1"/>
    <col min="42" max="63" width="9.140625" style="7" customWidth="1"/>
    <col min="64" max="64" width="12.140625" style="7" customWidth="1"/>
    <col min="65" max="68" width="9.140625" style="7" customWidth="1"/>
    <col min="69" max="73" width="9.140625" style="7" hidden="1" customWidth="1"/>
    <col min="74" max="74" width="9.140625" style="7" customWidth="1"/>
    <col min="75" max="79" width="9.140625" style="7" hidden="1" customWidth="1"/>
    <col min="80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7" customWidth="1"/>
    <col min="93" max="97" width="9.140625" style="7" hidden="1" customWidth="1"/>
    <col min="98" max="98" width="9.140625" style="6" customWidth="1"/>
    <col min="99" max="103" width="9.140625" style="6" hidden="1" customWidth="1"/>
    <col min="104" max="104" width="9.140625" style="6" customWidth="1"/>
    <col min="105" max="109" width="9.140625" style="6" hidden="1" customWidth="1"/>
    <col min="110" max="110" width="9.140625" style="6" customWidth="1"/>
    <col min="111" max="115" width="9.140625" style="6" hidden="1" customWidth="1"/>
    <col min="116" max="116" width="9.140625" style="6" customWidth="1"/>
    <col min="117" max="146" width="9.140625" style="7" customWidth="1"/>
    <col min="147" max="147" width="9.140625" style="7" hidden="1" customWidth="1"/>
    <col min="148" max="155" width="9.140625" style="7" customWidth="1"/>
    <col min="156" max="156" width="9.140625" style="7" hidden="1" customWidth="1"/>
    <col min="157" max="161" width="9.140625" style="7" customWidth="1"/>
    <col min="162" max="162" width="9.140625" style="7" hidden="1" customWidth="1"/>
    <col min="163" max="172" width="9.140625" style="7" customWidth="1"/>
    <col min="173" max="176" width="8.85546875" style="7"/>
    <col min="177" max="177" width="12.7109375" style="7" bestFit="1" customWidth="1"/>
    <col min="178" max="16384" width="8.85546875" style="2"/>
  </cols>
  <sheetData>
    <row r="1" spans="1:177" ht="18.75" x14ac:dyDescent="0.3">
      <c r="A1" s="2" t="s">
        <v>53</v>
      </c>
      <c r="B1" s="32" t="s">
        <v>66</v>
      </c>
    </row>
    <row r="2" spans="1:177" ht="15.75" x14ac:dyDescent="0.25">
      <c r="A2" s="12" t="s">
        <v>52</v>
      </c>
      <c r="I2" s="6" t="s">
        <v>72</v>
      </c>
    </row>
    <row r="3" spans="1:177" ht="15.75" x14ac:dyDescent="0.25">
      <c r="A3" s="12"/>
    </row>
    <row r="4" spans="1:177" ht="15.75" x14ac:dyDescent="0.25">
      <c r="A4" s="12"/>
      <c r="E4" s="11"/>
      <c r="F4" s="11" t="s">
        <v>57</v>
      </c>
    </row>
    <row r="5" spans="1:177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1" t="s">
        <v>65</v>
      </c>
      <c r="H5" s="31" t="s">
        <v>67</v>
      </c>
      <c r="I5" s="31" t="s">
        <v>68</v>
      </c>
      <c r="J5" s="31" t="s">
        <v>69</v>
      </c>
      <c r="K5" s="31" t="s">
        <v>70</v>
      </c>
      <c r="L5" s="31" t="s">
        <v>71</v>
      </c>
    </row>
    <row r="6" spans="1:177" s="17" customFormat="1" ht="15.75" x14ac:dyDescent="0.25">
      <c r="A6" s="15" t="s">
        <v>26</v>
      </c>
      <c r="B6" s="16" t="s">
        <v>2</v>
      </c>
      <c r="C6" s="36">
        <f>SUM(C7:C10)</f>
        <v>2496386.5117031052</v>
      </c>
      <c r="D6" s="36">
        <f>SUM(D7:D10)</f>
        <v>2645350.869750076</v>
      </c>
      <c r="E6" s="36">
        <f>SUM(E7:E10)</f>
        <v>2706120</v>
      </c>
      <c r="F6" s="36">
        <f>SUM(F7:F10)</f>
        <v>2884081</v>
      </c>
      <c r="G6" s="1">
        <f t="shared" ref="G6:L6" si="0">SUM(G7:G10)</f>
        <v>2844302</v>
      </c>
      <c r="H6" s="1">
        <f t="shared" si="0"/>
        <v>3489973</v>
      </c>
      <c r="I6" s="1">
        <f t="shared" si="0"/>
        <v>3066117</v>
      </c>
      <c r="J6" s="1">
        <f t="shared" si="0"/>
        <v>3339992</v>
      </c>
      <c r="K6" s="1">
        <f t="shared" si="0"/>
        <v>3486479</v>
      </c>
      <c r="L6" s="1">
        <f t="shared" si="0"/>
        <v>3622851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6"/>
      <c r="FS6" s="6"/>
      <c r="FT6" s="6"/>
      <c r="FU6" s="7"/>
    </row>
    <row r="7" spans="1:177" ht="17.25" x14ac:dyDescent="0.25">
      <c r="A7" s="18">
        <v>1.1000000000000001</v>
      </c>
      <c r="B7" s="19" t="s">
        <v>59</v>
      </c>
      <c r="C7" s="45">
        <v>1646143</v>
      </c>
      <c r="D7" s="45">
        <v>1759339</v>
      </c>
      <c r="E7" s="45">
        <v>1802700</v>
      </c>
      <c r="F7" s="45">
        <v>1852931</v>
      </c>
      <c r="G7" s="45">
        <v>1778748</v>
      </c>
      <c r="H7" s="45">
        <v>2244327</v>
      </c>
      <c r="I7" s="45">
        <v>1775259</v>
      </c>
      <c r="J7" s="45">
        <v>1996452</v>
      </c>
      <c r="K7" s="45">
        <v>2036091</v>
      </c>
      <c r="L7" s="45">
        <v>2106289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6"/>
      <c r="FS7" s="6"/>
      <c r="FT7" s="6"/>
    </row>
    <row r="8" spans="1:177" ht="17.25" x14ac:dyDescent="0.25">
      <c r="A8" s="18">
        <v>1.2</v>
      </c>
      <c r="B8" s="19" t="s">
        <v>60</v>
      </c>
      <c r="C8" s="45">
        <v>221527</v>
      </c>
      <c r="D8" s="45">
        <v>232404</v>
      </c>
      <c r="E8" s="45">
        <v>243589</v>
      </c>
      <c r="F8" s="45">
        <v>238685</v>
      </c>
      <c r="G8" s="45">
        <v>246323</v>
      </c>
      <c r="H8" s="45">
        <v>277322</v>
      </c>
      <c r="I8" s="45">
        <v>305829</v>
      </c>
      <c r="J8" s="45">
        <v>333555</v>
      </c>
      <c r="K8" s="45">
        <v>381599</v>
      </c>
      <c r="L8" s="45">
        <v>426884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6"/>
      <c r="FS8" s="6"/>
      <c r="FT8" s="6"/>
    </row>
    <row r="9" spans="1:177" ht="17.25" x14ac:dyDescent="0.25">
      <c r="A9" s="18">
        <v>1.3</v>
      </c>
      <c r="B9" s="19" t="s">
        <v>61</v>
      </c>
      <c r="C9" s="45">
        <v>421532</v>
      </c>
      <c r="D9" s="45">
        <v>444009</v>
      </c>
      <c r="E9" s="45">
        <v>422855</v>
      </c>
      <c r="F9" s="45">
        <v>530276</v>
      </c>
      <c r="G9" s="45">
        <v>532635</v>
      </c>
      <c r="H9" s="45">
        <v>650404</v>
      </c>
      <c r="I9" s="45">
        <v>597228</v>
      </c>
      <c r="J9" s="45">
        <v>595606</v>
      </c>
      <c r="K9" s="45">
        <v>610939</v>
      </c>
      <c r="L9" s="45">
        <v>608569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6"/>
      <c r="FS9" s="6"/>
      <c r="FT9" s="6"/>
    </row>
    <row r="10" spans="1:177" ht="17.25" x14ac:dyDescent="0.25">
      <c r="A10" s="18">
        <v>1.4</v>
      </c>
      <c r="B10" s="19" t="s">
        <v>62</v>
      </c>
      <c r="C10" s="45">
        <v>207184.51170310527</v>
      </c>
      <c r="D10" s="45">
        <v>209598.86975007606</v>
      </c>
      <c r="E10" s="45">
        <v>236976</v>
      </c>
      <c r="F10" s="45">
        <v>262189</v>
      </c>
      <c r="G10" s="45">
        <v>286596</v>
      </c>
      <c r="H10" s="45">
        <v>317920</v>
      </c>
      <c r="I10" s="45">
        <v>387801</v>
      </c>
      <c r="J10" s="45">
        <v>414379</v>
      </c>
      <c r="K10" s="45">
        <v>457850</v>
      </c>
      <c r="L10" s="45">
        <v>481109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6"/>
      <c r="FS10" s="6"/>
      <c r="FT10" s="6"/>
    </row>
    <row r="11" spans="1:177" ht="17.25" x14ac:dyDescent="0.25">
      <c r="A11" s="20" t="s">
        <v>31</v>
      </c>
      <c r="B11" s="19" t="s">
        <v>3</v>
      </c>
      <c r="C11" s="45">
        <v>1732435.4920786407</v>
      </c>
      <c r="D11" s="45">
        <v>1700990.3092080317</v>
      </c>
      <c r="E11" s="45">
        <v>1790237</v>
      </c>
      <c r="F11" s="45">
        <v>1799334</v>
      </c>
      <c r="G11" s="45">
        <v>1747743</v>
      </c>
      <c r="H11" s="45">
        <v>1934792</v>
      </c>
      <c r="I11" s="45">
        <v>2073111</v>
      </c>
      <c r="J11" s="45">
        <v>2258725</v>
      </c>
      <c r="K11" s="45">
        <v>2234276</v>
      </c>
      <c r="L11" s="45">
        <v>1616876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6"/>
      <c r="FS11" s="6"/>
      <c r="FT11" s="6"/>
    </row>
    <row r="12" spans="1:177" ht="15.75" x14ac:dyDescent="0.25">
      <c r="A12" s="24"/>
      <c r="B12" s="25" t="s">
        <v>28</v>
      </c>
      <c r="C12" s="38">
        <f>C6+C11</f>
        <v>4228822.0037817461</v>
      </c>
      <c r="D12" s="38">
        <f>D6+D11</f>
        <v>4346341.1789581077</v>
      </c>
      <c r="E12" s="38">
        <f>E6+E11</f>
        <v>4496357</v>
      </c>
      <c r="F12" s="38">
        <f>F6+F11</f>
        <v>4683415</v>
      </c>
      <c r="G12" s="26">
        <f t="shared" ref="G12:L12" si="1">G6+G11</f>
        <v>4592045</v>
      </c>
      <c r="H12" s="26">
        <f t="shared" si="1"/>
        <v>5424765</v>
      </c>
      <c r="I12" s="26">
        <f t="shared" si="1"/>
        <v>5139228</v>
      </c>
      <c r="J12" s="26">
        <f t="shared" si="1"/>
        <v>5598717</v>
      </c>
      <c r="K12" s="26">
        <f t="shared" si="1"/>
        <v>5720755</v>
      </c>
      <c r="L12" s="26">
        <f t="shared" si="1"/>
        <v>5239727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6"/>
      <c r="FS12" s="6"/>
      <c r="FT12" s="6"/>
    </row>
    <row r="13" spans="1:177" s="17" customFormat="1" ht="15.75" x14ac:dyDescent="0.25">
      <c r="A13" s="15" t="s">
        <v>32</v>
      </c>
      <c r="B13" s="16" t="s">
        <v>4</v>
      </c>
      <c r="C13" s="37">
        <v>2096873.4278000006</v>
      </c>
      <c r="D13" s="37">
        <v>2313478.6297598686</v>
      </c>
      <c r="E13" s="37">
        <v>3243314</v>
      </c>
      <c r="F13" s="37">
        <v>2920843</v>
      </c>
      <c r="G13" s="1">
        <v>2995128</v>
      </c>
      <c r="H13" s="1">
        <v>2539959</v>
      </c>
      <c r="I13" s="1">
        <v>3033179</v>
      </c>
      <c r="J13" s="1">
        <v>3322079</v>
      </c>
      <c r="K13" s="1">
        <v>3386965</v>
      </c>
      <c r="L13" s="1">
        <v>3359533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6"/>
      <c r="FS13" s="6"/>
      <c r="FT13" s="6"/>
      <c r="FU13" s="7"/>
    </row>
    <row r="14" spans="1:177" ht="30" x14ac:dyDescent="0.25">
      <c r="A14" s="20" t="s">
        <v>33</v>
      </c>
      <c r="B14" s="19" t="s">
        <v>5</v>
      </c>
      <c r="C14" s="37">
        <v>471685</v>
      </c>
      <c r="D14" s="37">
        <v>632141</v>
      </c>
      <c r="E14" s="37">
        <v>713591</v>
      </c>
      <c r="F14" s="37">
        <v>780262</v>
      </c>
      <c r="G14" s="4">
        <v>999685</v>
      </c>
      <c r="H14" s="4">
        <v>1149688</v>
      </c>
      <c r="I14" s="4">
        <v>1374308</v>
      </c>
      <c r="J14" s="4">
        <v>1507003</v>
      </c>
      <c r="K14" s="4">
        <v>1574704</v>
      </c>
      <c r="L14" s="4">
        <v>1535206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8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8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6"/>
      <c r="FS14" s="6"/>
      <c r="FT14" s="6"/>
    </row>
    <row r="15" spans="1:177" ht="15.75" x14ac:dyDescent="0.25">
      <c r="A15" s="20" t="s">
        <v>34</v>
      </c>
      <c r="B15" s="19" t="s">
        <v>6</v>
      </c>
      <c r="C15" s="37">
        <v>1811676.1746962999</v>
      </c>
      <c r="D15" s="37">
        <v>1690636.592489541</v>
      </c>
      <c r="E15" s="37">
        <v>1652417</v>
      </c>
      <c r="F15" s="37">
        <v>1656004</v>
      </c>
      <c r="G15" s="4">
        <v>1503250</v>
      </c>
      <c r="H15" s="4">
        <v>1697422</v>
      </c>
      <c r="I15" s="4">
        <v>1809386</v>
      </c>
      <c r="J15" s="4">
        <v>2029104</v>
      </c>
      <c r="K15" s="4">
        <v>2250586</v>
      </c>
      <c r="L15" s="4">
        <v>2270875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8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8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6"/>
      <c r="FS15" s="6"/>
      <c r="FT15" s="6"/>
    </row>
    <row r="16" spans="1:177" ht="15.75" x14ac:dyDescent="0.25">
      <c r="A16" s="24"/>
      <c r="B16" s="25" t="s">
        <v>29</v>
      </c>
      <c r="C16" s="38">
        <f>+C13+C14+C15</f>
        <v>4380234.6024963008</v>
      </c>
      <c r="D16" s="38">
        <f>+D13+D14+D15</f>
        <v>4636256.2222494092</v>
      </c>
      <c r="E16" s="38">
        <f>+E13+E14+E15</f>
        <v>5609322</v>
      </c>
      <c r="F16" s="38">
        <f>+F13+F14+F15</f>
        <v>5357109</v>
      </c>
      <c r="G16" s="26">
        <f t="shared" ref="G16:H16" si="2">+G13+G14+G15</f>
        <v>5498063</v>
      </c>
      <c r="H16" s="26">
        <f t="shared" si="2"/>
        <v>5387069</v>
      </c>
      <c r="I16" s="26">
        <f t="shared" ref="I16:K16" si="3">+I13+I14+I15</f>
        <v>6216873</v>
      </c>
      <c r="J16" s="26">
        <f t="shared" si="3"/>
        <v>6858186</v>
      </c>
      <c r="K16" s="26">
        <f t="shared" si="3"/>
        <v>7212255</v>
      </c>
      <c r="L16" s="26">
        <f t="shared" ref="L16" si="4">+L13+L14+L15</f>
        <v>7165614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8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8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6"/>
      <c r="FS16" s="6"/>
      <c r="FT16" s="6"/>
    </row>
    <row r="17" spans="1:177" s="17" customFormat="1" ht="15.75" x14ac:dyDescent="0.25">
      <c r="A17" s="15" t="s">
        <v>35</v>
      </c>
      <c r="B17" s="16" t="s">
        <v>7</v>
      </c>
      <c r="C17" s="36">
        <f>C18+C19</f>
        <v>868351</v>
      </c>
      <c r="D17" s="36">
        <f t="shared" ref="D17:H17" si="5">D18+D19</f>
        <v>947399</v>
      </c>
      <c r="E17" s="36">
        <f t="shared" si="5"/>
        <v>1044104</v>
      </c>
      <c r="F17" s="36">
        <f t="shared" si="5"/>
        <v>1061307</v>
      </c>
      <c r="G17" s="36">
        <f t="shared" si="5"/>
        <v>1118921</v>
      </c>
      <c r="H17" s="36">
        <f t="shared" si="5"/>
        <v>1430245</v>
      </c>
      <c r="I17" s="36">
        <f t="shared" ref="I17:K17" si="6">I18+I19</f>
        <v>1288533</v>
      </c>
      <c r="J17" s="36">
        <f t="shared" si="6"/>
        <v>1366434</v>
      </c>
      <c r="K17" s="36">
        <f t="shared" si="6"/>
        <v>1499778</v>
      </c>
      <c r="L17" s="36">
        <f t="shared" ref="L17" si="7">L18+L19</f>
        <v>1236488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6"/>
      <c r="FS17" s="6"/>
      <c r="FT17" s="6"/>
      <c r="FU17" s="7"/>
    </row>
    <row r="18" spans="1:177" ht="15.75" x14ac:dyDescent="0.25">
      <c r="A18" s="18">
        <v>6.1</v>
      </c>
      <c r="B18" s="19" t="s">
        <v>8</v>
      </c>
      <c r="C18" s="40">
        <v>868351</v>
      </c>
      <c r="D18" s="40">
        <v>947399</v>
      </c>
      <c r="E18" s="40">
        <v>1044104</v>
      </c>
      <c r="F18" s="40">
        <v>1061307</v>
      </c>
      <c r="G18" s="4">
        <v>1118921</v>
      </c>
      <c r="H18" s="4">
        <v>1430245</v>
      </c>
      <c r="I18" s="4">
        <v>1288533</v>
      </c>
      <c r="J18" s="4">
        <v>1366434</v>
      </c>
      <c r="K18" s="4">
        <v>1499778</v>
      </c>
      <c r="L18" s="4">
        <v>1236488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6"/>
      <c r="FS18" s="6"/>
      <c r="FT18" s="6"/>
    </row>
    <row r="19" spans="1:177" ht="15.75" x14ac:dyDescent="0.25">
      <c r="A19" s="18">
        <v>6.2</v>
      </c>
      <c r="B19" s="19" t="s">
        <v>9</v>
      </c>
      <c r="C19" s="40"/>
      <c r="D19" s="40"/>
      <c r="E19" s="40"/>
      <c r="F19" s="40"/>
      <c r="G19" s="4"/>
      <c r="H19" s="4"/>
      <c r="I19" s="4"/>
      <c r="J19" s="4"/>
      <c r="K19" s="4"/>
      <c r="L19" s="4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6"/>
      <c r="FS19" s="6"/>
      <c r="FT19" s="6"/>
    </row>
    <row r="20" spans="1:177" s="17" customFormat="1" ht="30" x14ac:dyDescent="0.25">
      <c r="A20" s="21" t="s">
        <v>36</v>
      </c>
      <c r="B20" s="23" t="s">
        <v>10</v>
      </c>
      <c r="C20" s="36">
        <f>SUM(C21:C27)</f>
        <v>489851</v>
      </c>
      <c r="D20" s="36">
        <f t="shared" ref="D20:L20" si="8">SUM(D21:D27)</f>
        <v>549044</v>
      </c>
      <c r="E20" s="36">
        <f t="shared" si="8"/>
        <v>587540</v>
      </c>
      <c r="F20" s="36">
        <f t="shared" si="8"/>
        <v>658737</v>
      </c>
      <c r="G20" s="36">
        <f t="shared" si="8"/>
        <v>740813</v>
      </c>
      <c r="H20" s="36">
        <f t="shared" si="8"/>
        <v>719847</v>
      </c>
      <c r="I20" s="36">
        <f t="shared" si="8"/>
        <v>713795</v>
      </c>
      <c r="J20" s="36">
        <f t="shared" si="8"/>
        <v>771331</v>
      </c>
      <c r="K20" s="36">
        <f t="shared" si="8"/>
        <v>794345</v>
      </c>
      <c r="L20" s="36">
        <f t="shared" si="8"/>
        <v>770816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6"/>
      <c r="FS20" s="6"/>
      <c r="FT20" s="6"/>
      <c r="FU20" s="7"/>
    </row>
    <row r="21" spans="1:177" ht="15.75" x14ac:dyDescent="0.25">
      <c r="A21" s="18">
        <v>7.1</v>
      </c>
      <c r="B21" s="19" t="s">
        <v>11</v>
      </c>
      <c r="C21" s="37">
        <v>101630</v>
      </c>
      <c r="D21" s="37">
        <v>113255</v>
      </c>
      <c r="E21" s="37">
        <v>116000</v>
      </c>
      <c r="F21" s="37">
        <v>116678</v>
      </c>
      <c r="G21" s="4">
        <v>124557</v>
      </c>
      <c r="H21" s="4">
        <v>114537</v>
      </c>
      <c r="I21" s="4">
        <v>119480</v>
      </c>
      <c r="J21" s="4">
        <v>144514</v>
      </c>
      <c r="K21" s="4">
        <v>150872</v>
      </c>
      <c r="L21" s="4">
        <v>121658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6"/>
      <c r="FS21" s="6"/>
      <c r="FT21" s="6"/>
    </row>
    <row r="22" spans="1:177" ht="15.75" x14ac:dyDescent="0.25">
      <c r="A22" s="18">
        <v>7.2</v>
      </c>
      <c r="B22" s="19" t="s">
        <v>12</v>
      </c>
      <c r="C22" s="40">
        <v>240528</v>
      </c>
      <c r="D22" s="40">
        <v>267263</v>
      </c>
      <c r="E22" s="40">
        <v>285237</v>
      </c>
      <c r="F22" s="40">
        <v>316897</v>
      </c>
      <c r="G22" s="46">
        <v>352166</v>
      </c>
      <c r="H22" s="46">
        <v>371121</v>
      </c>
      <c r="I22" s="46">
        <v>386449</v>
      </c>
      <c r="J22" s="46">
        <v>405224</v>
      </c>
      <c r="K22" s="46">
        <v>429712</v>
      </c>
      <c r="L22" s="46">
        <v>435553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6"/>
      <c r="FS22" s="6"/>
      <c r="FT22" s="6"/>
    </row>
    <row r="23" spans="1:177" ht="15.75" x14ac:dyDescent="0.25">
      <c r="A23" s="18">
        <v>7.3</v>
      </c>
      <c r="B23" s="19" t="s">
        <v>13</v>
      </c>
      <c r="C23" s="40"/>
      <c r="D23" s="40"/>
      <c r="E23" s="40"/>
      <c r="F23" s="40"/>
      <c r="G23" s="46"/>
      <c r="H23" s="46"/>
      <c r="I23" s="46"/>
      <c r="J23" s="46"/>
      <c r="K23" s="46"/>
      <c r="L23" s="4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6"/>
      <c r="FS23" s="6"/>
      <c r="FT23" s="6"/>
    </row>
    <row r="24" spans="1:177" ht="15.75" x14ac:dyDescent="0.25">
      <c r="A24" s="18">
        <v>7.4</v>
      </c>
      <c r="B24" s="19" t="s">
        <v>14</v>
      </c>
      <c r="C24" s="40"/>
      <c r="D24" s="40"/>
      <c r="E24" s="40"/>
      <c r="F24" s="40"/>
      <c r="G24" s="46"/>
      <c r="H24" s="46"/>
      <c r="I24" s="46"/>
      <c r="J24" s="46"/>
      <c r="K24" s="46"/>
      <c r="L24" s="4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6"/>
      <c r="FS24" s="6"/>
      <c r="FT24" s="6"/>
    </row>
    <row r="25" spans="1:177" ht="15.75" x14ac:dyDescent="0.25">
      <c r="A25" s="18">
        <v>7.5</v>
      </c>
      <c r="B25" s="19" t="s">
        <v>15</v>
      </c>
      <c r="C25" s="40"/>
      <c r="D25" s="40"/>
      <c r="E25" s="40"/>
      <c r="F25" s="40"/>
      <c r="G25" s="46"/>
      <c r="H25" s="46"/>
      <c r="I25" s="46"/>
      <c r="J25" s="46"/>
      <c r="K25" s="46"/>
      <c r="L25" s="4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6"/>
      <c r="FS25" s="6"/>
      <c r="FT25" s="6"/>
    </row>
    <row r="26" spans="1:177" ht="15.75" x14ac:dyDescent="0.25">
      <c r="A26" s="18">
        <v>7.6</v>
      </c>
      <c r="B26" s="19" t="s">
        <v>16</v>
      </c>
      <c r="C26" s="37">
        <v>8723</v>
      </c>
      <c r="D26" s="37">
        <v>9608</v>
      </c>
      <c r="E26" s="37">
        <v>10814</v>
      </c>
      <c r="F26" s="37">
        <v>11506</v>
      </c>
      <c r="G26" s="4">
        <v>13462</v>
      </c>
      <c r="H26" s="4">
        <v>13070</v>
      </c>
      <c r="I26" s="4">
        <v>14531</v>
      </c>
      <c r="J26" s="4">
        <v>14873</v>
      </c>
      <c r="K26" s="4">
        <v>16063</v>
      </c>
      <c r="L26" s="4">
        <v>16016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6"/>
      <c r="FS26" s="6"/>
      <c r="FT26" s="6"/>
    </row>
    <row r="27" spans="1:177" ht="30" x14ac:dyDescent="0.25">
      <c r="A27" s="18">
        <v>7.7</v>
      </c>
      <c r="B27" s="19" t="s">
        <v>17</v>
      </c>
      <c r="C27" s="37">
        <v>138970</v>
      </c>
      <c r="D27" s="37">
        <v>158918</v>
      </c>
      <c r="E27" s="37">
        <v>175489</v>
      </c>
      <c r="F27" s="37">
        <v>213656</v>
      </c>
      <c r="G27" s="4">
        <v>250628</v>
      </c>
      <c r="H27" s="4">
        <v>221119</v>
      </c>
      <c r="I27" s="4">
        <v>193335</v>
      </c>
      <c r="J27" s="4">
        <v>206720</v>
      </c>
      <c r="K27" s="4">
        <v>197698</v>
      </c>
      <c r="L27" s="4">
        <v>197589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6"/>
      <c r="FS27" s="6"/>
      <c r="FT27" s="6"/>
    </row>
    <row r="28" spans="1:177" ht="15.75" x14ac:dyDescent="0.25">
      <c r="A28" s="20" t="s">
        <v>37</v>
      </c>
      <c r="B28" s="19" t="s">
        <v>18</v>
      </c>
      <c r="C28" s="37">
        <v>529208</v>
      </c>
      <c r="D28" s="37">
        <v>590866</v>
      </c>
      <c r="E28" s="37">
        <v>646724</v>
      </c>
      <c r="F28" s="37">
        <v>670413</v>
      </c>
      <c r="G28" s="4">
        <v>757684</v>
      </c>
      <c r="H28" s="4">
        <v>677144</v>
      </c>
      <c r="I28" s="4">
        <v>726866</v>
      </c>
      <c r="J28" s="4">
        <v>745250</v>
      </c>
      <c r="K28" s="4">
        <v>786237</v>
      </c>
      <c r="L28" s="4">
        <v>821865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6"/>
      <c r="FS28" s="6"/>
      <c r="FT28" s="6"/>
    </row>
    <row r="29" spans="1:177" ht="30" x14ac:dyDescent="0.25">
      <c r="A29" s="20" t="s">
        <v>38</v>
      </c>
      <c r="B29" s="19" t="s">
        <v>19</v>
      </c>
      <c r="C29" s="37">
        <v>1609432</v>
      </c>
      <c r="D29" s="37">
        <v>1581372</v>
      </c>
      <c r="E29" s="37">
        <v>1721146</v>
      </c>
      <c r="F29" s="37">
        <v>1740686</v>
      </c>
      <c r="G29" s="4">
        <v>1719357</v>
      </c>
      <c r="H29" s="4">
        <v>1712846</v>
      </c>
      <c r="I29" s="4">
        <v>1673027</v>
      </c>
      <c r="J29" s="4">
        <v>1680325</v>
      </c>
      <c r="K29" s="4">
        <v>1749446</v>
      </c>
      <c r="L29" s="4">
        <v>1828210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6"/>
      <c r="FS29" s="6"/>
      <c r="FT29" s="6"/>
    </row>
    <row r="30" spans="1:177" ht="15.75" x14ac:dyDescent="0.25">
      <c r="A30" s="20" t="s">
        <v>39</v>
      </c>
      <c r="B30" s="19" t="s">
        <v>54</v>
      </c>
      <c r="C30" s="37">
        <v>423898</v>
      </c>
      <c r="D30" s="37">
        <v>432267</v>
      </c>
      <c r="E30" s="37">
        <v>504451</v>
      </c>
      <c r="F30" s="37">
        <v>538752</v>
      </c>
      <c r="G30" s="4">
        <v>596690</v>
      </c>
      <c r="H30" s="4">
        <v>589859</v>
      </c>
      <c r="I30" s="4">
        <v>661871</v>
      </c>
      <c r="J30" s="4">
        <v>728136</v>
      </c>
      <c r="K30" s="4">
        <v>861738</v>
      </c>
      <c r="L30" s="4">
        <v>925735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6"/>
      <c r="FS30" s="6"/>
      <c r="FT30" s="6"/>
    </row>
    <row r="31" spans="1:177" ht="15.75" x14ac:dyDescent="0.25">
      <c r="A31" s="20" t="s">
        <v>40</v>
      </c>
      <c r="B31" s="19" t="s">
        <v>20</v>
      </c>
      <c r="C31" s="37">
        <v>733145</v>
      </c>
      <c r="D31" s="37">
        <v>751627</v>
      </c>
      <c r="E31" s="37">
        <v>737295</v>
      </c>
      <c r="F31" s="37">
        <v>767015</v>
      </c>
      <c r="G31" s="4">
        <v>820474</v>
      </c>
      <c r="H31" s="4">
        <v>907635</v>
      </c>
      <c r="I31" s="4">
        <v>983974</v>
      </c>
      <c r="J31" s="4">
        <v>1233196</v>
      </c>
      <c r="K31" s="4">
        <v>1357958</v>
      </c>
      <c r="L31" s="4">
        <v>1537628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6"/>
      <c r="FS31" s="6"/>
      <c r="FT31" s="6"/>
    </row>
    <row r="32" spans="1:177" ht="15.75" x14ac:dyDescent="0.25">
      <c r="A32" s="24"/>
      <c r="B32" s="25" t="s">
        <v>30</v>
      </c>
      <c r="C32" s="38">
        <f>C17+C20+C28+C29+C30+C31</f>
        <v>4653885</v>
      </c>
      <c r="D32" s="38">
        <f t="shared" ref="D32:K32" si="9">D17+D20+D28+D29+D30+D31</f>
        <v>4852575</v>
      </c>
      <c r="E32" s="38">
        <f t="shared" si="9"/>
        <v>5241260</v>
      </c>
      <c r="F32" s="38">
        <f t="shared" si="9"/>
        <v>5436910</v>
      </c>
      <c r="G32" s="38">
        <f t="shared" si="9"/>
        <v>5753939</v>
      </c>
      <c r="H32" s="38">
        <f t="shared" si="9"/>
        <v>6037576</v>
      </c>
      <c r="I32" s="38">
        <f t="shared" si="9"/>
        <v>6048066</v>
      </c>
      <c r="J32" s="38">
        <f t="shared" si="9"/>
        <v>6524672</v>
      </c>
      <c r="K32" s="38">
        <f t="shared" si="9"/>
        <v>7049502</v>
      </c>
      <c r="L32" s="38">
        <f t="shared" ref="L32" si="10">L17+L20+L28+L29+L30+L31</f>
        <v>7120742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6"/>
      <c r="FS32" s="6"/>
      <c r="FT32" s="6"/>
    </row>
    <row r="33" spans="1:177" s="17" customFormat="1" ht="15.75" x14ac:dyDescent="0.25">
      <c r="A33" s="27" t="s">
        <v>27</v>
      </c>
      <c r="B33" s="28" t="s">
        <v>51</v>
      </c>
      <c r="C33" s="41">
        <f t="shared" ref="C33" si="11">C6+C11+C13+C14+C15+C17+C20+C28+C29+C30+C31</f>
        <v>13262941.606278047</v>
      </c>
      <c r="D33" s="41">
        <f t="shared" ref="D33:K33" si="12">D6+D11+D13+D14+D15+D17+D20+D28+D29+D30+D31</f>
        <v>13835172.401207518</v>
      </c>
      <c r="E33" s="41">
        <f t="shared" si="12"/>
        <v>15346939</v>
      </c>
      <c r="F33" s="41">
        <f t="shared" si="12"/>
        <v>15477434</v>
      </c>
      <c r="G33" s="41">
        <f t="shared" si="12"/>
        <v>15844047</v>
      </c>
      <c r="H33" s="41">
        <f t="shared" si="12"/>
        <v>16849410</v>
      </c>
      <c r="I33" s="41">
        <f t="shared" si="12"/>
        <v>17404167</v>
      </c>
      <c r="J33" s="41">
        <f t="shared" si="12"/>
        <v>18981575</v>
      </c>
      <c r="K33" s="41">
        <f t="shared" si="12"/>
        <v>19982512</v>
      </c>
      <c r="L33" s="41">
        <f t="shared" ref="L33" si="13">L6+L11+L13+L14+L15+L17+L20+L28+L29+L30+L31</f>
        <v>19526083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6"/>
      <c r="FS33" s="6"/>
      <c r="FT33" s="6"/>
      <c r="FU33" s="7"/>
    </row>
    <row r="34" spans="1:177" ht="15.75" x14ac:dyDescent="0.25">
      <c r="A34" s="22" t="s">
        <v>43</v>
      </c>
      <c r="B34" s="5" t="s">
        <v>25</v>
      </c>
      <c r="C34" s="42">
        <v>964400</v>
      </c>
      <c r="D34" s="42">
        <v>1040858</v>
      </c>
      <c r="E34" s="42">
        <v>1002493.6439428056</v>
      </c>
      <c r="F34" s="42">
        <v>1057986.8305531167</v>
      </c>
      <c r="G34" s="42">
        <v>1043841</v>
      </c>
      <c r="H34" s="42">
        <v>1904642</v>
      </c>
      <c r="I34" s="42">
        <v>2003155</v>
      </c>
      <c r="J34" s="42">
        <v>1939499</v>
      </c>
      <c r="K34" s="42">
        <v>2079885</v>
      </c>
      <c r="L34" s="42">
        <v>1986547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</row>
    <row r="35" spans="1:177" ht="15.75" x14ac:dyDescent="0.25">
      <c r="A35" s="22" t="s">
        <v>44</v>
      </c>
      <c r="B35" s="5" t="s">
        <v>24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</row>
    <row r="36" spans="1:177" ht="15.75" x14ac:dyDescent="0.25">
      <c r="A36" s="29" t="s">
        <v>45</v>
      </c>
      <c r="B36" s="30" t="s">
        <v>63</v>
      </c>
      <c r="C36" s="38">
        <f>C33+C34-C35</f>
        <v>14227341.606278047</v>
      </c>
      <c r="D36" s="38">
        <f>D33+D34-D35</f>
        <v>14876030.401207518</v>
      </c>
      <c r="E36" s="38">
        <f>E33+E34-E35</f>
        <v>16349432.643942805</v>
      </c>
      <c r="F36" s="38">
        <f>F33+F34-F35</f>
        <v>16535420.830553116</v>
      </c>
      <c r="G36" s="38">
        <f t="shared" ref="G36:H36" si="14">G33+G34-G35</f>
        <v>16887888</v>
      </c>
      <c r="H36" s="38">
        <f t="shared" si="14"/>
        <v>18754052</v>
      </c>
      <c r="I36" s="38">
        <f t="shared" ref="I36:L36" si="15">I33+I34-I35</f>
        <v>19407322</v>
      </c>
      <c r="J36" s="38">
        <f t="shared" si="15"/>
        <v>20921074</v>
      </c>
      <c r="K36" s="38">
        <f t="shared" si="15"/>
        <v>22062397</v>
      </c>
      <c r="L36" s="38">
        <f t="shared" si="15"/>
        <v>21512630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</row>
    <row r="37" spans="1:177" ht="15.75" x14ac:dyDescent="0.25">
      <c r="A37" s="22" t="s">
        <v>46</v>
      </c>
      <c r="B37" s="5" t="s">
        <v>42</v>
      </c>
      <c r="C37" s="43">
        <f>GSVA_cur!C37</f>
        <v>257850</v>
      </c>
      <c r="D37" s="43">
        <f>GSVA_cur!D37</f>
        <v>262010</v>
      </c>
      <c r="E37" s="43">
        <f>GSVA_cur!E37</f>
        <v>266240</v>
      </c>
      <c r="F37" s="43">
        <f>GSVA_cur!F37</f>
        <v>270530</v>
      </c>
      <c r="G37" s="43">
        <f>GSVA_cur!G37</f>
        <v>274900</v>
      </c>
      <c r="H37" s="43">
        <f>GSVA_cur!H37</f>
        <v>279330</v>
      </c>
      <c r="I37" s="43">
        <f>GSVA_cur!I37</f>
        <v>283840</v>
      </c>
      <c r="J37" s="43">
        <f>GSVA_cur!J37</f>
        <v>288420</v>
      </c>
      <c r="K37" s="43">
        <f>GSVA_cur!K37</f>
        <v>293080</v>
      </c>
      <c r="L37" s="43">
        <f>GSVA_cur!L37</f>
        <v>297810</v>
      </c>
    </row>
    <row r="38" spans="1:177" ht="15.75" x14ac:dyDescent="0.25">
      <c r="A38" s="29" t="s">
        <v>47</v>
      </c>
      <c r="B38" s="30" t="s">
        <v>64</v>
      </c>
      <c r="C38" s="38">
        <f>C36/C37*1000</f>
        <v>55176.814451340106</v>
      </c>
      <c r="D38" s="38">
        <f>D36/D37*1000</f>
        <v>56776.57494449646</v>
      </c>
      <c r="E38" s="38">
        <f>E36/E37*1000</f>
        <v>61408.626216732286</v>
      </c>
      <c r="F38" s="38">
        <f>F36/F37*1000</f>
        <v>61122.318524944058</v>
      </c>
      <c r="G38" s="26">
        <f t="shared" ref="G38:H38" si="16">G36/G37*1000</f>
        <v>61432.841033102944</v>
      </c>
      <c r="H38" s="26">
        <f t="shared" si="16"/>
        <v>67139.412164822978</v>
      </c>
      <c r="I38" s="26">
        <f t="shared" ref="I38:L38" si="17">I36/I37*1000</f>
        <v>68374.161499436304</v>
      </c>
      <c r="J38" s="26">
        <f t="shared" si="17"/>
        <v>72536.835170931285</v>
      </c>
      <c r="K38" s="26">
        <f t="shared" si="17"/>
        <v>75277.729630135116</v>
      </c>
      <c r="L38" s="26">
        <f t="shared" si="17"/>
        <v>72236.090124576061</v>
      </c>
      <c r="BM38" s="9"/>
      <c r="BN38" s="9"/>
      <c r="BO38" s="9"/>
      <c r="BP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2" max="1048575" man="1"/>
    <brk id="24" max="1048575" man="1"/>
    <brk id="40" max="1048575" man="1"/>
    <brk id="104" max="95" man="1"/>
    <brk id="140" max="1048575" man="1"/>
    <brk id="164" max="1048575" man="1"/>
    <brk id="172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2021-03-15T04:39:28Z</dcterms:modified>
</cp:coreProperties>
</file>