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7755"/>
  </bookViews>
  <sheets>
    <sheet name="GSVA_cur" sheetId="10" r:id="rId1"/>
    <sheet name="GSVA_const" sheetId="1" r:id="rId2"/>
    <sheet name="NSVA_cur" sheetId="11" r:id="rId3"/>
    <sheet name="NSVA_const" sheetId="12" r:id="rId4"/>
  </sheet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44525"/>
</workbook>
</file>

<file path=xl/calcChain.xml><?xml version="1.0" encoding="utf-8"?>
<calcChain xmlns="http://schemas.openxmlformats.org/spreadsheetml/2006/main">
  <c r="D34" i="12" l="1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7" i="12"/>
  <c r="E37" i="12"/>
  <c r="F37" i="12"/>
  <c r="G37" i="12"/>
  <c r="H37" i="12"/>
  <c r="I37" i="12"/>
  <c r="J37" i="12"/>
  <c r="K37" i="12"/>
  <c r="L37" i="12"/>
  <c r="K20" i="12"/>
  <c r="L20" i="12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7" i="11"/>
  <c r="E37" i="11"/>
  <c r="F37" i="11"/>
  <c r="G37" i="11"/>
  <c r="H37" i="11"/>
  <c r="I37" i="11"/>
  <c r="J37" i="11"/>
  <c r="K37" i="11"/>
  <c r="L37" i="11"/>
  <c r="L20" i="11"/>
  <c r="D37" i="1"/>
  <c r="E37" i="1"/>
  <c r="F37" i="1"/>
  <c r="G37" i="1"/>
  <c r="H37" i="1"/>
  <c r="I37" i="1"/>
  <c r="J37" i="1"/>
  <c r="K37" i="1"/>
  <c r="L37" i="1"/>
  <c r="K20" i="1"/>
  <c r="L20" i="1"/>
  <c r="L20" i="10"/>
  <c r="L16" i="1" l="1"/>
  <c r="L17" i="1"/>
  <c r="L32" i="1" s="1"/>
  <c r="L16" i="11"/>
  <c r="L17" i="11"/>
  <c r="L16" i="12"/>
  <c r="L17" i="12"/>
  <c r="L32" i="12" s="1"/>
  <c r="L16" i="10"/>
  <c r="L17" i="10"/>
  <c r="L6" i="1"/>
  <c r="L6" i="11"/>
  <c r="L6" i="12"/>
  <c r="L6" i="10"/>
  <c r="K20" i="11"/>
  <c r="K17" i="11"/>
  <c r="K17" i="12"/>
  <c r="K32" i="12" s="1"/>
  <c r="K17" i="1"/>
  <c r="K16" i="11"/>
  <c r="K16" i="12"/>
  <c r="K16" i="1"/>
  <c r="K6" i="11"/>
  <c r="K6" i="12"/>
  <c r="K6" i="1"/>
  <c r="K12" i="1" s="1"/>
  <c r="L12" i="10" l="1"/>
  <c r="K33" i="12"/>
  <c r="L33" i="11"/>
  <c r="L12" i="12"/>
  <c r="L33" i="12"/>
  <c r="L12" i="1"/>
  <c r="L12" i="11"/>
  <c r="L33" i="1"/>
  <c r="K33" i="1"/>
  <c r="K12" i="12"/>
  <c r="L32" i="11"/>
  <c r="L33" i="10"/>
  <c r="L32" i="10"/>
  <c r="K32" i="11"/>
  <c r="K33" i="11"/>
  <c r="K12" i="11"/>
  <c r="K32" i="1"/>
  <c r="L36" i="11" l="1"/>
  <c r="K36" i="11"/>
  <c r="L36" i="12"/>
  <c r="K36" i="12"/>
  <c r="L36" i="1"/>
  <c r="K36" i="1"/>
  <c r="L36" i="10"/>
  <c r="K20" i="10"/>
  <c r="K17" i="10"/>
  <c r="K16" i="10"/>
  <c r="K6" i="10"/>
  <c r="K12" i="10" s="1"/>
  <c r="L38" i="1" l="1"/>
  <c r="K38" i="12"/>
  <c r="K38" i="1"/>
  <c r="L38" i="12"/>
  <c r="K38" i="11"/>
  <c r="L38" i="11"/>
  <c r="L38" i="10"/>
  <c r="K32" i="10"/>
  <c r="K33" i="10"/>
  <c r="K36" i="10" l="1"/>
  <c r="J20" i="1"/>
  <c r="J20" i="11"/>
  <c r="J20" i="12"/>
  <c r="J20" i="10"/>
  <c r="J17" i="1"/>
  <c r="J17" i="11"/>
  <c r="J17" i="12"/>
  <c r="J17" i="10"/>
  <c r="J16" i="1"/>
  <c r="J16" i="11"/>
  <c r="J16" i="12"/>
  <c r="J16" i="10"/>
  <c r="J6" i="1"/>
  <c r="J6" i="11"/>
  <c r="J6" i="12"/>
  <c r="J33" i="12" s="1"/>
  <c r="J6" i="10"/>
  <c r="J12" i="10" s="1"/>
  <c r="J36" i="12" l="1"/>
  <c r="J32" i="12"/>
  <c r="K38" i="10"/>
  <c r="J33" i="10"/>
  <c r="J32" i="11"/>
  <c r="J33" i="11"/>
  <c r="J12" i="11"/>
  <c r="J12" i="1"/>
  <c r="J33" i="1"/>
  <c r="J12" i="12"/>
  <c r="J32" i="1"/>
  <c r="J32" i="10"/>
  <c r="I20" i="1"/>
  <c r="I20" i="11"/>
  <c r="I20" i="12"/>
  <c r="I20" i="10"/>
  <c r="I16" i="1"/>
  <c r="I17" i="1"/>
  <c r="I16" i="11"/>
  <c r="I17" i="11"/>
  <c r="I16" i="12"/>
  <c r="I17" i="12"/>
  <c r="I16" i="10"/>
  <c r="I17" i="10"/>
  <c r="I6" i="1"/>
  <c r="I6" i="11"/>
  <c r="I6" i="12"/>
  <c r="I6" i="10"/>
  <c r="I12" i="10" s="1"/>
  <c r="I32" i="12" l="1"/>
  <c r="J36" i="11"/>
  <c r="I33" i="12"/>
  <c r="I36" i="12" s="1"/>
  <c r="I38" i="12" s="1"/>
  <c r="J38" i="12"/>
  <c r="J36" i="1"/>
  <c r="J36" i="10"/>
  <c r="J38" i="10" s="1"/>
  <c r="I32" i="10"/>
  <c r="I12" i="12"/>
  <c r="I32" i="11"/>
  <c r="I12" i="11"/>
  <c r="I33" i="11"/>
  <c r="I36" i="11" s="1"/>
  <c r="I38" i="11" s="1"/>
  <c r="I33" i="1"/>
  <c r="I32" i="1"/>
  <c r="I12" i="1"/>
  <c r="I33" i="10"/>
  <c r="J38" i="1" l="1"/>
  <c r="J38" i="11"/>
  <c r="I36" i="1"/>
  <c r="I38" i="1" s="1"/>
  <c r="I36" i="10"/>
  <c r="D6" i="10"/>
  <c r="D12" i="10" s="1"/>
  <c r="E6" i="10"/>
  <c r="E12" i="10" s="1"/>
  <c r="F6" i="10"/>
  <c r="F12" i="10" s="1"/>
  <c r="G6" i="10"/>
  <c r="G12" i="10" s="1"/>
  <c r="H6" i="10"/>
  <c r="H12" i="10" s="1"/>
  <c r="C6" i="10"/>
  <c r="C12" i="10" l="1"/>
  <c r="I38" i="10"/>
  <c r="H6" i="1"/>
  <c r="H16" i="1"/>
  <c r="H17" i="1"/>
  <c r="H20" i="1"/>
  <c r="H6" i="11"/>
  <c r="H16" i="11"/>
  <c r="H17" i="11"/>
  <c r="H20" i="11"/>
  <c r="H6" i="12"/>
  <c r="H16" i="12"/>
  <c r="H17" i="12"/>
  <c r="H20" i="12"/>
  <c r="H16" i="10"/>
  <c r="H17" i="10"/>
  <c r="H20" i="10"/>
  <c r="H33" i="12" l="1"/>
  <c r="H36" i="12" s="1"/>
  <c r="H38" i="12" s="1"/>
  <c r="H32" i="12"/>
  <c r="H32" i="11"/>
  <c r="H33" i="11"/>
  <c r="H36" i="11" s="1"/>
  <c r="H38" i="11" s="1"/>
  <c r="H12" i="11"/>
  <c r="H12" i="1"/>
  <c r="H32" i="1"/>
  <c r="H32" i="10"/>
  <c r="H33" i="1"/>
  <c r="H33" i="10"/>
  <c r="H12" i="12"/>
  <c r="H36" i="1" l="1"/>
  <c r="H38" i="1" s="1"/>
  <c r="H36" i="10"/>
  <c r="H38" i="10" l="1"/>
  <c r="G6" i="1"/>
  <c r="G16" i="1"/>
  <c r="G17" i="1"/>
  <c r="G20" i="1"/>
  <c r="G6" i="11"/>
  <c r="G16" i="11"/>
  <c r="G17" i="11"/>
  <c r="G20" i="11"/>
  <c r="G6" i="12"/>
  <c r="G16" i="12"/>
  <c r="G17" i="12"/>
  <c r="G20" i="12"/>
  <c r="G16" i="10"/>
  <c r="G17" i="10"/>
  <c r="G20" i="10"/>
  <c r="G33" i="12" l="1"/>
  <c r="G36" i="12" s="1"/>
  <c r="G38" i="12" s="1"/>
  <c r="G32" i="12"/>
  <c r="G12" i="11"/>
  <c r="G12" i="1"/>
  <c r="G32" i="1"/>
  <c r="G33" i="11"/>
  <c r="G36" i="11" s="1"/>
  <c r="G38" i="11" s="1"/>
  <c r="G33" i="1"/>
  <c r="G32" i="10"/>
  <c r="G33" i="10"/>
  <c r="G12" i="12"/>
  <c r="G32" i="11"/>
  <c r="G36" i="1" l="1"/>
  <c r="G38" i="1" s="1"/>
  <c r="G36" i="10"/>
  <c r="C20" i="1"/>
  <c r="D20" i="1"/>
  <c r="E20" i="1"/>
  <c r="F20" i="1"/>
  <c r="C35" i="11"/>
  <c r="C34" i="11"/>
  <c r="C37" i="12"/>
  <c r="C37" i="11"/>
  <c r="C37" i="1"/>
  <c r="G38" i="10" l="1"/>
  <c r="C35" i="12"/>
  <c r="C34" i="12"/>
  <c r="F20" i="12" l="1"/>
  <c r="E20" i="12"/>
  <c r="D20" i="12"/>
  <c r="C20" i="12"/>
  <c r="F17" i="12"/>
  <c r="E17" i="12"/>
  <c r="D17" i="12"/>
  <c r="C17" i="12"/>
  <c r="F16" i="12"/>
  <c r="E16" i="12"/>
  <c r="D16" i="12"/>
  <c r="C16" i="12"/>
  <c r="F6" i="12"/>
  <c r="E6" i="12"/>
  <c r="D6" i="12"/>
  <c r="C6" i="12"/>
  <c r="F20" i="11"/>
  <c r="E20" i="11"/>
  <c r="D20" i="11"/>
  <c r="C20" i="11"/>
  <c r="F17" i="11"/>
  <c r="E17" i="11"/>
  <c r="D17" i="11"/>
  <c r="C17" i="11"/>
  <c r="F16" i="11"/>
  <c r="E16" i="11"/>
  <c r="D16" i="11"/>
  <c r="C16" i="11"/>
  <c r="F6" i="11"/>
  <c r="E6" i="11"/>
  <c r="D6" i="11"/>
  <c r="C6" i="11"/>
  <c r="F17" i="1"/>
  <c r="E17" i="1"/>
  <c r="D17" i="1"/>
  <c r="C17" i="1"/>
  <c r="F16" i="1"/>
  <c r="E16" i="1"/>
  <c r="D16" i="1"/>
  <c r="C16" i="1"/>
  <c r="F6" i="1"/>
  <c r="E6" i="1"/>
  <c r="D6" i="1"/>
  <c r="C6" i="1"/>
  <c r="F20" i="10"/>
  <c r="F17" i="10"/>
  <c r="F16" i="10"/>
  <c r="E20" i="10"/>
  <c r="D20" i="10"/>
  <c r="C20" i="10"/>
  <c r="E17" i="10"/>
  <c r="D17" i="10"/>
  <c r="C17" i="10"/>
  <c r="E16" i="10"/>
  <c r="D16" i="10"/>
  <c r="C16" i="10"/>
  <c r="D32" i="12" l="1"/>
  <c r="E32" i="12"/>
  <c r="F32" i="12"/>
  <c r="D33" i="12"/>
  <c r="D36" i="12" s="1"/>
  <c r="D38" i="12" s="1"/>
  <c r="E33" i="12"/>
  <c r="E36" i="12" s="1"/>
  <c r="E38" i="12" s="1"/>
  <c r="F33" i="12"/>
  <c r="F36" i="12" s="1"/>
  <c r="F38" i="12" s="1"/>
  <c r="C32" i="12"/>
  <c r="C33" i="12"/>
  <c r="C36" i="12" s="1"/>
  <c r="C32" i="1"/>
  <c r="C33" i="1"/>
  <c r="C32" i="11"/>
  <c r="C33" i="11"/>
  <c r="E12" i="12"/>
  <c r="D32" i="11"/>
  <c r="E32" i="11"/>
  <c r="F32" i="11"/>
  <c r="D33" i="11"/>
  <c r="D36" i="11" s="1"/>
  <c r="D38" i="11" s="1"/>
  <c r="F33" i="11"/>
  <c r="F36" i="11" s="1"/>
  <c r="F38" i="11" s="1"/>
  <c r="E12" i="11"/>
  <c r="E32" i="1"/>
  <c r="D32" i="1"/>
  <c r="F32" i="1"/>
  <c r="E33" i="1"/>
  <c r="D33" i="1"/>
  <c r="F33" i="1"/>
  <c r="F32" i="10"/>
  <c r="D33" i="10"/>
  <c r="F33" i="10"/>
  <c r="C12" i="12"/>
  <c r="D12" i="12"/>
  <c r="F12" i="12"/>
  <c r="C12" i="11"/>
  <c r="D12" i="11"/>
  <c r="E33" i="11"/>
  <c r="E36" i="11" s="1"/>
  <c r="E38" i="11" s="1"/>
  <c r="F12" i="11"/>
  <c r="D12" i="1"/>
  <c r="C12" i="1"/>
  <c r="E12" i="1"/>
  <c r="F12" i="1"/>
  <c r="C33" i="10"/>
  <c r="D32" i="10"/>
  <c r="E32" i="10"/>
  <c r="E33" i="10"/>
  <c r="C32" i="10"/>
  <c r="C38" i="12" l="1"/>
  <c r="C36" i="1"/>
  <c r="C36" i="11"/>
  <c r="C36" i="10"/>
  <c r="D36" i="1"/>
  <c r="D38" i="1" s="1"/>
  <c r="F36" i="1"/>
  <c r="F38" i="1" s="1"/>
  <c r="E36" i="1"/>
  <c r="E38" i="1" s="1"/>
  <c r="F36" i="10"/>
  <c r="E36" i="10"/>
  <c r="D36" i="10"/>
  <c r="C38" i="1" l="1"/>
  <c r="C38" i="11"/>
  <c r="C38" i="10"/>
  <c r="E38" i="10"/>
  <c r="D38" i="10"/>
  <c r="F38" i="10"/>
</calcChain>
</file>

<file path=xl/sharedStrings.xml><?xml version="1.0" encoding="utf-8"?>
<sst xmlns="http://schemas.openxmlformats.org/spreadsheetml/2006/main" count="269" uniqueCount="74">
  <si>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</si>
  <si>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</si>
  <si>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</si>
  <si>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</si>
  <si>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</si>
  <si>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</si>
  <si>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</si>
  <si>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</si>
  <si>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</si>
  <si>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</si>
  <si>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</si>
  <si>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</si>
  <si>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</si>
  <si>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</si>
  <si>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</si>
  <si>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</si>
  <si>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</si>
  <si>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</si>
  <si>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</si>
  <si>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</si>
  <si>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</si>
  <si>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</si>
  <si>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</si>
  <si>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</si>
  <si>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</si>
  <si>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</si>
  <si>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</si>
  <si>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</si>
  <si>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</si>
  <si>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</si>
  <si>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</si>
  <si>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</si>
  <si>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</si>
  <si>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</si>
  <si>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</si>
  <si>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</si>
  <si>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</si>
  <si>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</si>
  <si>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</si>
  <si>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</si>
  <si>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</si>
  <si>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</si>
  <si>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</si>
  <si>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</si>
  <si>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</si>
  <si>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</si>
  <si>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</si>
  <si>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</si>
  <si>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</si>
  <si>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</si>
  <si>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</si>
  <si>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</si>
  <si>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</si>
  <si>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</si>
  <si>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</si>
  <si>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</si>
  <si>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</si>
  <si>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</si>
  <si>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</si>
  <si>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</si>
  <si>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</si>
  <si>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</si>
  <si>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</si>
  <si>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</si>
  <si>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</si>
  <si>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</si>
  <si>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Delhi</t>
  </si>
  <si>
    <t>2016-17</t>
  </si>
  <si>
    <t>2017-18</t>
  </si>
  <si>
    <t>2018-19</t>
  </si>
  <si>
    <t>2019-20</t>
  </si>
  <si>
    <t>2020-21</t>
  </si>
  <si>
    <t>As on 15.03.2021</t>
  </si>
  <si>
    <t>Source: Directorate of Economics and Statistics of the respective State/Uts.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</si>
</sst>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6">
    <xf numFmtId="0" fontId="0" fillId="0" borderId="0" xfId="0"/>
    <xf numFmtId="1" fontId="7" fillId="0" borderId="1" xfId="0" applyNumberFormat="1" applyFont="1" applyFill="1" applyBorder="1" applyProtection="1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1" fontId="7" fillId="0" borderId="1" xfId="0" applyNumberFormat="1" applyFont="1" applyFill="1" applyBorder="1" applyProtection="1"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1" fontId="7" fillId="3" borderId="1" xfId="0" applyNumberFormat="1" applyFont="1" applyFill="1" applyBorder="1" applyProtection="1"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1" fontId="7" fillId="3" borderId="1" xfId="0" applyNumberFormat="1" applyFont="1" applyFill="1" applyBorder="1" applyProtection="1"/>
    <xf numFmtId="49" fontId="12" fillId="3" borderId="1" xfId="0" quotePrefix="1" applyNumberFormat="1" applyFont="1" applyFill="1" applyBorder="1" applyAlignment="1" applyProtection="1">
      <alignment vertical="center" wrapText="1"/>
    </xf>
    <xf numFmtId="1" fontId="7" fillId="0" borderId="0" xfId="0" applyNumberFormat="1" applyFont="1" applyFill="1" applyProtection="1">
      <protection locked="0"/>
    </xf>
    <xf numFmtId="0" fontId="7" fillId="0" borderId="1" xfId="0" applyFont="1" applyFill="1" applyBorder="1" applyProtection="1"/>
    <xf numFmtId="0" fontId="16" fillId="0" borderId="0" xfId="0" applyFont="1" applyFill="1" applyProtection="1"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top" wrapText="1"/>
    </xf>
    <xf numFmtId="0" fontId="10" fillId="3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3" xfId="0" applyFont="1" applyFill="1" applyBorder="1" applyProtection="1"/>
  </cellXfs>
  <cellStyles count="530">
    <cellStyle name="Comma 2" xfId="15"/>
    <cellStyle name="Comma 2 2" xfId="528"/>
    <cellStyle name="Normal" xfId="0" builtinId="0"/>
    <cellStyle name="Normal 2" xfId="2"/>
    <cellStyle name="Normal 2 2" xfId="8"/>
    <cellStyle name="Normal 2 2 2" xfId="10"/>
    <cellStyle name="Normal 2 2 3" xfId="18"/>
    <cellStyle name="Normal 2 3" xfId="5"/>
    <cellStyle name="Normal 2 3 2" xfId="529"/>
    <cellStyle name="Normal 2 4" xfId="9"/>
    <cellStyle name="Normal 2 4 2" xfId="17"/>
    <cellStyle name="Normal 3" xfId="1"/>
    <cellStyle name="Normal 3 2" xfId="6"/>
    <cellStyle name="Normal 3 2 2" xfId="11"/>
    <cellStyle name="Normal 3 3" xfId="16"/>
    <cellStyle name="Normal 4" xfId="3"/>
    <cellStyle name="Normal 5" xfId="4"/>
    <cellStyle name="Normal 5 2" xfId="12"/>
    <cellStyle name="Normal 6" xfId="14"/>
    <cellStyle name="Note 2" xfId="7"/>
    <cellStyle name="Note 2 2" xfId="13"/>
    <cellStyle name="style1405592468105" xfId="19"/>
    <cellStyle name="style1405593752700" xfId="20"/>
    <cellStyle name="style1406113848636" xfId="21"/>
    <cellStyle name="style1406113848741" xfId="22"/>
    <cellStyle name="style1406113848796" xfId="23"/>
    <cellStyle name="style1406113848827" xfId="24"/>
    <cellStyle name="style1406113848859" xfId="25"/>
    <cellStyle name="style1406113848891" xfId="26"/>
    <cellStyle name="style1406113848925" xfId="27"/>
    <cellStyle name="style1406113848965" xfId="28"/>
    <cellStyle name="style1406113848998" xfId="29"/>
    <cellStyle name="style1406113849028" xfId="30"/>
    <cellStyle name="style1406113849058" xfId="31"/>
    <cellStyle name="style1406113849090" xfId="32"/>
    <cellStyle name="style1406113849117" xfId="33"/>
    <cellStyle name="style1406113849144" xfId="34"/>
    <cellStyle name="style1406113849183" xfId="35"/>
    <cellStyle name="style1406113849217" xfId="36"/>
    <cellStyle name="style1406113849255" xfId="37"/>
    <cellStyle name="style1406113849284" xfId="38"/>
    <cellStyle name="style1406113849311" xfId="39"/>
    <cellStyle name="style1406113849339" xfId="40"/>
    <cellStyle name="style1406113849367" xfId="41"/>
    <cellStyle name="style1406113849389" xfId="42"/>
    <cellStyle name="style1406113849413" xfId="43"/>
    <cellStyle name="style1406113849558" xfId="44"/>
    <cellStyle name="style1406113849582" xfId="45"/>
    <cellStyle name="style1406113849605" xfId="46"/>
    <cellStyle name="style1406113849630" xfId="47"/>
    <cellStyle name="style1406113849653" xfId="48"/>
    <cellStyle name="style1406113849674" xfId="49"/>
    <cellStyle name="style1406113849701" xfId="50"/>
    <cellStyle name="style1406113849728" xfId="51"/>
    <cellStyle name="style1406113849754" xfId="52"/>
    <cellStyle name="style1406113849781" xfId="53"/>
    <cellStyle name="style1406113849808" xfId="54"/>
    <cellStyle name="style1406113849835" xfId="55"/>
    <cellStyle name="style1406113849856" xfId="56"/>
    <cellStyle name="style1406113849876" xfId="57"/>
    <cellStyle name="style1406113849898" xfId="58"/>
    <cellStyle name="style1406113849921" xfId="59"/>
    <cellStyle name="style1406113849947" xfId="60"/>
    <cellStyle name="style1406113849975" xfId="61"/>
    <cellStyle name="style1406113850004" xfId="62"/>
    <cellStyle name="style1406113850027" xfId="63"/>
    <cellStyle name="style1406113850054" xfId="64"/>
    <cellStyle name="style1406113850081" xfId="65"/>
    <cellStyle name="style1406113850103" xfId="66"/>
    <cellStyle name="style1406113850129" xfId="67"/>
    <cellStyle name="style1406113850156" xfId="68"/>
    <cellStyle name="style1406113850182" xfId="69"/>
    <cellStyle name="style1406113850203" xfId="70"/>
    <cellStyle name="style1406113850224" xfId="71"/>
    <cellStyle name="style1406113850258" xfId="72"/>
    <cellStyle name="style1406113850331" xfId="73"/>
    <cellStyle name="style1406113850358" xfId="74"/>
    <cellStyle name="style1406113850380" xfId="75"/>
    <cellStyle name="style1406113850409" xfId="76"/>
    <cellStyle name="style1406113850431" xfId="77"/>
    <cellStyle name="style1406113850452" xfId="78"/>
    <cellStyle name="style1406113850474" xfId="79"/>
    <cellStyle name="style1406113850501" xfId="80"/>
    <cellStyle name="style1406113850522" xfId="81"/>
    <cellStyle name="style1406113850542" xfId="82"/>
    <cellStyle name="style1406113850570" xfId="83"/>
    <cellStyle name="style1406113850591" xfId="84"/>
    <cellStyle name="style1406113850614" xfId="85"/>
    <cellStyle name="style1406113850636" xfId="86"/>
    <cellStyle name="style1406113850655" xfId="87"/>
    <cellStyle name="style1406113850674" xfId="88"/>
    <cellStyle name="style1406113850723" xfId="89"/>
    <cellStyle name="style1406113850767" xfId="90"/>
    <cellStyle name="style1406113850816" xfId="91"/>
    <cellStyle name="style1406114189185" xfId="92"/>
    <cellStyle name="style1406114189213" xfId="93"/>
    <cellStyle name="style1406114189239" xfId="94"/>
    <cellStyle name="style1406114189259" xfId="95"/>
    <cellStyle name="style1406114189283" xfId="96"/>
    <cellStyle name="style1406114189307" xfId="97"/>
    <cellStyle name="style1406114189331" xfId="98"/>
    <cellStyle name="style1406114189356" xfId="99"/>
    <cellStyle name="style1406114189382" xfId="100"/>
    <cellStyle name="style1406114189407" xfId="101"/>
    <cellStyle name="style1406114189432" xfId="102"/>
    <cellStyle name="style1406114189459" xfId="103"/>
    <cellStyle name="style1406114189481" xfId="104"/>
    <cellStyle name="style1406114189505" xfId="105"/>
    <cellStyle name="style1406114189535" xfId="106"/>
    <cellStyle name="style1406114189560" xfId="107"/>
    <cellStyle name="style1406114189585" xfId="108"/>
    <cellStyle name="style1406114189616" xfId="109"/>
    <cellStyle name="style1406114189644" xfId="110"/>
    <cellStyle name="style1406114189671" xfId="111"/>
    <cellStyle name="style1406114189696" xfId="112"/>
    <cellStyle name="style1406114189716" xfId="113"/>
    <cellStyle name="style1406114189736" xfId="114"/>
    <cellStyle name="style1406114189757" xfId="115"/>
    <cellStyle name="style1406114189778" xfId="116"/>
    <cellStyle name="style1406114189799" xfId="117"/>
    <cellStyle name="style1406114189820" xfId="118"/>
    <cellStyle name="style1406114189840" xfId="119"/>
    <cellStyle name="style1406114189860" xfId="120"/>
    <cellStyle name="style1406114189886" xfId="121"/>
    <cellStyle name="style1406114189911" xfId="122"/>
    <cellStyle name="style1406114189990" xfId="123"/>
    <cellStyle name="style1406114190017" xfId="124"/>
    <cellStyle name="style1406114190044" xfId="125"/>
    <cellStyle name="style1406114190069" xfId="126"/>
    <cellStyle name="style1406114190088" xfId="127"/>
    <cellStyle name="style1406114190108" xfId="128"/>
    <cellStyle name="style1406114190127" xfId="129"/>
    <cellStyle name="style1406114190148" xfId="130"/>
    <cellStyle name="style1406114190171" xfId="131"/>
    <cellStyle name="style1406114190195" xfId="132"/>
    <cellStyle name="style1406114190219" xfId="133"/>
    <cellStyle name="style1406114190238" xfId="134"/>
    <cellStyle name="style1406114190262" xfId="135"/>
    <cellStyle name="style1406114190285" xfId="136"/>
    <cellStyle name="style1406114190303" xfId="137"/>
    <cellStyle name="style1406114190327" xfId="138"/>
    <cellStyle name="style1406114190351" xfId="139"/>
    <cellStyle name="style1406114190375" xfId="140"/>
    <cellStyle name="style1406114190395" xfId="141"/>
    <cellStyle name="style1406114190415" xfId="142"/>
    <cellStyle name="style1406114190439" xfId="143"/>
    <cellStyle name="style1406114190464" xfId="144"/>
    <cellStyle name="style1406114190487" xfId="145"/>
    <cellStyle name="style1406114190507" xfId="146"/>
    <cellStyle name="style1406114190534" xfId="147"/>
    <cellStyle name="style1406114190553" xfId="148"/>
    <cellStyle name="style1406114190571" xfId="149"/>
    <cellStyle name="style1406114190588" xfId="150"/>
    <cellStyle name="style1406114190609" xfId="151"/>
    <cellStyle name="style1406114190628" xfId="152"/>
    <cellStyle name="style1406114190647" xfId="153"/>
    <cellStyle name="style1406114190666" xfId="154"/>
    <cellStyle name="style1406114190687" xfId="155"/>
    <cellStyle name="style1406114190844" xfId="156"/>
    <cellStyle name="style1406114190863" xfId="157"/>
    <cellStyle name="style1406114190881" xfId="158"/>
    <cellStyle name="style1406114190900" xfId="159"/>
    <cellStyle name="style1406114190959" xfId="160"/>
    <cellStyle name="style1406114191014" xfId="161"/>
    <cellStyle name="style1406114191303" xfId="162"/>
    <cellStyle name="style1406114191912" xfId="163"/>
    <cellStyle name="style1406114345186" xfId="164"/>
    <cellStyle name="style1406114345361" xfId="165"/>
    <cellStyle name="style1406114398523" xfId="166"/>
    <cellStyle name="style1406114398549" xfId="167"/>
    <cellStyle name="style1406114398571" xfId="168"/>
    <cellStyle name="style1406114398589" xfId="169"/>
    <cellStyle name="style1406114398610" xfId="170"/>
    <cellStyle name="style1406114398632" xfId="171"/>
    <cellStyle name="style1406114398654" xfId="172"/>
    <cellStyle name="style1406114398679" xfId="173"/>
    <cellStyle name="style1406114398703" xfId="174"/>
    <cellStyle name="style1406114398726" xfId="175"/>
    <cellStyle name="style1406114398750" xfId="176"/>
    <cellStyle name="style1406114398774" xfId="177"/>
    <cellStyle name="style1406114398792" xfId="178"/>
    <cellStyle name="style1406114398812" xfId="179"/>
    <cellStyle name="style1406114398835" xfId="180"/>
    <cellStyle name="style1406114398855" xfId="181"/>
    <cellStyle name="style1406114398880" xfId="182"/>
    <cellStyle name="style1406114398898" xfId="183"/>
    <cellStyle name="style1406114398922" xfId="184"/>
    <cellStyle name="style1406114398946" xfId="185"/>
    <cellStyle name="style1406114398972" xfId="186"/>
    <cellStyle name="style1406114398991" xfId="187"/>
    <cellStyle name="style1406114399009" xfId="188"/>
    <cellStyle name="style1406114399027" xfId="189"/>
    <cellStyle name="style1406114399044" xfId="190"/>
    <cellStyle name="style1406114399064" xfId="191"/>
    <cellStyle name="style1406114399083" xfId="192"/>
    <cellStyle name="style1406114399102" xfId="193"/>
    <cellStyle name="style1406114399120" xfId="194"/>
    <cellStyle name="style1406114399144" xfId="195"/>
    <cellStyle name="style1406114399167" xfId="196"/>
    <cellStyle name="style1406114399199" xfId="197"/>
    <cellStyle name="style1406114399226" xfId="198"/>
    <cellStyle name="style1406114399254" xfId="199"/>
    <cellStyle name="style1406114399277" xfId="200"/>
    <cellStyle name="style1406114399294" xfId="201"/>
    <cellStyle name="style1406114399311" xfId="202"/>
    <cellStyle name="style1406114399329" xfId="203"/>
    <cellStyle name="style1406114399348" xfId="204"/>
    <cellStyle name="style1406114399367" xfId="205"/>
    <cellStyle name="style1406114399389" xfId="206"/>
    <cellStyle name="style1406114399411" xfId="207"/>
    <cellStyle name="style1406114399490" xfId="208"/>
    <cellStyle name="style1406114399512" xfId="209"/>
    <cellStyle name="style1406114399534" xfId="210"/>
    <cellStyle name="style1406114399551" xfId="211"/>
    <cellStyle name="style1406114399576" xfId="212"/>
    <cellStyle name="style1406114399599" xfId="213"/>
    <cellStyle name="style1406114399622" xfId="214"/>
    <cellStyle name="style1406114399641" xfId="215"/>
    <cellStyle name="style1406114399662" xfId="216"/>
    <cellStyle name="style1406114399689" xfId="217"/>
    <cellStyle name="style1406114399716" xfId="218"/>
    <cellStyle name="style1406114399740" xfId="219"/>
    <cellStyle name="style1406114399758" xfId="220"/>
    <cellStyle name="style1406114399783" xfId="221"/>
    <cellStyle name="style1406114399802" xfId="222"/>
    <cellStyle name="style1406114399820" xfId="223"/>
    <cellStyle name="style1406114399839" xfId="224"/>
    <cellStyle name="style1406114399860" xfId="225"/>
    <cellStyle name="style1406114399878" xfId="226"/>
    <cellStyle name="style1406114399896" xfId="227"/>
    <cellStyle name="style1406114399914" xfId="228"/>
    <cellStyle name="style1406114399932" xfId="229"/>
    <cellStyle name="style1406114399951" xfId="230"/>
    <cellStyle name="style1406114399969" xfId="231"/>
    <cellStyle name="style1406114399987" xfId="232"/>
    <cellStyle name="style1406114400018" xfId="233"/>
    <cellStyle name="style1406114400104" xfId="234"/>
    <cellStyle name="style1406114400339" xfId="235"/>
    <cellStyle name="style1406114400806" xfId="236"/>
    <cellStyle name="style1406114440149" xfId="237"/>
    <cellStyle name="style1406114440175" xfId="238"/>
    <cellStyle name="style1406114440200" xfId="239"/>
    <cellStyle name="style1406114440219" xfId="240"/>
    <cellStyle name="style1406114440242" xfId="241"/>
    <cellStyle name="style1406114440265" xfId="242"/>
    <cellStyle name="style1406114440288" xfId="243"/>
    <cellStyle name="style1406114440311" xfId="244"/>
    <cellStyle name="style1406114440332" xfId="245"/>
    <cellStyle name="style1406114440354" xfId="246"/>
    <cellStyle name="style1406114440375" xfId="247"/>
    <cellStyle name="style1406114440396" xfId="248"/>
    <cellStyle name="style1406114440413" xfId="249"/>
    <cellStyle name="style1406114440430" xfId="250"/>
    <cellStyle name="style1406114440452" xfId="251"/>
    <cellStyle name="style1406114440470" xfId="252"/>
    <cellStyle name="style1406114440492" xfId="253"/>
    <cellStyle name="style1406114440509" xfId="254"/>
    <cellStyle name="style1406114440531" xfId="255"/>
    <cellStyle name="style1406114440552" xfId="256"/>
    <cellStyle name="style1406114440573" xfId="257"/>
    <cellStyle name="style1406114440590" xfId="258"/>
    <cellStyle name="style1406114440607" xfId="259"/>
    <cellStyle name="style1406114440624" xfId="260"/>
    <cellStyle name="style1406114440641" xfId="261"/>
    <cellStyle name="style1406114440657" xfId="262"/>
    <cellStyle name="style1406114440676" xfId="263"/>
    <cellStyle name="style1406114440693" xfId="264"/>
    <cellStyle name="style1406114440711" xfId="265"/>
    <cellStyle name="style1406114440733" xfId="266"/>
    <cellStyle name="style1406114440756" xfId="267"/>
    <cellStyle name="style1406114440778" xfId="268"/>
    <cellStyle name="style1406114440801" xfId="269"/>
    <cellStyle name="style1406114440831" xfId="270"/>
    <cellStyle name="style1406114440854" xfId="271"/>
    <cellStyle name="style1406114440871" xfId="272"/>
    <cellStyle name="style1406114440888" xfId="273"/>
    <cellStyle name="style1406114440905" xfId="274"/>
    <cellStyle name="style1406114440922" xfId="275"/>
    <cellStyle name="style1406114440941" xfId="276"/>
    <cellStyle name="style1406114440964" xfId="277"/>
    <cellStyle name="style1406114440986" xfId="278"/>
    <cellStyle name="style1406114441003" xfId="279"/>
    <cellStyle name="style1406114441024" xfId="280"/>
    <cellStyle name="style1406114441046" xfId="281"/>
    <cellStyle name="style1406114441063" xfId="282"/>
    <cellStyle name="style1406114441085" xfId="283"/>
    <cellStyle name="style1406114441106" xfId="284"/>
    <cellStyle name="style1406114441127" xfId="285"/>
    <cellStyle name="style1406114441144" xfId="286"/>
    <cellStyle name="style1406114441245" xfId="287"/>
    <cellStyle name="style1406114441267" xfId="288"/>
    <cellStyle name="style1406114441288" xfId="289"/>
    <cellStyle name="style1406114441309" xfId="290"/>
    <cellStyle name="style1406114441326" xfId="291"/>
    <cellStyle name="style1406114441350" xfId="292"/>
    <cellStyle name="style1406114441369" xfId="293"/>
    <cellStyle name="style1406114441387" xfId="294"/>
    <cellStyle name="style1406114441405" xfId="295"/>
    <cellStyle name="style1406114441425" xfId="296"/>
    <cellStyle name="style1406114441444" xfId="297"/>
    <cellStyle name="style1406114441462" xfId="298"/>
    <cellStyle name="style1406114441479" xfId="299"/>
    <cellStyle name="style1406114441496" xfId="300"/>
    <cellStyle name="style1406114441514" xfId="301"/>
    <cellStyle name="style1406114441532" xfId="302"/>
    <cellStyle name="style1406114441549" xfId="303"/>
    <cellStyle name="style1406114441566" xfId="304"/>
    <cellStyle name="style1406114441594" xfId="305"/>
    <cellStyle name="style1406114441626" xfId="306"/>
    <cellStyle name="style1406114442197" xfId="307"/>
    <cellStyle name="style1406114490232" xfId="308"/>
    <cellStyle name="style1406114490278" xfId="309"/>
    <cellStyle name="style1406114490860" xfId="310"/>
    <cellStyle name="style1406114491098" xfId="311"/>
    <cellStyle name="style1406114491204" xfId="312"/>
    <cellStyle name="style1406114491528" xfId="313"/>
    <cellStyle name="style1406114491549" xfId="314"/>
    <cellStyle name="style1406114491606" xfId="315"/>
    <cellStyle name="style1406114491677" xfId="316"/>
    <cellStyle name="style1406182998088" xfId="317"/>
    <cellStyle name="style1406182998186" xfId="318"/>
    <cellStyle name="style1406183036983" xfId="319"/>
    <cellStyle name="style1411446450504" xfId="320"/>
    <cellStyle name="style1411446450551" xfId="321"/>
    <cellStyle name="style1411446450598" xfId="322"/>
    <cellStyle name="style1411446450629" xfId="323"/>
    <cellStyle name="style1411446450660" xfId="324"/>
    <cellStyle name="style1411446450738" xfId="325"/>
    <cellStyle name="style1411446450769" xfId="326"/>
    <cellStyle name="style1411446450801" xfId="327"/>
    <cellStyle name="style1411446450847" xfId="328"/>
    <cellStyle name="style1411446450879" xfId="329"/>
    <cellStyle name="style1411446450910" xfId="330"/>
    <cellStyle name="style1411446450957" xfId="331"/>
    <cellStyle name="style1411446450988" xfId="332"/>
    <cellStyle name="style1411446451019" xfId="333"/>
    <cellStyle name="style1411446451050" xfId="334"/>
    <cellStyle name="style1411446451128" xfId="335"/>
    <cellStyle name="style1411446451159" xfId="336"/>
    <cellStyle name="style1411446451191" xfId="337"/>
    <cellStyle name="style1411446451206" xfId="338"/>
    <cellStyle name="style1411446451237" xfId="339"/>
    <cellStyle name="style1411446451269" xfId="340"/>
    <cellStyle name="style1411446451284" xfId="341"/>
    <cellStyle name="style1411446451315" xfId="342"/>
    <cellStyle name="style1411446451331" xfId="343"/>
    <cellStyle name="style1411446451362" xfId="344"/>
    <cellStyle name="style1411446451378" xfId="345"/>
    <cellStyle name="style1411446451409" xfId="346"/>
    <cellStyle name="style1411446451471" xfId="347"/>
    <cellStyle name="style1411446451518" xfId="348"/>
    <cellStyle name="style1411446451549" xfId="349"/>
    <cellStyle name="style1411446451581" xfId="350"/>
    <cellStyle name="style1411446451596" xfId="351"/>
    <cellStyle name="style1411446451627" xfId="352"/>
    <cellStyle name="style1411446451659" xfId="353"/>
    <cellStyle name="style1411446451690" xfId="354"/>
    <cellStyle name="style1411446451705" xfId="355"/>
    <cellStyle name="style1411446451721" xfId="356"/>
    <cellStyle name="style1411446451752" xfId="357"/>
    <cellStyle name="style1411446451815" xfId="358"/>
    <cellStyle name="style1411446451846" xfId="359"/>
    <cellStyle name="style1411446451877" xfId="360"/>
    <cellStyle name="style1411446451893" xfId="361"/>
    <cellStyle name="style1411446451924" xfId="362"/>
    <cellStyle name="style1411446451955" xfId="363"/>
    <cellStyle name="style1411446451971" xfId="364"/>
    <cellStyle name="style1411446452002" xfId="365"/>
    <cellStyle name="style1411446452033" xfId="366"/>
    <cellStyle name="style1411446452049" xfId="367"/>
    <cellStyle name="style1411446452111" xfId="368"/>
    <cellStyle name="style1411446452142" xfId="369"/>
    <cellStyle name="style1411446452158" xfId="370"/>
    <cellStyle name="style1411446452189" xfId="371"/>
    <cellStyle name="style1411446452220" xfId="372"/>
    <cellStyle name="style1411446452236" xfId="373"/>
    <cellStyle name="style1411446452267" xfId="374"/>
    <cellStyle name="style1411446452298" xfId="375"/>
    <cellStyle name="style1411446452314" xfId="376"/>
    <cellStyle name="style1411446452329" xfId="377"/>
    <cellStyle name="style1411446452361" xfId="378"/>
    <cellStyle name="style1411446452407" xfId="379"/>
    <cellStyle name="style1411446452439" xfId="380"/>
    <cellStyle name="style1411446452454" xfId="381"/>
    <cellStyle name="style1411446452485" xfId="382"/>
    <cellStyle name="style1411446452501" xfId="383"/>
    <cellStyle name="style1411446452532" xfId="384"/>
    <cellStyle name="style1411446452548" xfId="385"/>
    <cellStyle name="style1411446452563" xfId="386"/>
    <cellStyle name="style1411449801970" xfId="387"/>
    <cellStyle name="style1411449802014" xfId="388"/>
    <cellStyle name="style1411449802039" xfId="389"/>
    <cellStyle name="style1411449802064" xfId="390"/>
    <cellStyle name="style1411449802092" xfId="391"/>
    <cellStyle name="style1411449802118" xfId="392"/>
    <cellStyle name="style1411449802516" xfId="393"/>
    <cellStyle name="style1411449802578" xfId="394"/>
    <cellStyle name="style1411449802602" xfId="395"/>
    <cellStyle name="style1411449802628" xfId="396"/>
    <cellStyle name="style1411449802695" xfId="397"/>
    <cellStyle name="style1411449802719" xfId="398"/>
    <cellStyle name="style1411449802744" xfId="399"/>
    <cellStyle name="style1411449802916" xfId="400"/>
    <cellStyle name="style1411449802935" xfId="401"/>
    <cellStyle name="style1411449802987" xfId="402"/>
    <cellStyle name="style1411449803130" xfId="403"/>
    <cellStyle name="style1411449803296" xfId="404"/>
    <cellStyle name="style1411449803317" xfId="405"/>
    <cellStyle name="style1411449803337" xfId="406"/>
    <cellStyle name="style1411449803356" xfId="407"/>
    <cellStyle name="style1411449803379" xfId="408"/>
    <cellStyle name="style1411449803400" xfId="409"/>
    <cellStyle name="style1411449803420" xfId="410"/>
    <cellStyle name="style1411449803440" xfId="411"/>
    <cellStyle name="style1411449803461" xfId="412"/>
    <cellStyle name="style1411449803483" xfId="413"/>
    <cellStyle name="style1411449803510" xfId="414"/>
    <cellStyle name="style1411449803534" xfId="415"/>
    <cellStyle name="style1411449803554" xfId="416"/>
    <cellStyle name="style1411449803577" xfId="417"/>
    <cellStyle name="style1411451081406" xfId="418"/>
    <cellStyle name="style1411451081449" xfId="419"/>
    <cellStyle name="style1411451081472" xfId="420"/>
    <cellStyle name="style1411451081497" xfId="421"/>
    <cellStyle name="style1411451081522" xfId="422"/>
    <cellStyle name="style1411451081547" xfId="423"/>
    <cellStyle name="style1411451081953" xfId="424"/>
    <cellStyle name="style1411451082017" xfId="425"/>
    <cellStyle name="style1411451082043" xfId="426"/>
    <cellStyle name="style1411451082068" xfId="427"/>
    <cellStyle name="style1411451082091" xfId="428"/>
    <cellStyle name="style1411451082115" xfId="429"/>
    <cellStyle name="style1411451082188" xfId="430"/>
    <cellStyle name="style1411451082364" xfId="431"/>
    <cellStyle name="style1411451082383" xfId="432"/>
    <cellStyle name="style1411451082433" xfId="433"/>
    <cellStyle name="style1411451082533" xfId="434"/>
    <cellStyle name="style1411451082735" xfId="435"/>
    <cellStyle name="style1411451082754" xfId="436"/>
    <cellStyle name="style1411451082774" xfId="437"/>
    <cellStyle name="style1411451082793" xfId="438"/>
    <cellStyle name="style1411451082814" xfId="439"/>
    <cellStyle name="style1411451082834" xfId="440"/>
    <cellStyle name="style1411451082853" xfId="441"/>
    <cellStyle name="style1411451082873" xfId="442"/>
    <cellStyle name="style1411451082893" xfId="443"/>
    <cellStyle name="style1411451082912" xfId="444"/>
    <cellStyle name="style1411451082933" xfId="445"/>
    <cellStyle name="style1411451082954" xfId="446"/>
    <cellStyle name="style1411451082974" xfId="447"/>
    <cellStyle name="style1411451082993" xfId="448"/>
    <cellStyle name="style1411451083012" xfId="449"/>
    <cellStyle name="style1411542382001" xfId="450"/>
    <cellStyle name="style1411542382059" xfId="451"/>
    <cellStyle name="style1411542382094" xfId="452"/>
    <cellStyle name="style1411542382123" xfId="453"/>
    <cellStyle name="style1411542382156" xfId="454"/>
    <cellStyle name="style1411542382190" xfId="455"/>
    <cellStyle name="style1411542382225" xfId="456"/>
    <cellStyle name="style1411542382311" xfId="457"/>
    <cellStyle name="style1411542382346" xfId="458"/>
    <cellStyle name="style1411542382378" xfId="459"/>
    <cellStyle name="style1411542382409" xfId="460"/>
    <cellStyle name="style1411542382440" xfId="461"/>
    <cellStyle name="style1411542382466" xfId="462"/>
    <cellStyle name="style1411542382491" xfId="463"/>
    <cellStyle name="style1411542382523" xfId="464"/>
    <cellStyle name="style1411542382556" xfId="465"/>
    <cellStyle name="style1411542382585" xfId="466"/>
    <cellStyle name="style1411542382613" xfId="467"/>
    <cellStyle name="style1411542382701" xfId="468"/>
    <cellStyle name="style1411542382751" xfId="469"/>
    <cellStyle name="style1411542382774" xfId="470"/>
    <cellStyle name="style1411542382797" xfId="471"/>
    <cellStyle name="style1411542382821" xfId="472"/>
    <cellStyle name="style1411542382844" xfId="473"/>
    <cellStyle name="style1411542382872" xfId="474"/>
    <cellStyle name="style1411542382898" xfId="475"/>
    <cellStyle name="style1411542382921" xfId="476"/>
    <cellStyle name="style1411542382949" xfId="477"/>
    <cellStyle name="style1411542382977" xfId="478"/>
    <cellStyle name="style1411542383005" xfId="479"/>
    <cellStyle name="style1411542383036" xfId="480"/>
    <cellStyle name="style1411542383066" xfId="481"/>
    <cellStyle name="style1411542383094" xfId="482"/>
    <cellStyle name="style1411542383116" xfId="483"/>
    <cellStyle name="style1411542383137" xfId="484"/>
    <cellStyle name="style1411542383160" xfId="485"/>
    <cellStyle name="style1411542383184" xfId="486"/>
    <cellStyle name="style1411542383249" xfId="487"/>
    <cellStyle name="style1411542383276" xfId="488"/>
    <cellStyle name="style1411542383303" xfId="489"/>
    <cellStyle name="style1411542383332" xfId="490"/>
    <cellStyle name="style1411542383355" xfId="491"/>
    <cellStyle name="style1411542383382" xfId="492"/>
    <cellStyle name="style1411542383409" xfId="493"/>
    <cellStyle name="style1411542383430" xfId="494"/>
    <cellStyle name="style1411542383457" xfId="495"/>
    <cellStyle name="style1411542383483" xfId="496"/>
    <cellStyle name="style1411542383510" xfId="497"/>
    <cellStyle name="style1411542383530" xfId="498"/>
    <cellStyle name="style1411542383552" xfId="499"/>
    <cellStyle name="style1411542383579" xfId="500"/>
    <cellStyle name="style1411542383606" xfId="501"/>
    <cellStyle name="style1411542383632" xfId="502"/>
    <cellStyle name="style1411542383654" xfId="503"/>
    <cellStyle name="style1411542383684" xfId="504"/>
    <cellStyle name="style1411542383710" xfId="505"/>
    <cellStyle name="style1411542383732" xfId="506"/>
    <cellStyle name="style1411542383756" xfId="507"/>
    <cellStyle name="style1411542383790" xfId="508"/>
    <cellStyle name="style1411542383813" xfId="509"/>
    <cellStyle name="style1411542383835" xfId="510"/>
    <cellStyle name="style1411542383858" xfId="511"/>
    <cellStyle name="style1411542383881" xfId="512"/>
    <cellStyle name="style1411542383904" xfId="513"/>
    <cellStyle name="style1411542383967" xfId="514"/>
    <cellStyle name="style1411542383989" xfId="515"/>
    <cellStyle name="style1411542384009" xfId="516"/>
    <cellStyle name="style1411542384030" xfId="517"/>
    <cellStyle name="style1411542384052" xfId="518"/>
    <cellStyle name="style1411542384115" xfId="519"/>
    <cellStyle name="style1411542384148" xfId="520"/>
    <cellStyle name="style1411542384169" xfId="521"/>
    <cellStyle name="style1411542384188" xfId="522"/>
    <cellStyle name="style1411542384208" xfId="523"/>
    <cellStyle name="style1411542384227" xfId="524"/>
    <cellStyle name="style1411542384246" xfId="525"/>
    <cellStyle name="style1411542384273" xfId="526"/>
    <cellStyle name="style1411542384293" xfId="527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40"/>
  <sheetViews>
    <sheetView tabSelected="1" zoomScaleSheetLayoutView="100" workbookViewId="0">
      <pane xSplit="2" ySplit="5" topLeftCell="C30" activePane="bottomRight" state="frozen"/>
      <selection activeCell="H1" sqref="H1:K1048576"/>
      <selection pane="topRight" activeCell="H1" sqref="H1:K1048576"/>
      <selection pane="bottomLeft" activeCell="H1" sqref="H1:K1048576"/>
      <selection pane="bottomRight" activeCell="B40" sqref="B40"/>
    </sheetView>
  </sheetViews>
  <sheetFormatPr defaultColWidth="8.85546875" defaultRowHeight="15" x14ac:dyDescent="0.25"/>
  <cols>
    <col min="1" max="1" width="11" style="2" customWidth="1"/>
    <col min="2" max="2" width="44" style="2" customWidth="1"/>
    <col min="3" max="5" width="10.7109375" style="2" customWidth="1"/>
    <col min="6" max="6" width="10.7109375" style="6" customWidth="1"/>
    <col min="7" max="12" width="11.85546875" style="5" customWidth="1"/>
    <col min="13" max="15" width="11.42578125" style="6" customWidth="1"/>
    <col min="16" max="43" width="9.140625" style="6" customWidth="1"/>
    <col min="44" max="44" width="12.42578125" style="6" customWidth="1"/>
    <col min="45" max="66" width="9.140625" style="6" customWidth="1"/>
    <col min="67" max="67" width="12.140625" style="6" customWidth="1"/>
    <col min="68" max="71" width="9.140625" style="6" customWidth="1"/>
    <col min="72" max="76" width="9.140625" style="6" hidden="1" customWidth="1"/>
    <col min="77" max="77" width="9.140625" style="6" customWidth="1"/>
    <col min="78" max="82" width="9.140625" style="6" hidden="1" customWidth="1"/>
    <col min="83" max="83" width="9.140625" style="6" customWidth="1"/>
    <col min="84" max="88" width="9.140625" style="6" hidden="1" customWidth="1"/>
    <col min="89" max="89" width="9.140625" style="6" customWidth="1"/>
    <col min="90" max="94" width="9.140625" style="6" hidden="1" customWidth="1"/>
    <col min="95" max="95" width="9.140625" style="6" customWidth="1"/>
    <col min="96" max="100" width="9.140625" style="6" hidden="1" customWidth="1"/>
    <col min="101" max="101" width="9.140625" style="5" customWidth="1"/>
    <col min="102" max="106" width="9.140625" style="5" hidden="1" customWidth="1"/>
    <col min="107" max="107" width="9.140625" style="5" customWidth="1"/>
    <col min="108" max="112" width="9.140625" style="5" hidden="1" customWidth="1"/>
    <col min="113" max="113" width="9.140625" style="5" customWidth="1"/>
    <col min="114" max="118" width="9.140625" style="5" hidden="1" customWidth="1"/>
    <col min="119" max="119" width="9.140625" style="5" customWidth="1"/>
    <col min="120" max="149" width="9.140625" style="6" customWidth="1"/>
    <col min="150" max="150" width="9.140625" style="6" hidden="1" customWidth="1"/>
    <col min="151" max="158" width="9.140625" style="6" customWidth="1"/>
    <col min="159" max="159" width="9.140625" style="6" hidden="1" customWidth="1"/>
    <col min="160" max="164" width="9.140625" style="6" customWidth="1"/>
    <col min="165" max="165" width="9.140625" style="6" hidden="1" customWidth="1"/>
    <col min="166" max="175" width="9.140625" style="6" customWidth="1"/>
    <col min="176" max="179" width="8.85546875" style="6"/>
    <col min="180" max="180" width="12.7109375" style="6" bestFit="1" customWidth="1"/>
    <col min="181" max="16384" width="8.85546875" style="2"/>
  </cols>
  <sheetData>
    <row r="1" spans="1:180" ht="21" x14ac:dyDescent="0.35">
      <c r="A1" s="2" t="s">
        <v>53</v>
      </c>
      <c r="B1" s="26" t="s">
        <v>66</v>
      </c>
    </row>
    <row r="2" spans="1:180" ht="15.75" x14ac:dyDescent="0.25">
      <c r="A2" s="11" t="s">
        <v>48</v>
      </c>
      <c r="I2" s="5" t="s">
        <v>72</v>
      </c>
    </row>
    <row r="3" spans="1:180" ht="15.75" x14ac:dyDescent="0.25">
      <c r="A3" s="11"/>
    </row>
    <row r="4" spans="1:180" ht="15.75" x14ac:dyDescent="0.25">
      <c r="A4" s="11"/>
      <c r="E4" s="10"/>
      <c r="F4" s="10" t="s">
        <v>57</v>
      </c>
    </row>
    <row r="5" spans="1:180" ht="15.75" x14ac:dyDescent="0.25">
      <c r="A5" s="12" t="s">
        <v>0</v>
      </c>
      <c r="B5" s="27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25" t="s">
        <v>65</v>
      </c>
      <c r="H5" s="25" t="s">
        <v>67</v>
      </c>
      <c r="I5" s="25" t="s">
        <v>68</v>
      </c>
      <c r="J5" s="25" t="s">
        <v>69</v>
      </c>
      <c r="K5" s="25" t="s">
        <v>70</v>
      </c>
      <c r="L5" s="35" t="s">
        <v>71</v>
      </c>
    </row>
    <row r="6" spans="1:180" s="14" customFormat="1" ht="15.75" x14ac:dyDescent="0.25">
      <c r="A6" s="13" t="s">
        <v>26</v>
      </c>
      <c r="B6" s="28" t="s">
        <v>2</v>
      </c>
      <c r="C6" s="1">
        <f>C7+C8+C9+C10</f>
        <v>285663.0129249451</v>
      </c>
      <c r="D6" s="1">
        <f t="shared" ref="D6:L6" si="0">D7+D8+D9+D10</f>
        <v>258281.58757031534</v>
      </c>
      <c r="E6" s="1">
        <f t="shared" si="0"/>
        <v>258608.60440303618</v>
      </c>
      <c r="F6" s="1">
        <f t="shared" si="0"/>
        <v>247751.52856370466</v>
      </c>
      <c r="G6" s="1">
        <f t="shared" si="0"/>
        <v>243292.78393608457</v>
      </c>
      <c r="H6" s="1">
        <f t="shared" si="0"/>
        <v>250202.35851561534</v>
      </c>
      <c r="I6" s="1">
        <f t="shared" si="0"/>
        <v>286679.05246048031</v>
      </c>
      <c r="J6" s="1">
        <f t="shared" si="0"/>
        <v>305559.06429754337</v>
      </c>
      <c r="K6" s="1">
        <f t="shared" si="0"/>
        <v>311265.96477371553</v>
      </c>
      <c r="L6" s="1">
        <f t="shared" si="0"/>
        <v>270005.11393887608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5"/>
      <c r="FV6" s="5"/>
      <c r="FW6" s="5"/>
      <c r="FX6" s="6"/>
    </row>
    <row r="7" spans="1:180" ht="15.75" x14ac:dyDescent="0.25">
      <c r="A7" s="15">
        <v>1.1000000000000001</v>
      </c>
      <c r="B7" s="29" t="s">
        <v>59</v>
      </c>
      <c r="C7" s="4">
        <v>65965.489816936286</v>
      </c>
      <c r="D7" s="4">
        <v>72783.819200746526</v>
      </c>
      <c r="E7" s="4">
        <v>73747.120863659831</v>
      </c>
      <c r="F7" s="4">
        <v>51366.319474609583</v>
      </c>
      <c r="G7" s="4">
        <v>51383.62342272028</v>
      </c>
      <c r="H7" s="4">
        <v>52737.996984907142</v>
      </c>
      <c r="I7" s="4">
        <v>54669.970171260306</v>
      </c>
      <c r="J7" s="4">
        <v>55598.204203964997</v>
      </c>
      <c r="K7" s="4">
        <v>60301.589694790608</v>
      </c>
      <c r="L7" s="4">
        <v>59616.830243345059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5"/>
      <c r="FV7" s="5"/>
      <c r="FW7" s="5"/>
    </row>
    <row r="8" spans="1:180" ht="15.75" x14ac:dyDescent="0.25">
      <c r="A8" s="15">
        <v>1.2</v>
      </c>
      <c r="B8" s="29" t="s">
        <v>60</v>
      </c>
      <c r="C8" s="4">
        <v>217865.1593316397</v>
      </c>
      <c r="D8" s="4">
        <v>183667.12701207399</v>
      </c>
      <c r="E8" s="4">
        <v>182964.87810445062</v>
      </c>
      <c r="F8" s="4">
        <v>194499.98920772006</v>
      </c>
      <c r="G8" s="4">
        <v>190015.21768894</v>
      </c>
      <c r="H8" s="4">
        <v>195488.13653525003</v>
      </c>
      <c r="I8" s="4">
        <v>229971.90849888002</v>
      </c>
      <c r="J8" s="4">
        <v>247959.14414244005</v>
      </c>
      <c r="K8" s="4">
        <v>248840.79530854881</v>
      </c>
      <c r="L8" s="4">
        <v>208375.61670204913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5"/>
      <c r="FV8" s="5"/>
      <c r="FW8" s="5"/>
    </row>
    <row r="9" spans="1:180" ht="15.75" x14ac:dyDescent="0.25">
      <c r="A9" s="15">
        <v>1.3</v>
      </c>
      <c r="B9" s="29" t="s">
        <v>61</v>
      </c>
      <c r="C9" s="4">
        <v>1006.5289763691436</v>
      </c>
      <c r="D9" s="4">
        <v>990.72535749480994</v>
      </c>
      <c r="E9" s="4">
        <v>949.70013492571047</v>
      </c>
      <c r="F9" s="4">
        <v>907.3176813749817</v>
      </c>
      <c r="G9" s="4">
        <v>864.35482442427246</v>
      </c>
      <c r="H9" s="4">
        <v>837.45279545817766</v>
      </c>
      <c r="I9" s="4">
        <v>764.30109033995416</v>
      </c>
      <c r="J9" s="4">
        <v>724.84365113829028</v>
      </c>
      <c r="K9" s="4">
        <v>652.65332037608891</v>
      </c>
      <c r="L9" s="4">
        <v>598.71412681528443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5"/>
      <c r="FV9" s="5"/>
      <c r="FW9" s="5"/>
    </row>
    <row r="10" spans="1:180" ht="15.75" x14ac:dyDescent="0.25">
      <c r="A10" s="15">
        <v>1.4</v>
      </c>
      <c r="B10" s="29" t="s">
        <v>62</v>
      </c>
      <c r="C10" s="4">
        <v>825.83479999999997</v>
      </c>
      <c r="D10" s="4">
        <v>839.91600000000005</v>
      </c>
      <c r="E10" s="4">
        <v>946.90530000000001</v>
      </c>
      <c r="F10" s="4">
        <v>977.90219999999999</v>
      </c>
      <c r="G10" s="4">
        <v>1029.588</v>
      </c>
      <c r="H10" s="4">
        <v>1138.7722000000001</v>
      </c>
      <c r="I10" s="4">
        <v>1272.8726999999999</v>
      </c>
      <c r="J10" s="4">
        <v>1276.8723</v>
      </c>
      <c r="K10" s="4">
        <v>1470.9264499999999</v>
      </c>
      <c r="L10" s="4">
        <v>1413.9528666666668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5"/>
      <c r="FV10" s="5"/>
      <c r="FW10" s="5"/>
    </row>
    <row r="11" spans="1:180" ht="15.75" x14ac:dyDescent="0.25">
      <c r="A11" s="16" t="s">
        <v>31</v>
      </c>
      <c r="B11" s="29" t="s">
        <v>3</v>
      </c>
      <c r="C11" s="4">
        <v>772879.25379999995</v>
      </c>
      <c r="D11" s="4">
        <v>746561.95479999995</v>
      </c>
      <c r="E11" s="4">
        <v>1015527.7584</v>
      </c>
      <c r="F11" s="4">
        <v>963777.48</v>
      </c>
      <c r="G11" s="4">
        <v>755418.11580000003</v>
      </c>
      <c r="H11" s="4">
        <v>650679.3162</v>
      </c>
      <c r="I11" s="4">
        <v>690930.03119999997</v>
      </c>
      <c r="J11" s="4">
        <v>1042860.5998</v>
      </c>
      <c r="K11" s="4">
        <v>1391068.2618</v>
      </c>
      <c r="L11" s="4">
        <v>1041594.1104576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5"/>
      <c r="FV11" s="5"/>
      <c r="FW11" s="5"/>
    </row>
    <row r="12" spans="1:180" ht="15.75" x14ac:dyDescent="0.25">
      <c r="A12" s="19"/>
      <c r="B12" s="30" t="s">
        <v>28</v>
      </c>
      <c r="C12" s="20">
        <f>C6+C11</f>
        <v>1058542.266724945</v>
      </c>
      <c r="D12" s="20">
        <f t="shared" ref="D12:L12" si="1">D6+D11</f>
        <v>1004843.5423703153</v>
      </c>
      <c r="E12" s="20">
        <f t="shared" si="1"/>
        <v>1274136.3628030363</v>
      </c>
      <c r="F12" s="20">
        <f t="shared" si="1"/>
        <v>1211529.0085637046</v>
      </c>
      <c r="G12" s="20">
        <f t="shared" si="1"/>
        <v>998710.89973608463</v>
      </c>
      <c r="H12" s="20">
        <f t="shared" si="1"/>
        <v>900881.67471561534</v>
      </c>
      <c r="I12" s="20">
        <f t="shared" si="1"/>
        <v>977609.08366048033</v>
      </c>
      <c r="J12" s="20">
        <f t="shared" si="1"/>
        <v>1348419.6640975433</v>
      </c>
      <c r="K12" s="20">
        <f t="shared" si="1"/>
        <v>1702334.2265737155</v>
      </c>
      <c r="L12" s="20">
        <f t="shared" si="1"/>
        <v>1311599.2243964761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5"/>
      <c r="FV12" s="5"/>
      <c r="FW12" s="5"/>
    </row>
    <row r="13" spans="1:180" s="14" customFormat="1" ht="15.75" x14ac:dyDescent="0.25">
      <c r="A13" s="13" t="s">
        <v>32</v>
      </c>
      <c r="B13" s="28" t="s">
        <v>4</v>
      </c>
      <c r="C13" s="1">
        <v>1890727.5064000001</v>
      </c>
      <c r="D13" s="1">
        <v>2334978.5839999998</v>
      </c>
      <c r="E13" s="1">
        <v>2533768.6949999998</v>
      </c>
      <c r="F13" s="1">
        <v>2338536.4632000001</v>
      </c>
      <c r="G13" s="1">
        <v>3119469.9403938968</v>
      </c>
      <c r="H13" s="1">
        <v>3011669.7599653834</v>
      </c>
      <c r="I13" s="1">
        <v>3068030.7145303842</v>
      </c>
      <c r="J13" s="1">
        <v>3335761.0092740236</v>
      </c>
      <c r="K13" s="1">
        <v>3503401.2261535716</v>
      </c>
      <c r="L13" s="1">
        <v>3236374.2512308839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5"/>
      <c r="FV13" s="5"/>
      <c r="FW13" s="5"/>
      <c r="FX13" s="6"/>
    </row>
    <row r="14" spans="1:180" ht="30" x14ac:dyDescent="0.25">
      <c r="A14" s="16" t="s">
        <v>33</v>
      </c>
      <c r="B14" s="29" t="s">
        <v>5</v>
      </c>
      <c r="C14" s="4">
        <v>410628.83100000001</v>
      </c>
      <c r="D14" s="4">
        <v>728253.36349999998</v>
      </c>
      <c r="E14" s="4">
        <v>909505.06559999997</v>
      </c>
      <c r="F14" s="4">
        <v>999595.07550000004</v>
      </c>
      <c r="G14" s="4">
        <v>1318089.1451999999</v>
      </c>
      <c r="H14" s="4">
        <v>1680061.6963868337</v>
      </c>
      <c r="I14" s="4">
        <v>2147575.4286020291</v>
      </c>
      <c r="J14" s="4">
        <v>2429626.7431875989</v>
      </c>
      <c r="K14" s="4">
        <v>2731016.051525237</v>
      </c>
      <c r="L14" s="4">
        <v>2973899.2367156106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7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5"/>
      <c r="FV14" s="5"/>
      <c r="FW14" s="5"/>
    </row>
    <row r="15" spans="1:180" ht="15.75" x14ac:dyDescent="0.25">
      <c r="A15" s="16" t="s">
        <v>34</v>
      </c>
      <c r="B15" s="29" t="s">
        <v>6</v>
      </c>
      <c r="C15" s="4">
        <v>1666851.7450000001</v>
      </c>
      <c r="D15" s="4">
        <v>1786576.2623999999</v>
      </c>
      <c r="E15" s="4">
        <v>1982965.4909999999</v>
      </c>
      <c r="F15" s="4">
        <v>1986540.437467698</v>
      </c>
      <c r="G15" s="4">
        <v>2081872.5035340118</v>
      </c>
      <c r="H15" s="4">
        <v>2469834.6437595109</v>
      </c>
      <c r="I15" s="4">
        <v>2883074.2954041115</v>
      </c>
      <c r="J15" s="4">
        <v>3357366.6230630707</v>
      </c>
      <c r="K15" s="4">
        <v>3834759.5365115218</v>
      </c>
      <c r="L15" s="4">
        <v>3398047.5972604994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7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5"/>
      <c r="FV15" s="5"/>
      <c r="FW15" s="5"/>
    </row>
    <row r="16" spans="1:180" ht="15.75" x14ac:dyDescent="0.25">
      <c r="A16" s="19"/>
      <c r="B16" s="30" t="s">
        <v>29</v>
      </c>
      <c r="C16" s="20">
        <f>+C13+C14+C15</f>
        <v>3968208.0824000002</v>
      </c>
      <c r="D16" s="20">
        <f t="shared" ref="D16:E16" si="2">+D13+D14+D15</f>
        <v>4849808.2098999992</v>
      </c>
      <c r="E16" s="20">
        <f t="shared" si="2"/>
        <v>5426239.2515999991</v>
      </c>
      <c r="F16" s="20">
        <f t="shared" ref="F16:G16" si="3">+F13+F14+F15</f>
        <v>5324671.9761676984</v>
      </c>
      <c r="G16" s="20">
        <f t="shared" si="3"/>
        <v>6519431.5891279085</v>
      </c>
      <c r="H16" s="20">
        <f t="shared" ref="H16:K16" si="4">+H13+H14+H15</f>
        <v>7161566.1001117285</v>
      </c>
      <c r="I16" s="20">
        <f t="shared" si="4"/>
        <v>8098680.4385365248</v>
      </c>
      <c r="J16" s="20">
        <f t="shared" si="4"/>
        <v>9122754.3755246922</v>
      </c>
      <c r="K16" s="20">
        <f t="shared" si="4"/>
        <v>10069176.81419033</v>
      </c>
      <c r="L16" s="20">
        <f t="shared" ref="L16" si="5">+L13+L14+L15</f>
        <v>9608321.0852069929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7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5"/>
      <c r="FV16" s="5"/>
      <c r="FW16" s="5"/>
    </row>
    <row r="17" spans="1:180" s="14" customFormat="1" ht="15.75" x14ac:dyDescent="0.25">
      <c r="A17" s="13" t="s">
        <v>35</v>
      </c>
      <c r="B17" s="28" t="s">
        <v>7</v>
      </c>
      <c r="C17" s="1">
        <f>C18+C19</f>
        <v>4212068.2896999996</v>
      </c>
      <c r="D17" s="1">
        <f t="shared" ref="D17:E17" si="6">D18+D19</f>
        <v>4905111.0151669709</v>
      </c>
      <c r="E17" s="1">
        <f t="shared" si="6"/>
        <v>5653194.9665999999</v>
      </c>
      <c r="F17" s="1">
        <f t="shared" ref="F17:G17" si="7">F18+F19</f>
        <v>5823341.8993000006</v>
      </c>
      <c r="G17" s="1">
        <f t="shared" si="7"/>
        <v>6496447.7585999994</v>
      </c>
      <c r="H17" s="1">
        <f t="shared" ref="H17:K17" si="8">H18+H19</f>
        <v>6958016.7204</v>
      </c>
      <c r="I17" s="1">
        <f t="shared" si="8"/>
        <v>7812043.5822000001</v>
      </c>
      <c r="J17" s="1">
        <f t="shared" si="8"/>
        <v>8678826.7688999996</v>
      </c>
      <c r="K17" s="1">
        <f t="shared" si="8"/>
        <v>9574605.3163709994</v>
      </c>
      <c r="L17" s="1">
        <f t="shared" ref="L17" si="9">L18+L19</f>
        <v>7926348.4479937069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5"/>
      <c r="FV17" s="5"/>
      <c r="FW17" s="5"/>
      <c r="FX17" s="6"/>
    </row>
    <row r="18" spans="1:180" ht="15.75" x14ac:dyDescent="0.25">
      <c r="A18" s="15">
        <v>6.1</v>
      </c>
      <c r="B18" s="29" t="s">
        <v>8</v>
      </c>
      <c r="C18" s="4">
        <v>3806350.5046000001</v>
      </c>
      <c r="D18" s="4">
        <v>4458194.3664999995</v>
      </c>
      <c r="E18" s="4">
        <v>5170922.2403999995</v>
      </c>
      <c r="F18" s="4">
        <v>5316145.0897000004</v>
      </c>
      <c r="G18" s="4">
        <v>5941457.3603999997</v>
      </c>
      <c r="H18" s="4">
        <v>6318310.9704</v>
      </c>
      <c r="I18" s="4">
        <v>7101561.7860000003</v>
      </c>
      <c r="J18" s="4">
        <v>7896860.1705</v>
      </c>
      <c r="K18" s="4">
        <v>8701011.1647999994</v>
      </c>
      <c r="L18" s="4">
        <v>7121411.8569457354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5"/>
      <c r="FV18" s="5"/>
      <c r="FW18" s="5"/>
    </row>
    <row r="19" spans="1:180" ht="15.75" x14ac:dyDescent="0.25">
      <c r="A19" s="15">
        <v>6.2</v>
      </c>
      <c r="B19" s="29" t="s">
        <v>9</v>
      </c>
      <c r="C19" s="4">
        <v>405717.78509999998</v>
      </c>
      <c r="D19" s="4">
        <v>446916.6486669716</v>
      </c>
      <c r="E19" s="4">
        <v>482272.72619999998</v>
      </c>
      <c r="F19" s="4">
        <v>507196.80959999998</v>
      </c>
      <c r="G19" s="4">
        <v>554990.39820000005</v>
      </c>
      <c r="H19" s="4">
        <v>639705.75</v>
      </c>
      <c r="I19" s="4">
        <v>710481.79619999998</v>
      </c>
      <c r="J19" s="4">
        <v>781966.59840000002</v>
      </c>
      <c r="K19" s="4">
        <v>873594.15157099999</v>
      </c>
      <c r="L19" s="4">
        <v>804936.59104797116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5"/>
      <c r="FV19" s="5"/>
      <c r="FW19" s="5"/>
    </row>
    <row r="20" spans="1:180" s="14" customFormat="1" ht="30" x14ac:dyDescent="0.25">
      <c r="A20" s="17" t="s">
        <v>36</v>
      </c>
      <c r="B20" s="31" t="s">
        <v>10</v>
      </c>
      <c r="C20" s="1">
        <f>SUM(C21:C27)</f>
        <v>3928648.0847000005</v>
      </c>
      <c r="D20" s="1">
        <f t="shared" ref="D20:E20" si="10">SUM(D21:D27)</f>
        <v>4532459.6919999998</v>
      </c>
      <c r="E20" s="1">
        <f t="shared" si="10"/>
        <v>4996586.6079000002</v>
      </c>
      <c r="F20" s="1">
        <f t="shared" ref="F20:G20" si="11">SUM(F21:F27)</f>
        <v>6517339.2757999999</v>
      </c>
      <c r="G20" s="1">
        <f t="shared" si="11"/>
        <v>6881751.0750000011</v>
      </c>
      <c r="H20" s="1">
        <f t="shared" ref="H20:L20" si="12">SUM(H21:H27)</f>
        <v>7461383.7438000003</v>
      </c>
      <c r="I20" s="1">
        <f t="shared" si="12"/>
        <v>7737407.7208781689</v>
      </c>
      <c r="J20" s="1">
        <f t="shared" si="12"/>
        <v>7800102.1826199284</v>
      </c>
      <c r="K20" s="1">
        <f t="shared" si="12"/>
        <v>8871977.1611076128</v>
      </c>
      <c r="L20" s="1">
        <f t="shared" si="12"/>
        <v>7220927.5677277446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5"/>
      <c r="FV20" s="5"/>
      <c r="FW20" s="5"/>
      <c r="FX20" s="6"/>
    </row>
    <row r="21" spans="1:180" ht="15.75" x14ac:dyDescent="0.25">
      <c r="A21" s="15">
        <v>7.1</v>
      </c>
      <c r="B21" s="29" t="s">
        <v>11</v>
      </c>
      <c r="C21" s="4">
        <v>189924.65280000001</v>
      </c>
      <c r="D21" s="4">
        <v>206325.57399999999</v>
      </c>
      <c r="E21" s="4">
        <v>257745.79500000001</v>
      </c>
      <c r="F21" s="4">
        <v>295736</v>
      </c>
      <c r="G21" s="4">
        <v>310201</v>
      </c>
      <c r="H21" s="4">
        <v>432056</v>
      </c>
      <c r="I21" s="4">
        <v>447473</v>
      </c>
      <c r="J21" s="4">
        <v>480317</v>
      </c>
      <c r="K21" s="4">
        <v>508832</v>
      </c>
      <c r="L21" s="4">
        <v>415715.74400000001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5"/>
      <c r="FV21" s="5"/>
      <c r="FW21" s="5"/>
    </row>
    <row r="22" spans="1:180" ht="15.75" x14ac:dyDescent="0.25">
      <c r="A22" s="15">
        <v>7.2</v>
      </c>
      <c r="B22" s="29" t="s">
        <v>12</v>
      </c>
      <c r="C22" s="4">
        <v>664297.14240000001</v>
      </c>
      <c r="D22" s="4">
        <v>718643.3345</v>
      </c>
      <c r="E22" s="4">
        <v>713492.59519999998</v>
      </c>
      <c r="F22" s="4">
        <v>717789.71550000005</v>
      </c>
      <c r="G22" s="4">
        <v>843966.7</v>
      </c>
      <c r="H22" s="4">
        <v>923359.43039999995</v>
      </c>
      <c r="I22" s="4">
        <v>1057504.4480000001</v>
      </c>
      <c r="J22" s="4">
        <v>1153618.9454999999</v>
      </c>
      <c r="K22" s="4">
        <v>1345780.4927399999</v>
      </c>
      <c r="L22" s="4">
        <v>1099502.6625685801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5"/>
      <c r="FV22" s="5"/>
      <c r="FW22" s="5"/>
    </row>
    <row r="23" spans="1:180" ht="15.75" x14ac:dyDescent="0.25">
      <c r="A23" s="15">
        <v>7.3</v>
      </c>
      <c r="B23" s="29" t="s">
        <v>13</v>
      </c>
      <c r="C23" s="4">
        <v>545.85619999999994</v>
      </c>
      <c r="D23" s="4">
        <v>597.09180000000003</v>
      </c>
      <c r="E23" s="4">
        <v>541.09439999999995</v>
      </c>
      <c r="F23" s="4">
        <v>574.25940000000003</v>
      </c>
      <c r="G23" s="4">
        <v>687.24199999999996</v>
      </c>
      <c r="H23" s="4">
        <v>701.68589999999995</v>
      </c>
      <c r="I23" s="4">
        <v>865.35680000000002</v>
      </c>
      <c r="J23" s="4">
        <v>847.77700000000004</v>
      </c>
      <c r="K23" s="4">
        <v>952.22159999999997</v>
      </c>
      <c r="L23" s="4">
        <v>777.96504720000007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5"/>
      <c r="FV23" s="5"/>
      <c r="FW23" s="5"/>
    </row>
    <row r="24" spans="1:180" ht="15.75" x14ac:dyDescent="0.25">
      <c r="A24" s="15">
        <v>7.4</v>
      </c>
      <c r="B24" s="29" t="s">
        <v>14</v>
      </c>
      <c r="C24" s="4">
        <v>98960.576100000006</v>
      </c>
      <c r="D24" s="4">
        <v>178752.14069999999</v>
      </c>
      <c r="E24" s="4">
        <v>146607.01439999999</v>
      </c>
      <c r="F24" s="4">
        <v>245566.93590000001</v>
      </c>
      <c r="G24" s="4">
        <v>440079.408</v>
      </c>
      <c r="H24" s="4">
        <v>484215.57669999998</v>
      </c>
      <c r="I24" s="4">
        <v>481009.2672</v>
      </c>
      <c r="J24" s="4">
        <v>342241.28049999999</v>
      </c>
      <c r="K24" s="4">
        <v>528803.67420000001</v>
      </c>
      <c r="L24" s="4">
        <v>147097.70141604092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5"/>
      <c r="FV24" s="5"/>
      <c r="FW24" s="5"/>
    </row>
    <row r="25" spans="1:180" ht="15.75" x14ac:dyDescent="0.25">
      <c r="A25" s="15">
        <v>7.5</v>
      </c>
      <c r="B25" s="29" t="s">
        <v>15</v>
      </c>
      <c r="C25" s="4">
        <v>2368548.8758</v>
      </c>
      <c r="D25" s="4">
        <v>2748291.3782000002</v>
      </c>
      <c r="E25" s="4">
        <v>3059301.4144000001</v>
      </c>
      <c r="F25" s="4">
        <v>4318758.2724000001</v>
      </c>
      <c r="G25" s="4">
        <v>4261867.6660000002</v>
      </c>
      <c r="H25" s="4">
        <v>4587382.5975000001</v>
      </c>
      <c r="I25" s="4">
        <v>4731702.9759999998</v>
      </c>
      <c r="J25" s="4">
        <v>4707312.2810000004</v>
      </c>
      <c r="K25" s="4">
        <v>5277749.6992499903</v>
      </c>
      <c r="L25" s="4">
        <v>4311921.5042872429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5"/>
      <c r="FV25" s="5"/>
      <c r="FW25" s="5"/>
    </row>
    <row r="26" spans="1:180" ht="15.75" x14ac:dyDescent="0.25">
      <c r="A26" s="15">
        <v>7.6</v>
      </c>
      <c r="B26" s="29" t="s">
        <v>16</v>
      </c>
      <c r="C26" s="4">
        <v>21246.645199999999</v>
      </c>
      <c r="D26" s="4">
        <v>24270.748800000001</v>
      </c>
      <c r="E26" s="4">
        <v>27667.0635</v>
      </c>
      <c r="F26" s="4">
        <v>27712.0926</v>
      </c>
      <c r="G26" s="4">
        <v>29396.059000000001</v>
      </c>
      <c r="H26" s="4">
        <v>25521.2925</v>
      </c>
      <c r="I26" s="4">
        <v>25396.850268301572</v>
      </c>
      <c r="J26" s="4">
        <v>26750.012276323661</v>
      </c>
      <c r="K26" s="4">
        <v>28143.297601838156</v>
      </c>
      <c r="L26" s="4">
        <v>28587.804602316664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5"/>
      <c r="FV26" s="5"/>
      <c r="FW26" s="5"/>
    </row>
    <row r="27" spans="1:180" ht="30" x14ac:dyDescent="0.25">
      <c r="A27" s="15">
        <v>7.7</v>
      </c>
      <c r="B27" s="29" t="s">
        <v>17</v>
      </c>
      <c r="C27" s="4">
        <v>585124.33620000002</v>
      </c>
      <c r="D27" s="4">
        <v>655579.424</v>
      </c>
      <c r="E27" s="4">
        <v>791231.63100000005</v>
      </c>
      <c r="F27" s="4">
        <v>911202</v>
      </c>
      <c r="G27" s="4">
        <v>995553</v>
      </c>
      <c r="H27" s="4">
        <v>1008147.1608</v>
      </c>
      <c r="I27" s="4">
        <v>993455.82260986743</v>
      </c>
      <c r="J27" s="4">
        <v>1089014.8863436049</v>
      </c>
      <c r="K27" s="4">
        <v>1181715.7757157842</v>
      </c>
      <c r="L27" s="4">
        <v>1217324.1858063643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5"/>
      <c r="FV27" s="5"/>
      <c r="FW27" s="5"/>
    </row>
    <row r="28" spans="1:180" ht="15.75" x14ac:dyDescent="0.25">
      <c r="A28" s="16" t="s">
        <v>37</v>
      </c>
      <c r="B28" s="29" t="s">
        <v>18</v>
      </c>
      <c r="C28" s="4">
        <v>5388295</v>
      </c>
      <c r="D28" s="4">
        <v>5992774</v>
      </c>
      <c r="E28" s="4">
        <v>6449101</v>
      </c>
      <c r="F28" s="4">
        <v>6981581</v>
      </c>
      <c r="G28" s="4">
        <v>7292183</v>
      </c>
      <c r="H28" s="4">
        <v>7761491</v>
      </c>
      <c r="I28" s="4">
        <v>8183766</v>
      </c>
      <c r="J28" s="4">
        <v>9294701</v>
      </c>
      <c r="K28" s="4">
        <v>9982036</v>
      </c>
      <c r="L28" s="4">
        <v>10121784.504000001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5"/>
      <c r="FV28" s="5"/>
      <c r="FW28" s="5"/>
    </row>
    <row r="29" spans="1:180" ht="30" x14ac:dyDescent="0.25">
      <c r="A29" s="16" t="s">
        <v>38</v>
      </c>
      <c r="B29" s="29" t="s">
        <v>19</v>
      </c>
      <c r="C29" s="4">
        <v>7248035.9258191502</v>
      </c>
      <c r="D29" s="4">
        <v>8242110.3818512</v>
      </c>
      <c r="E29" s="4">
        <v>9618429.0483123362</v>
      </c>
      <c r="F29" s="4">
        <v>11642798.922157779</v>
      </c>
      <c r="G29" s="4">
        <v>13078144.759745605</v>
      </c>
      <c r="H29" s="4">
        <v>15250313.382092023</v>
      </c>
      <c r="I29" s="4">
        <v>16980815.304501504</v>
      </c>
      <c r="J29" s="4">
        <v>19425314.319487341</v>
      </c>
      <c r="K29" s="4">
        <v>21898538.734494336</v>
      </c>
      <c r="L29" s="4">
        <v>22445682.020984709</v>
      </c>
      <c r="M29" s="9"/>
      <c r="N29" s="9"/>
      <c r="O29" s="9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5"/>
      <c r="FV29" s="5"/>
      <c r="FW29" s="5"/>
    </row>
    <row r="30" spans="1:180" ht="15.75" x14ac:dyDescent="0.25">
      <c r="A30" s="16" t="s">
        <v>39</v>
      </c>
      <c r="B30" s="29" t="s">
        <v>54</v>
      </c>
      <c r="C30" s="4">
        <v>1956780</v>
      </c>
      <c r="D30" s="4">
        <v>1802578</v>
      </c>
      <c r="E30" s="4">
        <v>1876396</v>
      </c>
      <c r="F30" s="4">
        <v>2045614</v>
      </c>
      <c r="G30" s="4">
        <v>2351129</v>
      </c>
      <c r="H30" s="4">
        <v>2625665.0681044012</v>
      </c>
      <c r="I30" s="4">
        <v>3319549.2400608263</v>
      </c>
      <c r="J30" s="4">
        <v>3501749.3768101162</v>
      </c>
      <c r="K30" s="4">
        <v>4010039.8730759192</v>
      </c>
      <c r="L30" s="4">
        <v>4234430.795272666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5"/>
      <c r="FV30" s="5"/>
      <c r="FW30" s="5"/>
    </row>
    <row r="31" spans="1:180" ht="15.75" x14ac:dyDescent="0.25">
      <c r="A31" s="16" t="s">
        <v>40</v>
      </c>
      <c r="B31" s="29" t="s">
        <v>20</v>
      </c>
      <c r="C31" s="4">
        <v>2562671.4816000001</v>
      </c>
      <c r="D31" s="4">
        <v>2929069.0817432003</v>
      </c>
      <c r="E31" s="4">
        <v>3299007.908525683</v>
      </c>
      <c r="F31" s="4">
        <v>3877234.1947360388</v>
      </c>
      <c r="G31" s="4">
        <v>4260356.1575999996</v>
      </c>
      <c r="H31" s="4">
        <v>4998221.3820000002</v>
      </c>
      <c r="I31" s="4">
        <v>5580100.4325738568</v>
      </c>
      <c r="J31" s="4">
        <v>6575110.3017287515</v>
      </c>
      <c r="K31" s="4">
        <v>7563006.9930905709</v>
      </c>
      <c r="L31" s="4">
        <v>8013461.6155431662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5"/>
      <c r="FV31" s="5"/>
      <c r="FW31" s="5"/>
    </row>
    <row r="32" spans="1:180" ht="15.75" x14ac:dyDescent="0.25">
      <c r="A32" s="19"/>
      <c r="B32" s="30" t="s">
        <v>30</v>
      </c>
      <c r="C32" s="20">
        <f>C17+C20+C28+C29+C30+C31</f>
        <v>25296498.781819154</v>
      </c>
      <c r="D32" s="20">
        <f t="shared" ref="D32:E32" si="13">D17+D20+D28+D29+D30+D31</f>
        <v>28404102.170761369</v>
      </c>
      <c r="E32" s="20">
        <f t="shared" si="13"/>
        <v>31892715.531338021</v>
      </c>
      <c r="F32" s="20">
        <f t="shared" ref="F32:G32" si="14">F17+F20+F28+F29+F30+F31</f>
        <v>36887909.291993819</v>
      </c>
      <c r="G32" s="20">
        <f t="shared" si="14"/>
        <v>40360011.750945605</v>
      </c>
      <c r="H32" s="20">
        <f t="shared" ref="H32:K32" si="15">H17+H20+H28+H29+H30+H31</f>
        <v>45055091.296396427</v>
      </c>
      <c r="I32" s="20">
        <f t="shared" si="15"/>
        <v>49613682.280214354</v>
      </c>
      <c r="J32" s="20">
        <f t="shared" si="15"/>
        <v>55275803.949546143</v>
      </c>
      <c r="K32" s="20">
        <f t="shared" si="15"/>
        <v>61900204.078139439</v>
      </c>
      <c r="L32" s="20">
        <f t="shared" ref="L32" si="16">L17+L20+L28+L29+L30+L31</f>
        <v>59962634.951521985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5"/>
      <c r="FV32" s="5"/>
      <c r="FW32" s="5"/>
    </row>
    <row r="33" spans="1:180" s="14" customFormat="1" ht="15.75" x14ac:dyDescent="0.25">
      <c r="A33" s="21" t="s">
        <v>27</v>
      </c>
      <c r="B33" s="32" t="s">
        <v>41</v>
      </c>
      <c r="C33" s="22">
        <f t="shared" ref="C33:H33" si="17">C6+C11+C13+C14+C15+C17+C20+C28+C29+C30+C31</f>
        <v>30323249.130944099</v>
      </c>
      <c r="D33" s="22">
        <f t="shared" si="17"/>
        <v>34258753.923031688</v>
      </c>
      <c r="E33" s="22">
        <f t="shared" si="17"/>
        <v>38593091.145741053</v>
      </c>
      <c r="F33" s="22">
        <f t="shared" si="17"/>
        <v>43424110.276725225</v>
      </c>
      <c r="G33" s="22">
        <f t="shared" si="17"/>
        <v>47878154.239809602</v>
      </c>
      <c r="H33" s="22">
        <f t="shared" si="17"/>
        <v>53117539.071223766</v>
      </c>
      <c r="I33" s="22">
        <f t="shared" ref="I33:K33" si="18">I6+I11+I13+I14+I15+I17+I20+I28+I29+I30+I31</f>
        <v>58689971.802411363</v>
      </c>
      <c r="J33" s="22">
        <f t="shared" si="18"/>
        <v>65746977.989168376</v>
      </c>
      <c r="K33" s="22">
        <f t="shared" si="18"/>
        <v>73671715.118903488</v>
      </c>
      <c r="L33" s="22">
        <f t="shared" ref="L33" si="19">L6+L11+L13+L14+L15+L17+L20+L28+L29+L30+L31</f>
        <v>70882555.26112546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5"/>
      <c r="FV33" s="5"/>
      <c r="FW33" s="5"/>
      <c r="FX33" s="6"/>
    </row>
    <row r="34" spans="1:180" ht="15.75" x14ac:dyDescent="0.25">
      <c r="A34" s="18" t="s">
        <v>43</v>
      </c>
      <c r="B34" s="33" t="s">
        <v>25</v>
      </c>
      <c r="C34" s="3">
        <v>4442090</v>
      </c>
      <c r="D34" s="3">
        <v>5380588</v>
      </c>
      <c r="E34" s="3">
        <v>6308016</v>
      </c>
      <c r="F34" s="3">
        <v>6467335</v>
      </c>
      <c r="G34" s="3">
        <v>7794019</v>
      </c>
      <c r="H34" s="3">
        <v>9143997</v>
      </c>
      <c r="I34" s="3">
        <v>9713289.2896102089</v>
      </c>
      <c r="J34" s="3">
        <v>9947212.2084049657</v>
      </c>
      <c r="K34" s="4">
        <v>10323592.56875213</v>
      </c>
      <c r="L34" s="4">
        <v>9832208.5171821397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</row>
    <row r="35" spans="1:180" ht="15.75" x14ac:dyDescent="0.25">
      <c r="A35" s="18" t="s">
        <v>44</v>
      </c>
      <c r="B35" s="33" t="s">
        <v>24</v>
      </c>
      <c r="C35" s="3">
        <v>385589</v>
      </c>
      <c r="D35" s="3">
        <v>500578</v>
      </c>
      <c r="E35" s="3">
        <v>505118</v>
      </c>
      <c r="F35" s="3">
        <v>411143</v>
      </c>
      <c r="G35" s="3">
        <v>591803</v>
      </c>
      <c r="H35" s="4">
        <v>653030</v>
      </c>
      <c r="I35" s="4">
        <v>613257</v>
      </c>
      <c r="J35" s="4">
        <v>598029</v>
      </c>
      <c r="K35" s="4">
        <v>908059</v>
      </c>
      <c r="L35" s="4">
        <v>883782.86111111101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</row>
    <row r="36" spans="1:180" ht="15.75" x14ac:dyDescent="0.25">
      <c r="A36" s="23" t="s">
        <v>45</v>
      </c>
      <c r="B36" s="34" t="s">
        <v>55</v>
      </c>
      <c r="C36" s="20">
        <f>C33+C34-C35</f>
        <v>34379750.130944103</v>
      </c>
      <c r="D36" s="20">
        <f t="shared" ref="D36:E36" si="20">D33+D34-D35</f>
        <v>39138763.923031688</v>
      </c>
      <c r="E36" s="20">
        <f t="shared" si="20"/>
        <v>44395989.145741053</v>
      </c>
      <c r="F36" s="20">
        <f t="shared" ref="F36:G36" si="21">F33+F34-F35</f>
        <v>49480302.276725225</v>
      </c>
      <c r="G36" s="20">
        <f t="shared" si="21"/>
        <v>55080370.239809602</v>
      </c>
      <c r="H36" s="20">
        <f t="shared" ref="H36:L36" si="22">H33+H34-H35</f>
        <v>61608506.071223766</v>
      </c>
      <c r="I36" s="20">
        <f t="shared" si="22"/>
        <v>67790004.09202157</v>
      </c>
      <c r="J36" s="20">
        <f t="shared" si="22"/>
        <v>75096161.197573334</v>
      </c>
      <c r="K36" s="20">
        <f t="shared" si="22"/>
        <v>83087248.687655613</v>
      </c>
      <c r="L36" s="20">
        <f t="shared" si="22"/>
        <v>79830980.917196497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</row>
    <row r="37" spans="1:180" ht="15.75" x14ac:dyDescent="0.25">
      <c r="A37" s="18" t="s">
        <v>46</v>
      </c>
      <c r="B37" s="33" t="s">
        <v>42</v>
      </c>
      <c r="C37" s="3">
        <v>170080</v>
      </c>
      <c r="D37" s="3">
        <v>173860</v>
      </c>
      <c r="E37" s="3">
        <v>177640</v>
      </c>
      <c r="F37" s="3">
        <v>181420</v>
      </c>
      <c r="G37" s="3">
        <v>185200</v>
      </c>
      <c r="H37" s="3">
        <v>188980</v>
      </c>
      <c r="I37" s="3">
        <v>192770</v>
      </c>
      <c r="J37" s="3">
        <v>196560</v>
      </c>
      <c r="K37" s="3">
        <v>200350</v>
      </c>
      <c r="L37" s="3">
        <v>204140</v>
      </c>
      <c r="M37" s="5"/>
      <c r="N37" s="5"/>
      <c r="O37" s="5"/>
    </row>
    <row r="38" spans="1:180" ht="15.75" x14ac:dyDescent="0.25">
      <c r="A38" s="23" t="s">
        <v>47</v>
      </c>
      <c r="B38" s="34" t="s">
        <v>58</v>
      </c>
      <c r="C38" s="20">
        <f>C36/C37*1000</f>
        <v>202138.70020545687</v>
      </c>
      <c r="D38" s="20">
        <f t="shared" ref="D38:E38" si="23">D36/D37*1000</f>
        <v>225116.55310612958</v>
      </c>
      <c r="E38" s="20">
        <f t="shared" si="23"/>
        <v>249921.12781885301</v>
      </c>
      <c r="F38" s="20">
        <f t="shared" ref="F38:G38" si="24">F36/F37*1000</f>
        <v>272738.96084624197</v>
      </c>
      <c r="G38" s="20">
        <f t="shared" si="24"/>
        <v>297410.20647845359</v>
      </c>
      <c r="H38" s="20">
        <f t="shared" ref="H38:L38" si="25">H36/H37*1000</f>
        <v>326005.42952282657</v>
      </c>
      <c r="I38" s="20">
        <f t="shared" si="25"/>
        <v>351662.62432962371</v>
      </c>
      <c r="J38" s="20">
        <f t="shared" si="25"/>
        <v>382052.10214475647</v>
      </c>
      <c r="K38" s="20">
        <f t="shared" si="25"/>
        <v>414710.50006316748</v>
      </c>
      <c r="L38" s="20">
        <f t="shared" si="25"/>
        <v>391059.96334474621</v>
      </c>
      <c r="M38" s="7"/>
      <c r="N38" s="7"/>
      <c r="O38" s="7"/>
      <c r="BP38" s="8"/>
      <c r="BQ38" s="8"/>
      <c r="BR38" s="8"/>
      <c r="BS38" s="8"/>
    </row>
    <row r="40" spans="1:180" x14ac:dyDescent="0.25">
      <c r="B40" s="2" t="s">
        <v>73</v>
      </c>
      <c r="C40" s="24"/>
      <c r="D40" s="24"/>
      <c r="E40" s="24"/>
      <c r="F40" s="24"/>
      <c r="G40" s="24"/>
      <c r="H40" s="24"/>
      <c r="I40" s="24"/>
      <c r="J40" s="24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5" max="1048575" man="1"/>
    <brk id="27" max="1048575" man="1"/>
    <brk id="43" max="1048575" man="1"/>
    <brk id="107" max="95" man="1"/>
    <brk id="143" max="1048575" man="1"/>
    <brk id="167" max="1048575" man="1"/>
    <brk id="175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38"/>
  <sheetViews>
    <sheetView zoomScale="115" zoomScaleNormal="115" zoomScaleSheetLayoutView="100" workbookViewId="0">
      <pane xSplit="2" ySplit="5" topLeftCell="C33" activePane="bottomRight" state="frozen"/>
      <selection activeCell="I3" sqref="I3"/>
      <selection pane="topRight" activeCell="I3" sqref="I3"/>
      <selection pane="bottomLeft" activeCell="I3" sqref="I3"/>
      <selection pane="bottomRight" activeCell="I3" sqref="I3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5" width="11.140625" style="2" customWidth="1"/>
    <col min="6" max="6" width="11.140625" style="6" customWidth="1"/>
    <col min="7" max="12" width="11.85546875" style="5" customWidth="1"/>
    <col min="13" max="13" width="11.42578125" style="6" customWidth="1"/>
    <col min="14" max="41" width="9.140625" style="6" customWidth="1"/>
    <col min="42" max="42" width="12.42578125" style="6" customWidth="1"/>
    <col min="43" max="64" width="9.140625" style="6" customWidth="1"/>
    <col min="65" max="65" width="12.140625" style="6" customWidth="1"/>
    <col min="66" max="69" width="9.140625" style="6" customWidth="1"/>
    <col min="70" max="74" width="9.140625" style="6" hidden="1" customWidth="1"/>
    <col min="75" max="75" width="9.140625" style="6" customWidth="1"/>
    <col min="76" max="80" width="9.140625" style="6" hidden="1" customWidth="1"/>
    <col min="81" max="81" width="9.140625" style="6" customWidth="1"/>
    <col min="82" max="86" width="9.140625" style="6" hidden="1" customWidth="1"/>
    <col min="87" max="87" width="9.140625" style="6" customWidth="1"/>
    <col min="88" max="92" width="9.140625" style="6" hidden="1" customWidth="1"/>
    <col min="93" max="93" width="9.140625" style="6" customWidth="1"/>
    <col min="94" max="98" width="9.140625" style="6" hidden="1" customWidth="1"/>
    <col min="99" max="99" width="9.140625" style="5" customWidth="1"/>
    <col min="100" max="104" width="9.140625" style="5" hidden="1" customWidth="1"/>
    <col min="105" max="105" width="9.140625" style="5" customWidth="1"/>
    <col min="106" max="110" width="9.140625" style="5" hidden="1" customWidth="1"/>
    <col min="111" max="111" width="9.140625" style="5" customWidth="1"/>
    <col min="112" max="116" width="9.140625" style="5" hidden="1" customWidth="1"/>
    <col min="117" max="117" width="9.140625" style="5" customWidth="1"/>
    <col min="118" max="147" width="9.140625" style="6" customWidth="1"/>
    <col min="148" max="148" width="9.140625" style="6" hidden="1" customWidth="1"/>
    <col min="149" max="156" width="9.140625" style="6" customWidth="1"/>
    <col min="157" max="157" width="9.140625" style="6" hidden="1" customWidth="1"/>
    <col min="158" max="162" width="9.140625" style="6" customWidth="1"/>
    <col min="163" max="163" width="9.140625" style="6" hidden="1" customWidth="1"/>
    <col min="164" max="173" width="9.140625" style="6" customWidth="1"/>
    <col min="174" max="174" width="9.140625" style="6"/>
    <col min="175" max="177" width="8.85546875" style="6"/>
    <col min="178" max="178" width="12.7109375" style="6" bestFit="1" customWidth="1"/>
    <col min="179" max="16384" width="8.85546875" style="2"/>
  </cols>
  <sheetData>
    <row r="1" spans="1:178" ht="21" x14ac:dyDescent="0.35">
      <c r="A1" s="2" t="s">
        <v>53</v>
      </c>
      <c r="B1" s="26" t="s">
        <v>66</v>
      </c>
    </row>
    <row r="2" spans="1:178" ht="15.75" x14ac:dyDescent="0.25">
      <c r="A2" s="11" t="s">
        <v>49</v>
      </c>
      <c r="I2" s="5" t="s">
        <v>72</v>
      </c>
    </row>
    <row r="3" spans="1:178" ht="15.75" x14ac:dyDescent="0.25">
      <c r="A3" s="11"/>
    </row>
    <row r="4" spans="1:178" ht="15.75" x14ac:dyDescent="0.25">
      <c r="A4" s="11"/>
      <c r="E4" s="10"/>
      <c r="F4" s="10" t="s">
        <v>57</v>
      </c>
    </row>
    <row r="5" spans="1:178" ht="15.75" x14ac:dyDescent="0.25">
      <c r="A5" s="12" t="s">
        <v>0</v>
      </c>
      <c r="B5" s="27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25" t="s">
        <v>65</v>
      </c>
      <c r="H5" s="25" t="s">
        <v>67</v>
      </c>
      <c r="I5" s="25" t="s">
        <v>68</v>
      </c>
      <c r="J5" s="25" t="s">
        <v>69</v>
      </c>
      <c r="K5" s="25" t="s">
        <v>70</v>
      </c>
      <c r="L5" s="25" t="s">
        <v>71</v>
      </c>
    </row>
    <row r="6" spans="1:178" s="14" customFormat="1" ht="15.75" x14ac:dyDescent="0.25">
      <c r="A6" s="13" t="s">
        <v>26</v>
      </c>
      <c r="B6" s="28" t="s">
        <v>2</v>
      </c>
      <c r="C6" s="1">
        <f>SUM(C7:C10)</f>
        <v>285663.0129249451</v>
      </c>
      <c r="D6" s="1">
        <f t="shared" ref="D6:F6" si="0">SUM(D7:D10)</f>
        <v>223585.13977916999</v>
      </c>
      <c r="E6" s="1">
        <f t="shared" si="0"/>
        <v>208519.1483362258</v>
      </c>
      <c r="F6" s="1">
        <f t="shared" si="0"/>
        <v>181517.67064159954</v>
      </c>
      <c r="G6" s="1">
        <f t="shared" ref="G6:L6" si="1">SUM(G7:G10)</f>
        <v>166190.22707939436</v>
      </c>
      <c r="H6" s="1">
        <f t="shared" si="1"/>
        <v>171205.05344985088</v>
      </c>
      <c r="I6" s="1">
        <f t="shared" si="1"/>
        <v>182471.12954662117</v>
      </c>
      <c r="J6" s="1">
        <f t="shared" si="1"/>
        <v>194401.5987371683</v>
      </c>
      <c r="K6" s="1">
        <f t="shared" si="1"/>
        <v>192376.68455127795</v>
      </c>
      <c r="L6" s="1">
        <f t="shared" si="1"/>
        <v>160743.41310089937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5"/>
      <c r="FT6" s="5"/>
      <c r="FU6" s="5"/>
      <c r="FV6" s="6"/>
    </row>
    <row r="7" spans="1:178" ht="15.75" x14ac:dyDescent="0.25">
      <c r="A7" s="15">
        <v>1.1000000000000001</v>
      </c>
      <c r="B7" s="29" t="s">
        <v>59</v>
      </c>
      <c r="C7" s="4">
        <v>65965.489816936286</v>
      </c>
      <c r="D7" s="4">
        <v>60904.357483719054</v>
      </c>
      <c r="E7" s="4">
        <v>55186.621522876878</v>
      </c>
      <c r="F7" s="4">
        <v>27752.426003779943</v>
      </c>
      <c r="G7" s="4">
        <v>21597.725424588949</v>
      </c>
      <c r="H7" s="4">
        <v>21775.975666619965</v>
      </c>
      <c r="I7" s="4">
        <v>19898.522812449803</v>
      </c>
      <c r="J7" s="4">
        <v>19924.751752609849</v>
      </c>
      <c r="K7" s="4">
        <v>20659.74813291401</v>
      </c>
      <c r="L7" s="4">
        <v>21562.445544551621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5"/>
      <c r="FT7" s="5"/>
      <c r="FU7" s="5"/>
    </row>
    <row r="8" spans="1:178" ht="15.75" x14ac:dyDescent="0.25">
      <c r="A8" s="15">
        <v>1.2</v>
      </c>
      <c r="B8" s="29" t="s">
        <v>60</v>
      </c>
      <c r="C8" s="4">
        <v>217865.1593316397</v>
      </c>
      <c r="D8" s="4">
        <v>161036.19974339352</v>
      </c>
      <c r="E8" s="4">
        <v>151776.97059354198</v>
      </c>
      <c r="F8" s="4">
        <v>152233.2319985324</v>
      </c>
      <c r="G8" s="4">
        <v>143096.02904769304</v>
      </c>
      <c r="H8" s="4">
        <v>147975.14766555256</v>
      </c>
      <c r="I8" s="4">
        <v>161105.38495242238</v>
      </c>
      <c r="J8" s="4">
        <v>173077.4750690856</v>
      </c>
      <c r="K8" s="4">
        <v>170277.50909093692</v>
      </c>
      <c r="L8" s="4">
        <v>137767.24303340187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5"/>
      <c r="FT8" s="5"/>
      <c r="FU8" s="5"/>
    </row>
    <row r="9" spans="1:178" ht="15.75" x14ac:dyDescent="0.25">
      <c r="A9" s="15">
        <v>1.3</v>
      </c>
      <c r="B9" s="29" t="s">
        <v>61</v>
      </c>
      <c r="C9" s="4">
        <v>1006.5289763691436</v>
      </c>
      <c r="D9" s="4">
        <v>873.65934488609116</v>
      </c>
      <c r="E9" s="4">
        <v>795.63067851178312</v>
      </c>
      <c r="F9" s="4">
        <v>779.08440141432584</v>
      </c>
      <c r="G9" s="4">
        <v>703.77312819242422</v>
      </c>
      <c r="H9" s="4">
        <v>628.08564394458188</v>
      </c>
      <c r="I9" s="4">
        <v>572.30119612344708</v>
      </c>
      <c r="J9" s="4">
        <v>523.44318133683134</v>
      </c>
      <c r="K9" s="4">
        <v>478.46402082144067</v>
      </c>
      <c r="L9" s="4">
        <v>436.74771197086318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5"/>
      <c r="FT9" s="5"/>
      <c r="FU9" s="5"/>
    </row>
    <row r="10" spans="1:178" ht="15.75" x14ac:dyDescent="0.25">
      <c r="A10" s="15">
        <v>1.4</v>
      </c>
      <c r="B10" s="29" t="s">
        <v>62</v>
      </c>
      <c r="C10" s="4">
        <v>825.83479999999997</v>
      </c>
      <c r="D10" s="4">
        <v>770.92320717131474</v>
      </c>
      <c r="E10" s="4">
        <v>759.92554129518953</v>
      </c>
      <c r="F10" s="4">
        <v>752.92823787286761</v>
      </c>
      <c r="G10" s="4">
        <v>792.6994789199432</v>
      </c>
      <c r="H10" s="4">
        <v>825.84447373376008</v>
      </c>
      <c r="I10" s="4">
        <v>894.92058562555462</v>
      </c>
      <c r="J10" s="4">
        <v>875.92873413602342</v>
      </c>
      <c r="K10" s="4">
        <v>960.96330660557464</v>
      </c>
      <c r="L10" s="4">
        <v>976.97681097503084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5"/>
      <c r="FT10" s="5"/>
      <c r="FU10" s="5"/>
    </row>
    <row r="11" spans="1:178" ht="15.75" x14ac:dyDescent="0.25">
      <c r="A11" s="16" t="s">
        <v>31</v>
      </c>
      <c r="B11" s="29" t="s">
        <v>3</v>
      </c>
      <c r="C11" s="4">
        <v>772879.25379999995</v>
      </c>
      <c r="D11" s="4">
        <v>682515.79277879943</v>
      </c>
      <c r="E11" s="4">
        <v>853634.98105713748</v>
      </c>
      <c r="F11" s="4">
        <v>931401.84160422313</v>
      </c>
      <c r="G11" s="4">
        <v>987245.3848430228</v>
      </c>
      <c r="H11" s="4">
        <v>889967.45586459502</v>
      </c>
      <c r="I11" s="4">
        <v>944462.71635124716</v>
      </c>
      <c r="J11" s="4">
        <v>1127627.9420163156</v>
      </c>
      <c r="K11" s="4">
        <v>1629371.8066922943</v>
      </c>
      <c r="L11" s="4">
        <v>1577469.6236704881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5"/>
      <c r="FT11" s="5"/>
      <c r="FU11" s="5"/>
    </row>
    <row r="12" spans="1:178" ht="15.75" x14ac:dyDescent="0.25">
      <c r="A12" s="19"/>
      <c r="B12" s="30" t="s">
        <v>28</v>
      </c>
      <c r="C12" s="20">
        <f>C6+C11</f>
        <v>1058542.266724945</v>
      </c>
      <c r="D12" s="20">
        <f t="shared" ref="D12:F12" si="2">D6+D11</f>
        <v>906100.93255796935</v>
      </c>
      <c r="E12" s="20">
        <f t="shared" si="2"/>
        <v>1062154.1293933634</v>
      </c>
      <c r="F12" s="20">
        <f t="shared" si="2"/>
        <v>1112919.5122458227</v>
      </c>
      <c r="G12" s="20">
        <f t="shared" ref="G12:H12" si="3">G6+G11</f>
        <v>1153435.6119224171</v>
      </c>
      <c r="H12" s="20">
        <f t="shared" si="3"/>
        <v>1061172.5093144458</v>
      </c>
      <c r="I12" s="20">
        <f>I6+I11</f>
        <v>1126933.8458978683</v>
      </c>
      <c r="J12" s="20">
        <f>J6+J11</f>
        <v>1322029.540753484</v>
      </c>
      <c r="K12" s="20">
        <f>K6+K11</f>
        <v>1821748.4912435722</v>
      </c>
      <c r="L12" s="20">
        <f>L6+L11</f>
        <v>1738213.0367713876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5"/>
      <c r="FT12" s="5"/>
      <c r="FU12" s="5"/>
    </row>
    <row r="13" spans="1:178" s="14" customFormat="1" ht="15.75" x14ac:dyDescent="0.25">
      <c r="A13" s="13" t="s">
        <v>32</v>
      </c>
      <c r="B13" s="28" t="s">
        <v>4</v>
      </c>
      <c r="C13" s="1">
        <v>1890727.5064000001</v>
      </c>
      <c r="D13" s="1">
        <v>2203494.359267463</v>
      </c>
      <c r="E13" s="1">
        <v>2293900.3696232415</v>
      </c>
      <c r="F13" s="1">
        <v>2059872.862175432</v>
      </c>
      <c r="G13" s="1">
        <v>2805645.8822607561</v>
      </c>
      <c r="H13" s="1">
        <v>2687146.37980656</v>
      </c>
      <c r="I13" s="1">
        <v>2699745.9047656409</v>
      </c>
      <c r="J13" s="1">
        <v>2850670.7367943111</v>
      </c>
      <c r="K13" s="1">
        <v>3012722.9517342113</v>
      </c>
      <c r="L13" s="1">
        <v>2790137.6214336096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5"/>
      <c r="FT13" s="5"/>
      <c r="FU13" s="5"/>
      <c r="FV13" s="6"/>
    </row>
    <row r="14" spans="1:178" ht="30" x14ac:dyDescent="0.25">
      <c r="A14" s="16" t="s">
        <v>33</v>
      </c>
      <c r="B14" s="29" t="s">
        <v>5</v>
      </c>
      <c r="C14" s="4">
        <v>410628.83100000001</v>
      </c>
      <c r="D14" s="4">
        <v>676885.48628689197</v>
      </c>
      <c r="E14" s="4">
        <v>805798.51874010323</v>
      </c>
      <c r="F14" s="4">
        <v>847377.48487074929</v>
      </c>
      <c r="G14" s="4">
        <v>1081183.1560534327</v>
      </c>
      <c r="H14" s="4">
        <v>1293892.6150861015</v>
      </c>
      <c r="I14" s="4">
        <v>1577936.8253161951</v>
      </c>
      <c r="J14" s="4">
        <v>1732237.9088884292</v>
      </c>
      <c r="K14" s="4">
        <v>1878154.0283993545</v>
      </c>
      <c r="L14" s="4">
        <v>1985209.3267282916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7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7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5"/>
      <c r="FT14" s="5"/>
      <c r="FU14" s="5"/>
    </row>
    <row r="15" spans="1:178" ht="15.75" x14ac:dyDescent="0.25">
      <c r="A15" s="16" t="s">
        <v>34</v>
      </c>
      <c r="B15" s="29" t="s">
        <v>6</v>
      </c>
      <c r="C15" s="4">
        <v>1666851.7450000001</v>
      </c>
      <c r="D15" s="4">
        <v>1631483.6632436176</v>
      </c>
      <c r="E15" s="4">
        <v>1680535.0901309522</v>
      </c>
      <c r="F15" s="4">
        <v>1608184.1806101953</v>
      </c>
      <c r="G15" s="4">
        <v>1623918.2219819683</v>
      </c>
      <c r="H15" s="4">
        <v>1833738.4305526703</v>
      </c>
      <c r="I15" s="4">
        <v>2040987.1201636356</v>
      </c>
      <c r="J15" s="4">
        <v>2308299.0406420566</v>
      </c>
      <c r="K15" s="4">
        <v>2556356.0711764591</v>
      </c>
      <c r="L15" s="4">
        <v>2200813.8790832921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7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7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5"/>
      <c r="FT15" s="5"/>
      <c r="FU15" s="5"/>
    </row>
    <row r="16" spans="1:178" ht="15.75" x14ac:dyDescent="0.25">
      <c r="A16" s="19"/>
      <c r="B16" s="30" t="s">
        <v>29</v>
      </c>
      <c r="C16" s="20">
        <f>+C13+C14+C15</f>
        <v>3968208.0824000002</v>
      </c>
      <c r="D16" s="20">
        <f t="shared" ref="D16:F16" si="4">+D13+D14+D15</f>
        <v>4511863.5087979725</v>
      </c>
      <c r="E16" s="20">
        <f t="shared" si="4"/>
        <v>4780233.9784942968</v>
      </c>
      <c r="F16" s="20">
        <f t="shared" si="4"/>
        <v>4515434.5276563764</v>
      </c>
      <c r="G16" s="20">
        <f t="shared" ref="G16:H16" si="5">+G13+G14+G15</f>
        <v>5510747.2602961566</v>
      </c>
      <c r="H16" s="20">
        <f t="shared" si="5"/>
        <v>5814777.4254453313</v>
      </c>
      <c r="I16" s="20">
        <f t="shared" ref="I16:K16" si="6">+I13+I14+I15</f>
        <v>6318669.8502454711</v>
      </c>
      <c r="J16" s="20">
        <f t="shared" si="6"/>
        <v>6891207.6863247966</v>
      </c>
      <c r="K16" s="20">
        <f t="shared" si="6"/>
        <v>7447233.0513100252</v>
      </c>
      <c r="L16" s="20">
        <f t="shared" ref="L16" si="7">+L13+L14+L15</f>
        <v>6976160.8272451926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7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7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5"/>
      <c r="FT16" s="5"/>
      <c r="FU16" s="5"/>
    </row>
    <row r="17" spans="1:178" s="14" customFormat="1" ht="15.75" x14ac:dyDescent="0.25">
      <c r="A17" s="13" t="s">
        <v>35</v>
      </c>
      <c r="B17" s="28" t="s">
        <v>7</v>
      </c>
      <c r="C17" s="1">
        <f>C18+C19</f>
        <v>4212068.2896999996</v>
      </c>
      <c r="D17" s="1">
        <f t="shared" ref="D17:F17" si="8">D18+D19</f>
        <v>4589076.6777809588</v>
      </c>
      <c r="E17" s="1">
        <f t="shared" si="8"/>
        <v>5028155.7438359288</v>
      </c>
      <c r="F17" s="1">
        <f t="shared" si="8"/>
        <v>5120382.9715650557</v>
      </c>
      <c r="G17" s="1">
        <f t="shared" ref="G17:H17" si="9">G18+G19</f>
        <v>5931557.7405671645</v>
      </c>
      <c r="H17" s="1">
        <f t="shared" si="9"/>
        <v>6245681.784407692</v>
      </c>
      <c r="I17" s="1">
        <f t="shared" ref="I17:K17" si="10">I18+I19</f>
        <v>6820833.5879430678</v>
      </c>
      <c r="J17" s="1">
        <f t="shared" si="10"/>
        <v>7284675.794197076</v>
      </c>
      <c r="K17" s="1">
        <f t="shared" si="10"/>
        <v>7919417.7683339277</v>
      </c>
      <c r="L17" s="1">
        <f t="shared" ref="L17" si="11">L18+L19</f>
        <v>6549015.7263189284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5"/>
      <c r="FT17" s="5"/>
      <c r="FU17" s="5"/>
      <c r="FV17" s="6"/>
    </row>
    <row r="18" spans="1:178" ht="15.75" x14ac:dyDescent="0.25">
      <c r="A18" s="15">
        <v>6.1</v>
      </c>
      <c r="B18" s="29" t="s">
        <v>8</v>
      </c>
      <c r="C18" s="4">
        <v>3806350.5046000001</v>
      </c>
      <c r="D18" s="4">
        <v>4170957.1019010954</v>
      </c>
      <c r="E18" s="4">
        <v>4599100.0239051627</v>
      </c>
      <c r="F18" s="4">
        <v>4674138.2434227858</v>
      </c>
      <c r="G18" s="4">
        <v>5424480.773238413</v>
      </c>
      <c r="H18" s="4">
        <v>5670978.8701882688</v>
      </c>
      <c r="I18" s="4">
        <v>6199604.9479389898</v>
      </c>
      <c r="J18" s="4">
        <v>6626719.1933540395</v>
      </c>
      <c r="K18" s="4">
        <v>7194471.7679088414</v>
      </c>
      <c r="L18" s="4">
        <v>5881373.0092152506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5"/>
      <c r="FT18" s="5"/>
      <c r="FU18" s="5"/>
    </row>
    <row r="19" spans="1:178" ht="15.75" x14ac:dyDescent="0.25">
      <c r="A19" s="15">
        <v>6.2</v>
      </c>
      <c r="B19" s="29" t="s">
        <v>9</v>
      </c>
      <c r="C19" s="4">
        <v>405717.78509999998</v>
      </c>
      <c r="D19" s="4">
        <v>418119.57587986346</v>
      </c>
      <c r="E19" s="4">
        <v>429055.7199307665</v>
      </c>
      <c r="F19" s="4">
        <v>446244.72814227</v>
      </c>
      <c r="G19" s="4">
        <v>507076.96732875111</v>
      </c>
      <c r="H19" s="4">
        <v>574702.91421942296</v>
      </c>
      <c r="I19" s="4">
        <v>621228.64000407746</v>
      </c>
      <c r="J19" s="4">
        <v>657956.60084303643</v>
      </c>
      <c r="K19" s="4">
        <v>724946.00042508601</v>
      </c>
      <c r="L19" s="4">
        <v>667642.71710367769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5"/>
      <c r="FT19" s="5"/>
      <c r="FU19" s="5"/>
    </row>
    <row r="20" spans="1:178" s="14" customFormat="1" ht="30" x14ac:dyDescent="0.25">
      <c r="A20" s="17" t="s">
        <v>36</v>
      </c>
      <c r="B20" s="31" t="s">
        <v>10</v>
      </c>
      <c r="C20" s="1">
        <f>SUM(C21:C27)</f>
        <v>3928648.0847000005</v>
      </c>
      <c r="D20" s="1">
        <f t="shared" ref="D20:F20" si="12">SUM(D21:D27)</f>
        <v>4319489.0288892761</v>
      </c>
      <c r="E20" s="1">
        <f t="shared" si="12"/>
        <v>4603613.5367232114</v>
      </c>
      <c r="F20" s="1">
        <f t="shared" si="12"/>
        <v>6083862.258165475</v>
      </c>
      <c r="G20" s="1">
        <f t="shared" ref="G20:L20" si="13">SUM(G21:G27)</f>
        <v>6609819.0994789787</v>
      </c>
      <c r="H20" s="1">
        <f t="shared" si="13"/>
        <v>6727079.4098483073</v>
      </c>
      <c r="I20" s="1">
        <f t="shared" si="13"/>
        <v>6801591.6170250829</v>
      </c>
      <c r="J20" s="1">
        <f t="shared" si="13"/>
        <v>6436928.0356705179</v>
      </c>
      <c r="K20" s="1">
        <f t="shared" si="13"/>
        <v>6897477.5502995905</v>
      </c>
      <c r="L20" s="1">
        <f t="shared" si="13"/>
        <v>5096990.6861521006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5"/>
      <c r="FT20" s="5"/>
      <c r="FU20" s="5"/>
      <c r="FV20" s="6"/>
    </row>
    <row r="21" spans="1:178" ht="15.75" x14ac:dyDescent="0.25">
      <c r="A21" s="15">
        <v>7.1</v>
      </c>
      <c r="B21" s="29" t="s">
        <v>11</v>
      </c>
      <c r="C21" s="4">
        <v>189924.65280000001</v>
      </c>
      <c r="D21" s="4">
        <v>197386.30876494024</v>
      </c>
      <c r="E21" s="4">
        <v>241272.28568629373</v>
      </c>
      <c r="F21" s="4">
        <v>258189</v>
      </c>
      <c r="G21" s="4">
        <v>263921</v>
      </c>
      <c r="H21" s="4">
        <v>332426</v>
      </c>
      <c r="I21" s="4">
        <v>337324</v>
      </c>
      <c r="J21" s="4">
        <v>355284</v>
      </c>
      <c r="K21" s="4">
        <v>351974</v>
      </c>
      <c r="L21" s="4">
        <v>276651.56400000001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5"/>
      <c r="FT21" s="5"/>
      <c r="FU21" s="5"/>
    </row>
    <row r="22" spans="1:178" ht="15.75" x14ac:dyDescent="0.25">
      <c r="A22" s="15">
        <v>7.2</v>
      </c>
      <c r="B22" s="29" t="s">
        <v>12</v>
      </c>
      <c r="C22" s="4">
        <v>664297.14240000001</v>
      </c>
      <c r="D22" s="4">
        <v>685228.44135381677</v>
      </c>
      <c r="E22" s="4">
        <v>658150.64287577802</v>
      </c>
      <c r="F22" s="4">
        <v>674288.02546951536</v>
      </c>
      <c r="G22" s="4">
        <v>818176.5905110226</v>
      </c>
      <c r="H22" s="4">
        <v>842530.20172172249</v>
      </c>
      <c r="I22" s="4">
        <v>940529.27427847893</v>
      </c>
      <c r="J22" s="4">
        <v>960904.16247219802</v>
      </c>
      <c r="K22" s="4">
        <v>1054510.6272758434</v>
      </c>
      <c r="L22" s="4">
        <v>778961.88812526548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5"/>
      <c r="FT22" s="5"/>
      <c r="FU22" s="5"/>
    </row>
    <row r="23" spans="1:178" ht="15.75" x14ac:dyDescent="0.25">
      <c r="A23" s="15">
        <v>7.3</v>
      </c>
      <c r="B23" s="29" t="s">
        <v>13</v>
      </c>
      <c r="C23" s="4">
        <v>545.85619999999994</v>
      </c>
      <c r="D23" s="4">
        <v>569.32871122197116</v>
      </c>
      <c r="E23" s="4">
        <v>499.12448932516043</v>
      </c>
      <c r="F23" s="4">
        <v>539.45637360320836</v>
      </c>
      <c r="G23" s="4">
        <v>666.24111640420915</v>
      </c>
      <c r="H23" s="4">
        <v>640.26157464616335</v>
      </c>
      <c r="I23" s="4">
        <v>769.63591466231537</v>
      </c>
      <c r="J23" s="4">
        <v>706.15383990171529</v>
      </c>
      <c r="K23" s="4">
        <v>746.13044410920975</v>
      </c>
      <c r="L23" s="4">
        <v>551.16294184014714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5"/>
      <c r="FT23" s="5"/>
      <c r="FU23" s="5"/>
    </row>
    <row r="24" spans="1:178" ht="15.75" x14ac:dyDescent="0.25">
      <c r="A24" s="15">
        <v>7.4</v>
      </c>
      <c r="B24" s="29" t="s">
        <v>14</v>
      </c>
      <c r="C24" s="4">
        <v>98960.576100000006</v>
      </c>
      <c r="D24" s="4">
        <v>170440.6690778528</v>
      </c>
      <c r="E24" s="4">
        <v>135235.46204486027</v>
      </c>
      <c r="F24" s="4">
        <v>230684.33658633279</v>
      </c>
      <c r="G24" s="4">
        <v>426631.37016134552</v>
      </c>
      <c r="H24" s="4">
        <v>441828.21345867438</v>
      </c>
      <c r="I24" s="4">
        <v>427802.73676999129</v>
      </c>
      <c r="J24" s="4">
        <v>285069.06226278259</v>
      </c>
      <c r="K24" s="4">
        <v>414353.67594835896</v>
      </c>
      <c r="L24" s="4">
        <v>104213.93884235251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5"/>
      <c r="FT24" s="5"/>
      <c r="FU24" s="5"/>
    </row>
    <row r="25" spans="1:178" ht="15.75" x14ac:dyDescent="0.25">
      <c r="A25" s="15">
        <v>7.5</v>
      </c>
      <c r="B25" s="29" t="s">
        <v>15</v>
      </c>
      <c r="C25" s="4">
        <v>2368548.8758</v>
      </c>
      <c r="D25" s="4">
        <v>2620503.5614507869</v>
      </c>
      <c r="E25" s="4">
        <v>2822007.1324969195</v>
      </c>
      <c r="F25" s="4">
        <v>4057019.6606233362</v>
      </c>
      <c r="G25" s="4">
        <v>4131632.6297910213</v>
      </c>
      <c r="H25" s="4">
        <v>4185811.3514604708</v>
      </c>
      <c r="I25" s="4">
        <v>4208308.6974576954</v>
      </c>
      <c r="J25" s="4">
        <v>3920944.5913779833</v>
      </c>
      <c r="K25" s="4">
        <v>4135476.1612198707</v>
      </c>
      <c r="L25" s="4">
        <v>3054856.1915992838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5"/>
      <c r="FT25" s="5"/>
      <c r="FU25" s="5"/>
    </row>
    <row r="26" spans="1:178" ht="15.75" x14ac:dyDescent="0.25">
      <c r="A26" s="15">
        <v>7.6</v>
      </c>
      <c r="B26" s="29" t="s">
        <v>16</v>
      </c>
      <c r="C26" s="4">
        <v>21246.645199999999</v>
      </c>
      <c r="D26" s="4">
        <v>22704.762614648982</v>
      </c>
      <c r="E26" s="4">
        <v>24598.135919793607</v>
      </c>
      <c r="F26" s="4">
        <v>24343.845351309501</v>
      </c>
      <c r="G26" s="4">
        <v>26810.286181640899</v>
      </c>
      <c r="H26" s="4">
        <v>22871.359756480262</v>
      </c>
      <c r="I26" s="4">
        <v>22107.179824903895</v>
      </c>
      <c r="J26" s="4">
        <v>22331.808212442338</v>
      </c>
      <c r="K26" s="4">
        <v>23108.887599578891</v>
      </c>
      <c r="L26" s="4">
        <v>23416.808043596342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5"/>
      <c r="FT26" s="5"/>
      <c r="FU26" s="5"/>
    </row>
    <row r="27" spans="1:178" ht="30" x14ac:dyDescent="0.25">
      <c r="A27" s="15">
        <v>7.7</v>
      </c>
      <c r="B27" s="29" t="s">
        <v>17</v>
      </c>
      <c r="C27" s="4">
        <v>585124.33620000002</v>
      </c>
      <c r="D27" s="4">
        <v>622655.95691600896</v>
      </c>
      <c r="E27" s="4">
        <v>721850.75321024051</v>
      </c>
      <c r="F27" s="4">
        <v>838797.93376137828</v>
      </c>
      <c r="G27" s="4">
        <v>941980.98171754437</v>
      </c>
      <c r="H27" s="4">
        <v>900972.02187631291</v>
      </c>
      <c r="I27" s="4">
        <v>864750.09277935117</v>
      </c>
      <c r="J27" s="4">
        <v>891688.25750521023</v>
      </c>
      <c r="K27" s="4">
        <v>917308.06781182869</v>
      </c>
      <c r="L27" s="4">
        <v>858339.13259976264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5"/>
      <c r="FT27" s="5"/>
      <c r="FU27" s="5"/>
    </row>
    <row r="28" spans="1:178" ht="15.75" x14ac:dyDescent="0.25">
      <c r="A28" s="16" t="s">
        <v>37</v>
      </c>
      <c r="B28" s="29" t="s">
        <v>18</v>
      </c>
      <c r="C28" s="4">
        <v>5388295</v>
      </c>
      <c r="D28" s="4">
        <v>5914328</v>
      </c>
      <c r="E28" s="4">
        <v>6218539</v>
      </c>
      <c r="F28" s="4">
        <v>6621044</v>
      </c>
      <c r="G28" s="4">
        <v>6758425</v>
      </c>
      <c r="H28" s="4">
        <v>7200558</v>
      </c>
      <c r="I28" s="4">
        <v>7047155</v>
      </c>
      <c r="J28" s="4">
        <v>7424840</v>
      </c>
      <c r="K28" s="4">
        <v>7535100</v>
      </c>
      <c r="L28" s="4">
        <v>8090390.1661495902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5"/>
      <c r="FT28" s="5"/>
      <c r="FU28" s="5"/>
    </row>
    <row r="29" spans="1:178" ht="30" x14ac:dyDescent="0.25">
      <c r="A29" s="16" t="s">
        <v>38</v>
      </c>
      <c r="B29" s="29" t="s">
        <v>19</v>
      </c>
      <c r="C29" s="4">
        <v>7248035.9258191502</v>
      </c>
      <c r="D29" s="4">
        <v>7515150.8405772774</v>
      </c>
      <c r="E29" s="4">
        <v>8027468.3109143591</v>
      </c>
      <c r="F29" s="4">
        <v>9229794.7087893821</v>
      </c>
      <c r="G29" s="4">
        <v>9883994.0933749191</v>
      </c>
      <c r="H29" s="4">
        <v>10949302.56913867</v>
      </c>
      <c r="I29" s="4">
        <v>11640513.407624124</v>
      </c>
      <c r="J29" s="4">
        <v>12976870.416010609</v>
      </c>
      <c r="K29" s="4">
        <v>14103580.168554861</v>
      </c>
      <c r="L29" s="4">
        <v>14021348.178920727</v>
      </c>
      <c r="M29" s="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5"/>
      <c r="FT29" s="5"/>
      <c r="FU29" s="5"/>
    </row>
    <row r="30" spans="1:178" ht="15.75" x14ac:dyDescent="0.25">
      <c r="A30" s="16" t="s">
        <v>39</v>
      </c>
      <c r="B30" s="29" t="s">
        <v>54</v>
      </c>
      <c r="C30" s="4">
        <v>1956780</v>
      </c>
      <c r="D30" s="4">
        <v>1662494</v>
      </c>
      <c r="E30" s="4">
        <v>1604411</v>
      </c>
      <c r="F30" s="4">
        <v>1665411</v>
      </c>
      <c r="G30" s="4">
        <v>1844708</v>
      </c>
      <c r="H30" s="4">
        <v>1978353.9350579572</v>
      </c>
      <c r="I30" s="4">
        <v>2377291.2708375663</v>
      </c>
      <c r="J30" s="4">
        <v>2439084.4772499856</v>
      </c>
      <c r="K30" s="4">
        <v>2697672.8639942864</v>
      </c>
      <c r="L30" s="4">
        <v>2781799.8783500129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5"/>
      <c r="FT30" s="5"/>
      <c r="FU30" s="5"/>
    </row>
    <row r="31" spans="1:178" ht="15.75" x14ac:dyDescent="0.25">
      <c r="A31" s="16" t="s">
        <v>40</v>
      </c>
      <c r="B31" s="29" t="s">
        <v>20</v>
      </c>
      <c r="C31" s="4">
        <v>2562671.4816000001</v>
      </c>
      <c r="D31" s="4">
        <v>2674740.3227762673</v>
      </c>
      <c r="E31" s="4">
        <v>2837901.0924142483</v>
      </c>
      <c r="F31" s="4">
        <v>3235927.542284986</v>
      </c>
      <c r="G31" s="4">
        <v>3399058.4215906146</v>
      </c>
      <c r="H31" s="4">
        <v>3822055.5926304767</v>
      </c>
      <c r="I31" s="4">
        <v>4200304.5508335819</v>
      </c>
      <c r="J31" s="4">
        <v>4735414.1335727479</v>
      </c>
      <c r="K31" s="4">
        <v>5159379.8822842278</v>
      </c>
      <c r="L31" s="4">
        <v>5343495.0476127388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5"/>
      <c r="FT31" s="5"/>
      <c r="FU31" s="5"/>
    </row>
    <row r="32" spans="1:178" ht="15.75" x14ac:dyDescent="0.25">
      <c r="A32" s="19"/>
      <c r="B32" s="30" t="s">
        <v>30</v>
      </c>
      <c r="C32" s="20">
        <f>C17+C20+C28+C29+C30+C31</f>
        <v>25296498.781819154</v>
      </c>
      <c r="D32" s="20">
        <f t="shared" ref="D32:F32" si="14">D17+D20+D28+D29+D30+D31</f>
        <v>26675278.87002378</v>
      </c>
      <c r="E32" s="20">
        <f t="shared" si="14"/>
        <v>28320088.68388775</v>
      </c>
      <c r="F32" s="20">
        <f t="shared" si="14"/>
        <v>31956422.480804898</v>
      </c>
      <c r="G32" s="20">
        <f t="shared" ref="G32:H32" si="15">G17+G20+G28+G29+G30+G31</f>
        <v>34427562.355011679</v>
      </c>
      <c r="H32" s="20">
        <f t="shared" si="15"/>
        <v>36923031.291083105</v>
      </c>
      <c r="I32" s="20">
        <f t="shared" ref="I32:J32" si="16">I17+I20+I28+I29+I30+I31</f>
        <v>38887689.434263423</v>
      </c>
      <c r="J32" s="20">
        <f t="shared" si="16"/>
        <v>41297812.856700942</v>
      </c>
      <c r="K32" s="20">
        <f t="shared" ref="K32:L32" si="17">K17+K20+K28+K29+K30+K31</f>
        <v>44312628.233466893</v>
      </c>
      <c r="L32" s="20">
        <f t="shared" si="17"/>
        <v>41883039.683504097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5"/>
      <c r="FT32" s="5"/>
      <c r="FU32" s="5"/>
    </row>
    <row r="33" spans="1:178" s="14" customFormat="1" ht="15.75" x14ac:dyDescent="0.25">
      <c r="A33" s="21" t="s">
        <v>27</v>
      </c>
      <c r="B33" s="32" t="s">
        <v>41</v>
      </c>
      <c r="C33" s="22">
        <f t="shared" ref="C33:H33" si="18">C6+C11+C13+C14+C15+C17+C20+C28+C29+C30+C31</f>
        <v>30323249.130944099</v>
      </c>
      <c r="D33" s="22">
        <f t="shared" si="18"/>
        <v>32093243.311379723</v>
      </c>
      <c r="E33" s="22">
        <f t="shared" si="18"/>
        <v>34162476.791775405</v>
      </c>
      <c r="F33" s="22">
        <f t="shared" si="18"/>
        <v>37584776.520707101</v>
      </c>
      <c r="G33" s="22">
        <f t="shared" si="18"/>
        <v>41091745.227230251</v>
      </c>
      <c r="H33" s="22">
        <f t="shared" si="18"/>
        <v>43798981.225842886</v>
      </c>
      <c r="I33" s="22">
        <f t="shared" ref="I33:J33" si="19">I6+I11+I13+I14+I15+I17+I20+I28+I29+I30+I31</f>
        <v>46333293.130406767</v>
      </c>
      <c r="J33" s="22">
        <f t="shared" si="19"/>
        <v>49511050.083779223</v>
      </c>
      <c r="K33" s="22">
        <f t="shared" ref="K33:L33" si="20">K6+K11+K13+K14+K15+K17+K20+K28+K29+K30+K31</f>
        <v>53581609.776020482</v>
      </c>
      <c r="L33" s="22">
        <f t="shared" si="20"/>
        <v>50597413.547520682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5"/>
      <c r="FT33" s="5"/>
      <c r="FU33" s="5"/>
      <c r="FV33" s="6"/>
    </row>
    <row r="34" spans="1:178" ht="15.75" x14ac:dyDescent="0.25">
      <c r="A34" s="18" t="s">
        <v>43</v>
      </c>
      <c r="B34" s="33" t="s">
        <v>25</v>
      </c>
      <c r="C34" s="4">
        <v>4442090</v>
      </c>
      <c r="D34" s="4">
        <v>4998368.1122592641</v>
      </c>
      <c r="E34" s="4">
        <v>5527878.9740904933</v>
      </c>
      <c r="F34" s="4">
        <v>5564294.5320102759</v>
      </c>
      <c r="G34" s="4">
        <v>6861980.9842560105</v>
      </c>
      <c r="H34" s="4">
        <v>7782894.1318016946</v>
      </c>
      <c r="I34" s="4">
        <v>8259842.1482719881</v>
      </c>
      <c r="J34" s="4">
        <v>8182353.7076370176</v>
      </c>
      <c r="K34" s="4">
        <v>8335494.4938957533</v>
      </c>
      <c r="L34" s="4">
        <v>7957290.0155738108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</row>
    <row r="35" spans="1:178" ht="15.75" x14ac:dyDescent="0.25">
      <c r="A35" s="18" t="s">
        <v>44</v>
      </c>
      <c r="B35" s="33" t="s">
        <v>24</v>
      </c>
      <c r="C35" s="4">
        <v>385589</v>
      </c>
      <c r="D35" s="4">
        <v>428774.79515316477</v>
      </c>
      <c r="E35" s="4">
        <v>399517.50326502608</v>
      </c>
      <c r="F35" s="4">
        <v>313556.10056010255</v>
      </c>
      <c r="G35" s="4">
        <v>391476.05712144001</v>
      </c>
      <c r="H35" s="4">
        <v>405351.47822740488</v>
      </c>
      <c r="I35" s="4">
        <v>391633.13070003083</v>
      </c>
      <c r="J35" s="4">
        <v>379915.90339027607</v>
      </c>
      <c r="K35" s="4">
        <v>532834.10915234766</v>
      </c>
      <c r="L35" s="4">
        <v>657640.71685484343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</row>
    <row r="36" spans="1:178" ht="15.75" x14ac:dyDescent="0.25">
      <c r="A36" s="23" t="s">
        <v>45</v>
      </c>
      <c r="B36" s="34" t="s">
        <v>55</v>
      </c>
      <c r="C36" s="20">
        <f>C33+C34-C35</f>
        <v>34379750.130944103</v>
      </c>
      <c r="D36" s="20">
        <f t="shared" ref="D36:F36" si="21">D33+D34-D35</f>
        <v>36662836.628485821</v>
      </c>
      <c r="E36" s="20">
        <f t="shared" si="21"/>
        <v>39290838.262600876</v>
      </c>
      <c r="F36" s="20">
        <f t="shared" si="21"/>
        <v>42835514.952157274</v>
      </c>
      <c r="G36" s="20">
        <f t="shared" ref="G36:L36" si="22">G33+G34-G35</f>
        <v>47562250.154364824</v>
      </c>
      <c r="H36" s="20">
        <f t="shared" si="22"/>
        <v>51176523.879417174</v>
      </c>
      <c r="I36" s="20">
        <f t="shared" si="22"/>
        <v>54201502.147978723</v>
      </c>
      <c r="J36" s="20">
        <f t="shared" si="22"/>
        <v>57313487.888025969</v>
      </c>
      <c r="K36" s="20">
        <f t="shared" si="22"/>
        <v>61384270.16076389</v>
      </c>
      <c r="L36" s="20">
        <f t="shared" si="22"/>
        <v>57897062.846239656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</row>
    <row r="37" spans="1:178" ht="15.75" x14ac:dyDescent="0.25">
      <c r="A37" s="18" t="s">
        <v>46</v>
      </c>
      <c r="B37" s="33" t="s">
        <v>42</v>
      </c>
      <c r="C37" s="3">
        <f>GSVA_cur!C37</f>
        <v>170080</v>
      </c>
      <c r="D37" s="3">
        <f>GSVA_cur!D37</f>
        <v>173860</v>
      </c>
      <c r="E37" s="3">
        <f>GSVA_cur!E37</f>
        <v>177640</v>
      </c>
      <c r="F37" s="3">
        <f>GSVA_cur!F37</f>
        <v>181420</v>
      </c>
      <c r="G37" s="3">
        <f>GSVA_cur!G37</f>
        <v>185200</v>
      </c>
      <c r="H37" s="3">
        <f>GSVA_cur!H37</f>
        <v>188980</v>
      </c>
      <c r="I37" s="3">
        <f>GSVA_cur!I37</f>
        <v>192770</v>
      </c>
      <c r="J37" s="3">
        <f>GSVA_cur!J37</f>
        <v>196560</v>
      </c>
      <c r="K37" s="3">
        <f>GSVA_cur!K37</f>
        <v>200350</v>
      </c>
      <c r="L37" s="3">
        <f>GSVA_cur!L37</f>
        <v>204140</v>
      </c>
      <c r="M37" s="5"/>
    </row>
    <row r="38" spans="1:178" ht="15.75" x14ac:dyDescent="0.25">
      <c r="A38" s="23" t="s">
        <v>47</v>
      </c>
      <c r="B38" s="34" t="s">
        <v>58</v>
      </c>
      <c r="C38" s="20">
        <f>C36/C37*1000</f>
        <v>202138.70020545687</v>
      </c>
      <c r="D38" s="20">
        <f t="shared" ref="D38:L38" si="23">D36/D37*1000</f>
        <v>210875.62768023595</v>
      </c>
      <c r="E38" s="20">
        <f t="shared" si="23"/>
        <v>221182.38157284888</v>
      </c>
      <c r="F38" s="20">
        <f t="shared" si="23"/>
        <v>236112.41843323378</v>
      </c>
      <c r="G38" s="20">
        <f t="shared" si="23"/>
        <v>256815.60558512324</v>
      </c>
      <c r="H38" s="20">
        <f t="shared" si="23"/>
        <v>270803.91512020939</v>
      </c>
      <c r="I38" s="20">
        <f t="shared" si="23"/>
        <v>281171.87398443074</v>
      </c>
      <c r="J38" s="20">
        <f t="shared" si="23"/>
        <v>291582.66121299332</v>
      </c>
      <c r="K38" s="20">
        <f t="shared" si="23"/>
        <v>306385.17674451659</v>
      </c>
      <c r="L38" s="20">
        <f t="shared" si="23"/>
        <v>283614.4942012328</v>
      </c>
      <c r="M38" s="7"/>
      <c r="BN38" s="8"/>
      <c r="BO38" s="8"/>
      <c r="BP38" s="8"/>
      <c r="BQ38" s="8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3" max="1048575" man="1"/>
    <brk id="25" max="1048575" man="1"/>
    <brk id="41" max="1048575" man="1"/>
    <brk id="105" max="95" man="1"/>
    <brk id="141" max="1048575" man="1"/>
    <brk id="165" max="1048575" man="1"/>
    <brk id="173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38"/>
  <sheetViews>
    <sheetView zoomScale="115" zoomScaleNormal="115" zoomScaleSheetLayoutView="100" workbookViewId="0">
      <pane xSplit="2" ySplit="5" topLeftCell="C30" activePane="bottomRight" state="frozen"/>
      <selection activeCell="I3" sqref="I3"/>
      <selection pane="topRight" activeCell="I3" sqref="I3"/>
      <selection pane="bottomLeft" activeCell="I3" sqref="I3"/>
      <selection pane="bottomRight" activeCell="I3" sqref="I3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5" width="11.28515625" style="2" customWidth="1"/>
    <col min="6" max="6" width="11.28515625" style="6" customWidth="1"/>
    <col min="7" max="12" width="11.85546875" style="5" customWidth="1"/>
    <col min="13" max="15" width="11.42578125" style="6" customWidth="1"/>
    <col min="16" max="43" width="9.140625" style="6" customWidth="1"/>
    <col min="44" max="44" width="12.42578125" style="6" customWidth="1"/>
    <col min="45" max="66" width="9.140625" style="6" customWidth="1"/>
    <col min="67" max="67" width="12.140625" style="6" customWidth="1"/>
    <col min="68" max="71" width="9.140625" style="6" customWidth="1"/>
    <col min="72" max="76" width="9.140625" style="6" hidden="1" customWidth="1"/>
    <col min="77" max="77" width="9.140625" style="6" customWidth="1"/>
    <col min="78" max="82" width="9.140625" style="6" hidden="1" customWidth="1"/>
    <col min="83" max="83" width="9.140625" style="6" customWidth="1"/>
    <col min="84" max="88" width="9.140625" style="6" hidden="1" customWidth="1"/>
    <col min="89" max="89" width="9.140625" style="6" customWidth="1"/>
    <col min="90" max="94" width="9.140625" style="6" hidden="1" customWidth="1"/>
    <col min="95" max="95" width="9.140625" style="6" customWidth="1"/>
    <col min="96" max="100" width="9.140625" style="6" hidden="1" customWidth="1"/>
    <col min="101" max="101" width="9.140625" style="5" customWidth="1"/>
    <col min="102" max="106" width="9.140625" style="5" hidden="1" customWidth="1"/>
    <col min="107" max="107" width="9.140625" style="5" customWidth="1"/>
    <col min="108" max="112" width="9.140625" style="5" hidden="1" customWidth="1"/>
    <col min="113" max="113" width="9.140625" style="5" customWidth="1"/>
    <col min="114" max="118" width="9.140625" style="5" hidden="1" customWidth="1"/>
    <col min="119" max="119" width="9.140625" style="5" customWidth="1"/>
    <col min="120" max="149" width="9.140625" style="6" customWidth="1"/>
    <col min="150" max="150" width="9.140625" style="6" hidden="1" customWidth="1"/>
    <col min="151" max="158" width="9.140625" style="6" customWidth="1"/>
    <col min="159" max="159" width="9.140625" style="6" hidden="1" customWidth="1"/>
    <col min="160" max="164" width="9.140625" style="6" customWidth="1"/>
    <col min="165" max="165" width="9.140625" style="6" hidden="1" customWidth="1"/>
    <col min="166" max="175" width="9.140625" style="6" customWidth="1"/>
    <col min="176" max="179" width="8.85546875" style="6"/>
    <col min="180" max="180" width="12.7109375" style="6" bestFit="1" customWidth="1"/>
    <col min="181" max="16384" width="8.85546875" style="2"/>
  </cols>
  <sheetData>
    <row r="1" spans="1:180" ht="21" x14ac:dyDescent="0.35">
      <c r="A1" s="2" t="s">
        <v>53</v>
      </c>
      <c r="B1" s="26" t="s">
        <v>66</v>
      </c>
    </row>
    <row r="2" spans="1:180" ht="15.75" x14ac:dyDescent="0.25">
      <c r="A2" s="11" t="s">
        <v>50</v>
      </c>
      <c r="I2" s="5" t="s">
        <v>72</v>
      </c>
    </row>
    <row r="3" spans="1:180" ht="15.75" x14ac:dyDescent="0.25">
      <c r="A3" s="11"/>
    </row>
    <row r="4" spans="1:180" ht="15.75" x14ac:dyDescent="0.25">
      <c r="A4" s="11"/>
      <c r="E4" s="10"/>
      <c r="F4" s="10" t="s">
        <v>57</v>
      </c>
    </row>
    <row r="5" spans="1:180" ht="15.75" x14ac:dyDescent="0.25">
      <c r="A5" s="12" t="s">
        <v>0</v>
      </c>
      <c r="B5" s="27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25" t="s">
        <v>65</v>
      </c>
      <c r="H5" s="25" t="s">
        <v>67</v>
      </c>
      <c r="I5" s="25" t="s">
        <v>68</v>
      </c>
      <c r="J5" s="25" t="s">
        <v>69</v>
      </c>
      <c r="K5" s="25" t="s">
        <v>70</v>
      </c>
      <c r="L5" s="25" t="s">
        <v>71</v>
      </c>
    </row>
    <row r="6" spans="1:180" s="14" customFormat="1" ht="15.75" x14ac:dyDescent="0.25">
      <c r="A6" s="13" t="s">
        <v>26</v>
      </c>
      <c r="B6" s="28" t="s">
        <v>2</v>
      </c>
      <c r="C6" s="1">
        <f>SUM(C7:C10)</f>
        <v>279933.0129249451</v>
      </c>
      <c r="D6" s="1">
        <f t="shared" ref="D6:F6" si="0">SUM(D7:D10)</f>
        <v>252391.58757031534</v>
      </c>
      <c r="E6" s="1">
        <f t="shared" si="0"/>
        <v>251978.60440303618</v>
      </c>
      <c r="F6" s="1">
        <f t="shared" si="0"/>
        <v>240407.52856370466</v>
      </c>
      <c r="G6" s="1">
        <f t="shared" ref="G6:L6" si="1">SUM(G7:G10)</f>
        <v>235728.78393608457</v>
      </c>
      <c r="H6" s="1">
        <f t="shared" si="1"/>
        <v>242158.35271830714</v>
      </c>
      <c r="I6" s="1">
        <f t="shared" si="1"/>
        <v>277911.32139779057</v>
      </c>
      <c r="J6" s="1">
        <f t="shared" si="1"/>
        <v>296086.64973856555</v>
      </c>
      <c r="K6" s="1">
        <f t="shared" si="1"/>
        <v>301088.8667184498</v>
      </c>
      <c r="L6" s="1">
        <f t="shared" si="1"/>
        <v>259123.33238732241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5"/>
      <c r="FV6" s="5"/>
      <c r="FW6" s="5"/>
      <c r="FX6" s="6"/>
    </row>
    <row r="7" spans="1:180" ht="15.75" x14ac:dyDescent="0.25">
      <c r="A7" s="15">
        <v>1.1000000000000001</v>
      </c>
      <c r="B7" s="29" t="s">
        <v>59</v>
      </c>
      <c r="C7" s="4">
        <v>62741.489816936286</v>
      </c>
      <c r="D7" s="4">
        <v>69038.819200746526</v>
      </c>
      <c r="E7" s="4">
        <v>69272.120863659831</v>
      </c>
      <c r="F7" s="4">
        <v>46291.319474609583</v>
      </c>
      <c r="G7" s="4">
        <v>45876.62342272028</v>
      </c>
      <c r="H7" s="4">
        <v>46737.777660559106</v>
      </c>
      <c r="I7" s="4">
        <v>48209.700706518677</v>
      </c>
      <c r="J7" s="4">
        <v>48617.040925790003</v>
      </c>
      <c r="K7" s="4">
        <v>52799.532603182248</v>
      </c>
      <c r="L7" s="4">
        <v>51593.879338303341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5"/>
      <c r="FV7" s="5"/>
      <c r="FW7" s="5"/>
    </row>
    <row r="8" spans="1:180" ht="15.75" x14ac:dyDescent="0.25">
      <c r="A8" s="15">
        <v>1.2</v>
      </c>
      <c r="B8" s="29" t="s">
        <v>60</v>
      </c>
      <c r="C8" s="4">
        <v>215467.1593316397</v>
      </c>
      <c r="D8" s="4">
        <v>181627.12701207399</v>
      </c>
      <c r="E8" s="4">
        <v>180920.87810445062</v>
      </c>
      <c r="F8" s="4">
        <v>192396.98920772006</v>
      </c>
      <c r="G8" s="4">
        <v>188117.21768894</v>
      </c>
      <c r="H8" s="4">
        <v>193677.37575085391</v>
      </c>
      <c r="I8" s="4">
        <v>227877.10452787281</v>
      </c>
      <c r="J8" s="4">
        <v>245684.30365425732</v>
      </c>
      <c r="K8" s="4">
        <v>246385.91830319056</v>
      </c>
      <c r="L8" s="4">
        <v>205740.70317951535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5"/>
      <c r="FV8" s="5"/>
      <c r="FW8" s="5"/>
    </row>
    <row r="9" spans="1:180" ht="15.75" x14ac:dyDescent="0.25">
      <c r="A9" s="15">
        <v>1.3</v>
      </c>
      <c r="B9" s="29" t="s">
        <v>61</v>
      </c>
      <c r="C9" s="4">
        <v>995.52897636914361</v>
      </c>
      <c r="D9" s="4">
        <v>979.72535749480994</v>
      </c>
      <c r="E9" s="4">
        <v>938.70013492571047</v>
      </c>
      <c r="F9" s="4">
        <v>833.3176813749817</v>
      </c>
      <c r="G9" s="4">
        <v>797.35482442427246</v>
      </c>
      <c r="H9" s="4">
        <v>697.12980453011824</v>
      </c>
      <c r="I9" s="4">
        <v>644.69750256842485</v>
      </c>
      <c r="J9" s="4">
        <v>592.60812789844636</v>
      </c>
      <c r="K9" s="4">
        <v>507.78586166792991</v>
      </c>
      <c r="L9" s="4">
        <v>441.21473263881143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5"/>
      <c r="FV9" s="5"/>
      <c r="FW9" s="5"/>
    </row>
    <row r="10" spans="1:180" ht="15.75" x14ac:dyDescent="0.25">
      <c r="A10" s="15">
        <v>1.4</v>
      </c>
      <c r="B10" s="29" t="s">
        <v>62</v>
      </c>
      <c r="C10" s="4">
        <v>728.83479999999997</v>
      </c>
      <c r="D10" s="4">
        <v>745.91600000000005</v>
      </c>
      <c r="E10" s="4">
        <v>846.90530000000001</v>
      </c>
      <c r="F10" s="4">
        <v>885.90219999999999</v>
      </c>
      <c r="G10" s="4">
        <v>937.58799999999997</v>
      </c>
      <c r="H10" s="4">
        <v>1046.0695023640108</v>
      </c>
      <c r="I10" s="4">
        <v>1179.8186608306628</v>
      </c>
      <c r="J10" s="4">
        <v>1192.6970306198498</v>
      </c>
      <c r="K10" s="4">
        <v>1395.6299504090368</v>
      </c>
      <c r="L10" s="4">
        <v>1347.5351368648905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5"/>
      <c r="FV10" s="5"/>
      <c r="FW10" s="5"/>
    </row>
    <row r="11" spans="1:180" ht="15.75" x14ac:dyDescent="0.25">
      <c r="A11" s="16" t="s">
        <v>31</v>
      </c>
      <c r="B11" s="29" t="s">
        <v>3</v>
      </c>
      <c r="C11" s="4">
        <v>679588.25379999995</v>
      </c>
      <c r="D11" s="4">
        <v>655962.95479999995</v>
      </c>
      <c r="E11" s="4">
        <v>869631.75840000005</v>
      </c>
      <c r="F11" s="4">
        <v>818162.48</v>
      </c>
      <c r="G11" s="4">
        <v>632047.11580000003</v>
      </c>
      <c r="H11" s="4">
        <v>546394.32716891856</v>
      </c>
      <c r="I11" s="4">
        <v>583959.15806202125</v>
      </c>
      <c r="J11" s="4">
        <v>882925.11659021815</v>
      </c>
      <c r="K11" s="4">
        <v>1266538.1351208</v>
      </c>
      <c r="L11" s="4">
        <v>918916.01165000198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5"/>
      <c r="FV11" s="5"/>
      <c r="FW11" s="5"/>
    </row>
    <row r="12" spans="1:180" ht="15.75" x14ac:dyDescent="0.25">
      <c r="A12" s="19"/>
      <c r="B12" s="30" t="s">
        <v>28</v>
      </c>
      <c r="C12" s="20">
        <f>C6+C11</f>
        <v>959521.26672494505</v>
      </c>
      <c r="D12" s="20">
        <f t="shared" ref="D12:F12" si="2">D6+D11</f>
        <v>908354.54237031529</v>
      </c>
      <c r="E12" s="20">
        <f t="shared" si="2"/>
        <v>1121610.3628030363</v>
      </c>
      <c r="F12" s="20">
        <f t="shared" si="2"/>
        <v>1058570.0085637046</v>
      </c>
      <c r="G12" s="20">
        <f t="shared" ref="G12:H12" si="3">G6+G11</f>
        <v>867775.89973608463</v>
      </c>
      <c r="H12" s="20">
        <f t="shared" si="3"/>
        <v>788552.67988722574</v>
      </c>
      <c r="I12" s="20">
        <f>I6+I11</f>
        <v>861870.47945981182</v>
      </c>
      <c r="J12" s="20">
        <f>J6+J11</f>
        <v>1179011.7663287837</v>
      </c>
      <c r="K12" s="20">
        <f>K6+K11</f>
        <v>1567627.0018392499</v>
      </c>
      <c r="L12" s="20">
        <f>L6+L11</f>
        <v>1178039.3440373244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5"/>
      <c r="FV12" s="5"/>
      <c r="FW12" s="5"/>
    </row>
    <row r="13" spans="1:180" s="14" customFormat="1" ht="15.75" x14ac:dyDescent="0.25">
      <c r="A13" s="13" t="s">
        <v>32</v>
      </c>
      <c r="B13" s="28" t="s">
        <v>4</v>
      </c>
      <c r="C13" s="1">
        <v>1591118.5064000001</v>
      </c>
      <c r="D13" s="1">
        <v>2008471.5839999998</v>
      </c>
      <c r="E13" s="1">
        <v>2205989.6949999998</v>
      </c>
      <c r="F13" s="1">
        <v>1986198.4632000001</v>
      </c>
      <c r="G13" s="1">
        <v>2781575.9403938968</v>
      </c>
      <c r="H13" s="1">
        <v>2676151.9581703749</v>
      </c>
      <c r="I13" s="1">
        <v>2710600.7338999789</v>
      </c>
      <c r="J13" s="1">
        <v>2947320.0197642487</v>
      </c>
      <c r="K13" s="1">
        <v>3124231.1542220954</v>
      </c>
      <c r="L13" s="1">
        <v>2866475.0968777067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5"/>
      <c r="FV13" s="5"/>
      <c r="FW13" s="5"/>
      <c r="FX13" s="6"/>
    </row>
    <row r="14" spans="1:180" ht="30" x14ac:dyDescent="0.25">
      <c r="A14" s="16" t="s">
        <v>33</v>
      </c>
      <c r="B14" s="29" t="s">
        <v>5</v>
      </c>
      <c r="C14" s="4">
        <v>261374.83100000001</v>
      </c>
      <c r="D14" s="4">
        <v>468099.36349999998</v>
      </c>
      <c r="E14" s="4">
        <v>590568.06559999997</v>
      </c>
      <c r="F14" s="4">
        <v>645547.07550000004</v>
      </c>
      <c r="G14" s="4">
        <v>883566.14519999991</v>
      </c>
      <c r="H14" s="4">
        <v>1091226.2883379334</v>
      </c>
      <c r="I14" s="4">
        <v>1484846.6380481832</v>
      </c>
      <c r="J14" s="4">
        <v>1665254.0181556877</v>
      </c>
      <c r="K14" s="4">
        <v>1903219.690420585</v>
      </c>
      <c r="L14" s="4">
        <v>2082679.2395382177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7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7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5"/>
      <c r="FV14" s="5"/>
      <c r="FW14" s="5"/>
    </row>
    <row r="15" spans="1:180" ht="15.75" x14ac:dyDescent="0.25">
      <c r="A15" s="16" t="s">
        <v>34</v>
      </c>
      <c r="B15" s="29" t="s">
        <v>6</v>
      </c>
      <c r="C15" s="4">
        <v>1588184.7450000001</v>
      </c>
      <c r="D15" s="4">
        <v>1692371.2623999999</v>
      </c>
      <c r="E15" s="4">
        <v>1862414.4909999999</v>
      </c>
      <c r="F15" s="4">
        <v>1869749.437467698</v>
      </c>
      <c r="G15" s="4">
        <v>1958129.5035340118</v>
      </c>
      <c r="H15" s="4">
        <v>2318378.0307654217</v>
      </c>
      <c r="I15" s="4">
        <v>2745368.2566766357</v>
      </c>
      <c r="J15" s="4">
        <v>3194201.3601826145</v>
      </c>
      <c r="K15" s="4">
        <v>3672274.9150911476</v>
      </c>
      <c r="L15" s="4">
        <v>3236243.6173002073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7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7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5"/>
      <c r="FV15" s="5"/>
      <c r="FW15" s="5"/>
    </row>
    <row r="16" spans="1:180" ht="15.75" x14ac:dyDescent="0.25">
      <c r="A16" s="19"/>
      <c r="B16" s="30" t="s">
        <v>29</v>
      </c>
      <c r="C16" s="20">
        <f>+C13+C14+C15</f>
        <v>3440678.0824000002</v>
      </c>
      <c r="D16" s="20">
        <f t="shared" ref="D16:F16" si="4">+D13+D14+D15</f>
        <v>4168942.2098999997</v>
      </c>
      <c r="E16" s="20">
        <f t="shared" si="4"/>
        <v>4658972.2515999991</v>
      </c>
      <c r="F16" s="20">
        <f t="shared" si="4"/>
        <v>4501494.9761676984</v>
      </c>
      <c r="G16" s="20">
        <f t="shared" ref="G16:H16" si="5">+G13+G14+G15</f>
        <v>5623271.5891279085</v>
      </c>
      <c r="H16" s="20">
        <f t="shared" si="5"/>
        <v>6085756.2772737294</v>
      </c>
      <c r="I16" s="20">
        <f t="shared" ref="I16:K16" si="6">+I13+I14+I15</f>
        <v>6940815.6286247978</v>
      </c>
      <c r="J16" s="20">
        <f t="shared" si="6"/>
        <v>7806775.3981025517</v>
      </c>
      <c r="K16" s="20">
        <f t="shared" si="6"/>
        <v>8699725.7597338278</v>
      </c>
      <c r="L16" s="20">
        <f t="shared" ref="L16" si="7">+L13+L14+L15</f>
        <v>8185397.9537161309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7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7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5"/>
      <c r="FV16" s="5"/>
      <c r="FW16" s="5"/>
    </row>
    <row r="17" spans="1:180" s="14" customFormat="1" ht="15.75" x14ac:dyDescent="0.25">
      <c r="A17" s="13" t="s">
        <v>35</v>
      </c>
      <c r="B17" s="28" t="s">
        <v>7</v>
      </c>
      <c r="C17" s="1">
        <f>C18+C19</f>
        <v>3927832.2897000001</v>
      </c>
      <c r="D17" s="1">
        <f t="shared" ref="D17:F17" si="8">D18+D19</f>
        <v>4559580.0151669709</v>
      </c>
      <c r="E17" s="1">
        <f t="shared" si="8"/>
        <v>5244632.9665999999</v>
      </c>
      <c r="F17" s="1">
        <f t="shared" si="8"/>
        <v>5361929.8993000006</v>
      </c>
      <c r="G17" s="1">
        <f t="shared" ref="G17:H17" si="9">G18+G19</f>
        <v>5974797.7585999994</v>
      </c>
      <c r="H17" s="1">
        <f t="shared" si="9"/>
        <v>6368962.5037667304</v>
      </c>
      <c r="I17" s="1">
        <f t="shared" ref="I17:K17" si="10">I18+I19</f>
        <v>7106887.5029273089</v>
      </c>
      <c r="J17" s="1">
        <f t="shared" si="10"/>
        <v>7858994.9458682407</v>
      </c>
      <c r="K17" s="1">
        <f t="shared" si="10"/>
        <v>8727971.0881870594</v>
      </c>
      <c r="L17" s="1">
        <f t="shared" ref="L17" si="11">L18+L19</f>
        <v>7220331.2221486019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5"/>
      <c r="FV17" s="5"/>
      <c r="FW17" s="5"/>
      <c r="FX17" s="6"/>
    </row>
    <row r="18" spans="1:180" ht="15.75" x14ac:dyDescent="0.25">
      <c r="A18" s="15">
        <v>6.1</v>
      </c>
      <c r="B18" s="29" t="s">
        <v>8</v>
      </c>
      <c r="C18" s="4">
        <v>3554472.5046000001</v>
      </c>
      <c r="D18" s="4">
        <v>4148003.3664999995</v>
      </c>
      <c r="E18" s="4">
        <v>4799955.2403999995</v>
      </c>
      <c r="F18" s="4">
        <v>4894980.0897000004</v>
      </c>
      <c r="G18" s="4">
        <v>5477518.3603999997</v>
      </c>
      <c r="H18" s="4">
        <v>5793411.0670945421</v>
      </c>
      <c r="I18" s="4">
        <v>6452053.6032805908</v>
      </c>
      <c r="J18" s="4">
        <v>7138167.9516198784</v>
      </c>
      <c r="K18" s="4">
        <v>7914484.9890443375</v>
      </c>
      <c r="L18" s="4">
        <v>6478819.9713533595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5"/>
      <c r="FV18" s="5"/>
      <c r="FW18" s="5"/>
    </row>
    <row r="19" spans="1:180" ht="15.75" x14ac:dyDescent="0.25">
      <c r="A19" s="15">
        <v>6.2</v>
      </c>
      <c r="B19" s="29" t="s">
        <v>9</v>
      </c>
      <c r="C19" s="4">
        <v>373359.78509999998</v>
      </c>
      <c r="D19" s="4">
        <v>411576.6486669716</v>
      </c>
      <c r="E19" s="4">
        <v>444677.72619999998</v>
      </c>
      <c r="F19" s="4">
        <v>466949.80959999998</v>
      </c>
      <c r="G19" s="4">
        <v>497279.39820000005</v>
      </c>
      <c r="H19" s="4">
        <v>575551.43667218846</v>
      </c>
      <c r="I19" s="4">
        <v>654833.89964671782</v>
      </c>
      <c r="J19" s="4">
        <v>720826.99424836249</v>
      </c>
      <c r="K19" s="4">
        <v>813486.0991427215</v>
      </c>
      <c r="L19" s="4">
        <v>741511.25079524203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5"/>
      <c r="FV19" s="5"/>
      <c r="FW19" s="5"/>
    </row>
    <row r="20" spans="1:180" s="14" customFormat="1" ht="30" x14ac:dyDescent="0.25">
      <c r="A20" s="17" t="s">
        <v>36</v>
      </c>
      <c r="B20" s="31" t="s">
        <v>10</v>
      </c>
      <c r="C20" s="1">
        <f>SUM(C21:C27)</f>
        <v>3410354.0847000005</v>
      </c>
      <c r="D20" s="1">
        <f t="shared" ref="D20:F20" si="12">SUM(D21:D27)</f>
        <v>3868857.6920000003</v>
      </c>
      <c r="E20" s="1">
        <f t="shared" si="12"/>
        <v>4226075.6079000002</v>
      </c>
      <c r="F20" s="1">
        <f t="shared" si="12"/>
        <v>5619527.2757999999</v>
      </c>
      <c r="G20" s="1">
        <f t="shared" ref="G20:L20" si="13">SUM(G21:G27)</f>
        <v>5940776.0750000002</v>
      </c>
      <c r="H20" s="1">
        <f t="shared" si="13"/>
        <v>6407705.0337498263</v>
      </c>
      <c r="I20" s="1">
        <f t="shared" si="13"/>
        <v>6577129.0649023652</v>
      </c>
      <c r="J20" s="1">
        <f t="shared" si="13"/>
        <v>6492867.8406860344</v>
      </c>
      <c r="K20" s="1">
        <f t="shared" si="13"/>
        <v>7499579.155072215</v>
      </c>
      <c r="L20" s="1">
        <f t="shared" si="13"/>
        <v>5937414.7147228718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5"/>
      <c r="FV20" s="5"/>
      <c r="FW20" s="5"/>
      <c r="FX20" s="6"/>
    </row>
    <row r="21" spans="1:180" ht="15.75" x14ac:dyDescent="0.25">
      <c r="A21" s="15">
        <v>7.1</v>
      </c>
      <c r="B21" s="29" t="s">
        <v>11</v>
      </c>
      <c r="C21" s="4">
        <v>167349.65280000001</v>
      </c>
      <c r="D21" s="4">
        <v>179320.57399999999</v>
      </c>
      <c r="E21" s="4">
        <v>216758.79500000001</v>
      </c>
      <c r="F21" s="4">
        <v>248553</v>
      </c>
      <c r="G21" s="4">
        <v>262940</v>
      </c>
      <c r="H21" s="4">
        <v>382134.56411668618</v>
      </c>
      <c r="I21" s="4">
        <v>386315.68360058195</v>
      </c>
      <c r="J21" s="4">
        <v>409509.49761796085</v>
      </c>
      <c r="K21" s="4">
        <v>431076.33941825177</v>
      </c>
      <c r="L21" s="4">
        <v>329210.57336326811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5"/>
      <c r="FV21" s="5"/>
      <c r="FW21" s="5"/>
    </row>
    <row r="22" spans="1:180" ht="15.75" x14ac:dyDescent="0.25">
      <c r="A22" s="15">
        <v>7.2</v>
      </c>
      <c r="B22" s="29" t="s">
        <v>12</v>
      </c>
      <c r="C22" s="4">
        <v>621827.14240000001</v>
      </c>
      <c r="D22" s="4">
        <v>674917.3345</v>
      </c>
      <c r="E22" s="4">
        <v>671320.59519999998</v>
      </c>
      <c r="F22" s="4">
        <v>675226.71550000005</v>
      </c>
      <c r="G22" s="4">
        <v>784935.7</v>
      </c>
      <c r="H22" s="4">
        <v>851644.66698665544</v>
      </c>
      <c r="I22" s="4">
        <v>981767.38394813321</v>
      </c>
      <c r="J22" s="4">
        <v>1068522.3713433561</v>
      </c>
      <c r="K22" s="4">
        <v>1257777.1766660605</v>
      </c>
      <c r="L22" s="4">
        <v>1004790.5651899278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5"/>
      <c r="FV22" s="5"/>
      <c r="FW22" s="5"/>
    </row>
    <row r="23" spans="1:180" ht="15.75" x14ac:dyDescent="0.25">
      <c r="A23" s="15">
        <v>7.3</v>
      </c>
      <c r="B23" s="29" t="s">
        <v>13</v>
      </c>
      <c r="C23" s="4">
        <v>353.85619999999994</v>
      </c>
      <c r="D23" s="4">
        <v>357.09180000000003</v>
      </c>
      <c r="E23" s="4">
        <v>301.09439999999995</v>
      </c>
      <c r="F23" s="4">
        <v>363.25940000000003</v>
      </c>
      <c r="G23" s="4">
        <v>417.24199999999996</v>
      </c>
      <c r="H23" s="4">
        <v>486.46678729523705</v>
      </c>
      <c r="I23" s="4">
        <v>613.94520959625629</v>
      </c>
      <c r="J23" s="4">
        <v>624.85078667831851</v>
      </c>
      <c r="K23" s="4">
        <v>757.78076376038098</v>
      </c>
      <c r="L23" s="4">
        <v>612.00958804244306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5"/>
      <c r="FV23" s="5"/>
      <c r="FW23" s="5"/>
    </row>
    <row r="24" spans="1:180" ht="15.75" x14ac:dyDescent="0.25">
      <c r="A24" s="15">
        <v>7.4</v>
      </c>
      <c r="B24" s="29" t="s">
        <v>14</v>
      </c>
      <c r="C24" s="4">
        <v>26336.576100000006</v>
      </c>
      <c r="D24" s="4">
        <v>100553.14069999999</v>
      </c>
      <c r="E24" s="4">
        <v>71624.014399999985</v>
      </c>
      <c r="F24" s="4">
        <v>164023.93590000001</v>
      </c>
      <c r="G24" s="4">
        <v>362689.408</v>
      </c>
      <c r="H24" s="4">
        <v>407997.8141652068</v>
      </c>
      <c r="I24" s="4">
        <v>404010.47090443305</v>
      </c>
      <c r="J24" s="4">
        <v>265176.72520092619</v>
      </c>
      <c r="K24" s="4">
        <v>451989.51203534543</v>
      </c>
      <c r="L24" s="4">
        <v>70451.288500559516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5"/>
      <c r="FV24" s="5"/>
      <c r="FW24" s="5"/>
    </row>
    <row r="25" spans="1:180" ht="15.75" x14ac:dyDescent="0.25">
      <c r="A25" s="15">
        <v>7.5</v>
      </c>
      <c r="B25" s="29" t="s">
        <v>15</v>
      </c>
      <c r="C25" s="4">
        <v>2099966.8758</v>
      </c>
      <c r="D25" s="4">
        <v>2353730.3782000002</v>
      </c>
      <c r="E25" s="4">
        <v>2646588.4144000001</v>
      </c>
      <c r="F25" s="4">
        <v>3807144.2724000001</v>
      </c>
      <c r="G25" s="4">
        <v>3730450.6660000002</v>
      </c>
      <c r="H25" s="4">
        <v>3987632.9596931278</v>
      </c>
      <c r="I25" s="4">
        <v>4082884.8661909085</v>
      </c>
      <c r="J25" s="4">
        <v>3997585.0874935836</v>
      </c>
      <c r="K25" s="4">
        <v>4523396.2619789364</v>
      </c>
      <c r="L25" s="4">
        <v>3695614.7460367917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5"/>
      <c r="FV25" s="5"/>
      <c r="FW25" s="5"/>
    </row>
    <row r="26" spans="1:180" ht="15.75" x14ac:dyDescent="0.25">
      <c r="A26" s="15">
        <v>7.6</v>
      </c>
      <c r="B26" s="29" t="s">
        <v>16</v>
      </c>
      <c r="C26" s="4">
        <v>18188.645199999999</v>
      </c>
      <c r="D26" s="4">
        <v>21014.748800000001</v>
      </c>
      <c r="E26" s="4">
        <v>23402.0635</v>
      </c>
      <c r="F26" s="4">
        <v>23236.0926</v>
      </c>
      <c r="G26" s="4">
        <v>24685.059000000001</v>
      </c>
      <c r="H26" s="4">
        <v>21439.221502272547</v>
      </c>
      <c r="I26" s="4">
        <v>21361.802245225681</v>
      </c>
      <c r="J26" s="4">
        <v>22301.180710248416</v>
      </c>
      <c r="K26" s="4">
        <v>23587.886837864167</v>
      </c>
      <c r="L26" s="4">
        <v>23721.011743710184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5"/>
      <c r="FV26" s="5"/>
      <c r="FW26" s="5"/>
    </row>
    <row r="27" spans="1:180" ht="30" x14ac:dyDescent="0.25">
      <c r="A27" s="15">
        <v>7.7</v>
      </c>
      <c r="B27" s="29" t="s">
        <v>17</v>
      </c>
      <c r="C27" s="4">
        <v>476331.33620000002</v>
      </c>
      <c r="D27" s="4">
        <v>538964.424</v>
      </c>
      <c r="E27" s="4">
        <v>596080.63100000005</v>
      </c>
      <c r="F27" s="4">
        <v>700980</v>
      </c>
      <c r="G27" s="4">
        <v>774658</v>
      </c>
      <c r="H27" s="4">
        <v>756369.34049858258</v>
      </c>
      <c r="I27" s="4">
        <v>700174.91280348622</v>
      </c>
      <c r="J27" s="4">
        <v>729148.12753328122</v>
      </c>
      <c r="K27" s="4">
        <v>810994.19737199624</v>
      </c>
      <c r="L27" s="4">
        <v>813014.52030057134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5"/>
      <c r="FV27" s="5"/>
      <c r="FW27" s="5"/>
    </row>
    <row r="28" spans="1:180" ht="15.75" x14ac:dyDescent="0.25">
      <c r="A28" s="16" t="s">
        <v>37</v>
      </c>
      <c r="B28" s="29" t="s">
        <v>18</v>
      </c>
      <c r="C28" s="4">
        <v>5303210</v>
      </c>
      <c r="D28" s="4">
        <v>5886620</v>
      </c>
      <c r="E28" s="4">
        <v>6341724</v>
      </c>
      <c r="F28" s="4">
        <v>6852921</v>
      </c>
      <c r="G28" s="4">
        <v>7143093</v>
      </c>
      <c r="H28" s="4">
        <v>7590562.4832629953</v>
      </c>
      <c r="I28" s="4">
        <v>7996343.7761589959</v>
      </c>
      <c r="J28" s="4">
        <v>9075273.7555667162</v>
      </c>
      <c r="K28" s="4">
        <v>9751859.1881814077</v>
      </c>
      <c r="L28" s="4">
        <v>9872244.1672628764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5"/>
      <c r="FV28" s="5"/>
      <c r="FW28" s="5"/>
    </row>
    <row r="29" spans="1:180" ht="30" x14ac:dyDescent="0.25">
      <c r="A29" s="16" t="s">
        <v>38</v>
      </c>
      <c r="B29" s="29" t="s">
        <v>19</v>
      </c>
      <c r="C29" s="4">
        <v>6659467.9258191502</v>
      </c>
      <c r="D29" s="4">
        <v>7525305.3818512</v>
      </c>
      <c r="E29" s="4">
        <v>8743473.0483123362</v>
      </c>
      <c r="F29" s="4">
        <v>10360383.922157779</v>
      </c>
      <c r="G29" s="4">
        <v>11511522.759745605</v>
      </c>
      <c r="H29" s="4">
        <v>13397767.488346374</v>
      </c>
      <c r="I29" s="4">
        <v>14995559.598522894</v>
      </c>
      <c r="J29" s="4">
        <v>17094966.860431086</v>
      </c>
      <c r="K29" s="4">
        <v>19364687.482923556</v>
      </c>
      <c r="L29" s="4">
        <v>19876356.851891939</v>
      </c>
      <c r="M29" s="9"/>
      <c r="N29" s="9"/>
      <c r="O29" s="9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5"/>
      <c r="FV29" s="5"/>
      <c r="FW29" s="5"/>
    </row>
    <row r="30" spans="1:180" ht="15.75" x14ac:dyDescent="0.25">
      <c r="A30" s="16" t="s">
        <v>39</v>
      </c>
      <c r="B30" s="29" t="s">
        <v>54</v>
      </c>
      <c r="C30" s="4">
        <v>1511908</v>
      </c>
      <c r="D30" s="4">
        <v>1403336</v>
      </c>
      <c r="E30" s="4">
        <v>1471122</v>
      </c>
      <c r="F30" s="4">
        <v>1620121</v>
      </c>
      <c r="G30" s="4">
        <v>1888018</v>
      </c>
      <c r="H30" s="4">
        <v>2128483</v>
      </c>
      <c r="I30" s="4">
        <v>2818834.3677235404</v>
      </c>
      <c r="J30" s="4">
        <v>2948579.8400308043</v>
      </c>
      <c r="K30" s="4">
        <v>3464329.5639525</v>
      </c>
      <c r="L30" s="4">
        <v>3696179.71380514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5"/>
      <c r="FV30" s="5"/>
      <c r="FW30" s="5"/>
    </row>
    <row r="31" spans="1:180" ht="15.75" x14ac:dyDescent="0.25">
      <c r="A31" s="16" t="s">
        <v>40</v>
      </c>
      <c r="B31" s="29" t="s">
        <v>20</v>
      </c>
      <c r="C31" s="4">
        <v>2195529.4816000001</v>
      </c>
      <c r="D31" s="4">
        <v>2539005.0817432003</v>
      </c>
      <c r="E31" s="4">
        <v>2873592.908525683</v>
      </c>
      <c r="F31" s="4">
        <v>3417525.1947360388</v>
      </c>
      <c r="G31" s="4">
        <v>3900894.1575999996</v>
      </c>
      <c r="H31" s="4">
        <v>4595803.5156452665</v>
      </c>
      <c r="I31" s="4">
        <v>4965667.5645483434</v>
      </c>
      <c r="J31" s="4">
        <v>5879872.6686012931</v>
      </c>
      <c r="K31" s="4">
        <v>6884603.86823243</v>
      </c>
      <c r="L31" s="4">
        <v>7351892.9989543427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5"/>
      <c r="FV31" s="5"/>
      <c r="FW31" s="5"/>
    </row>
    <row r="32" spans="1:180" ht="15.75" x14ac:dyDescent="0.25">
      <c r="A32" s="19"/>
      <c r="B32" s="30" t="s">
        <v>30</v>
      </c>
      <c r="C32" s="20">
        <f>C17+C20+C28+C29+C30+C31</f>
        <v>23008301.781819154</v>
      </c>
      <c r="D32" s="20">
        <f t="shared" ref="D32:F32" si="14">D17+D20+D28+D29+D30+D31</f>
        <v>25782704.170761373</v>
      </c>
      <c r="E32" s="20">
        <f t="shared" si="14"/>
        <v>28900620.531338021</v>
      </c>
      <c r="F32" s="20">
        <f t="shared" si="14"/>
        <v>33232408.291993815</v>
      </c>
      <c r="G32" s="20">
        <f t="shared" ref="G32:H32" si="15">G17+G20+G28+G29+G30+G31</f>
        <v>36359101.750945605</v>
      </c>
      <c r="H32" s="20">
        <f t="shared" si="15"/>
        <v>40489284.024771191</v>
      </c>
      <c r="I32" s="20">
        <f t="shared" ref="I32:J32" si="16">I17+I20+I28+I29+I30+I31</f>
        <v>44460421.874783449</v>
      </c>
      <c r="J32" s="20">
        <f t="shared" si="16"/>
        <v>49350555.911184177</v>
      </c>
      <c r="K32" s="20">
        <f t="shared" ref="K32:L32" si="17">K17+K20+K28+K29+K30+K31</f>
        <v>55693030.346549161</v>
      </c>
      <c r="L32" s="20">
        <f t="shared" si="17"/>
        <v>53954419.668785766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5"/>
      <c r="FV32" s="5"/>
      <c r="FW32" s="5"/>
    </row>
    <row r="33" spans="1:180" s="14" customFormat="1" ht="15.75" x14ac:dyDescent="0.25">
      <c r="A33" s="21" t="s">
        <v>27</v>
      </c>
      <c r="B33" s="32" t="s">
        <v>51</v>
      </c>
      <c r="C33" s="22">
        <f t="shared" ref="C33:H33" si="18">C6+C11+C13+C14+C15+C17+C20+C28+C29+C30+C31</f>
        <v>27408501.130944099</v>
      </c>
      <c r="D33" s="22">
        <f t="shared" si="18"/>
        <v>30860000.923031688</v>
      </c>
      <c r="E33" s="22">
        <f t="shared" si="18"/>
        <v>34681203.14574106</v>
      </c>
      <c r="F33" s="22">
        <f t="shared" si="18"/>
        <v>38792473.276725225</v>
      </c>
      <c r="G33" s="22">
        <f t="shared" si="18"/>
        <v>42850149.239809602</v>
      </c>
      <c r="H33" s="22">
        <f t="shared" si="18"/>
        <v>47363592.981932148</v>
      </c>
      <c r="I33" s="22">
        <f t="shared" ref="I33:J33" si="19">I6+I11+I13+I14+I15+I17+I20+I28+I29+I30+I31</f>
        <v>52263107.98286806</v>
      </c>
      <c r="J33" s="22">
        <f t="shared" si="19"/>
        <v>58336343.07561551</v>
      </c>
      <c r="K33" s="22">
        <f t="shared" ref="K33:L33" si="20">K6+K11+K13+K14+K15+K17+K20+K28+K29+K30+K31</f>
        <v>65960383.108122237</v>
      </c>
      <c r="L33" s="22">
        <f t="shared" si="20"/>
        <v>63317856.966539219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5"/>
      <c r="FV33" s="5"/>
      <c r="FW33" s="5"/>
      <c r="FX33" s="6"/>
    </row>
    <row r="34" spans="1:180" ht="15.75" x14ac:dyDescent="0.25">
      <c r="A34" s="18" t="s">
        <v>43</v>
      </c>
      <c r="B34" s="33" t="s">
        <v>25</v>
      </c>
      <c r="C34" s="4">
        <f>GSVA_cur!C34</f>
        <v>4442090</v>
      </c>
      <c r="D34" s="4">
        <f>GSVA_cur!D34</f>
        <v>5380588</v>
      </c>
      <c r="E34" s="4">
        <f>GSVA_cur!E34</f>
        <v>6308016</v>
      </c>
      <c r="F34" s="4">
        <f>GSVA_cur!F34</f>
        <v>6467335</v>
      </c>
      <c r="G34" s="4">
        <f>GSVA_cur!G34</f>
        <v>7794019</v>
      </c>
      <c r="H34" s="4">
        <f>GSVA_cur!H34</f>
        <v>9143997</v>
      </c>
      <c r="I34" s="4">
        <f>GSVA_cur!I34</f>
        <v>9713289.2896102089</v>
      </c>
      <c r="J34" s="4">
        <f>GSVA_cur!J34</f>
        <v>9947212.2084049657</v>
      </c>
      <c r="K34" s="4">
        <f>GSVA_cur!K34</f>
        <v>10323592.56875213</v>
      </c>
      <c r="L34" s="4">
        <f>GSVA_cur!L34</f>
        <v>9832208.5171821397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</row>
    <row r="35" spans="1:180" ht="15.75" x14ac:dyDescent="0.25">
      <c r="A35" s="18" t="s">
        <v>44</v>
      </c>
      <c r="B35" s="33" t="s">
        <v>24</v>
      </c>
      <c r="C35" s="4">
        <f>GSVA_cur!C35</f>
        <v>385589</v>
      </c>
      <c r="D35" s="4">
        <f>GSVA_cur!D35</f>
        <v>500578</v>
      </c>
      <c r="E35" s="4">
        <f>GSVA_cur!E35</f>
        <v>505118</v>
      </c>
      <c r="F35" s="4">
        <f>GSVA_cur!F35</f>
        <v>411143</v>
      </c>
      <c r="G35" s="4">
        <f>GSVA_cur!G35</f>
        <v>591803</v>
      </c>
      <c r="H35" s="4">
        <f>GSVA_cur!H35</f>
        <v>653030</v>
      </c>
      <c r="I35" s="4">
        <f>GSVA_cur!I35</f>
        <v>613257</v>
      </c>
      <c r="J35" s="4">
        <f>GSVA_cur!J35</f>
        <v>598029</v>
      </c>
      <c r="K35" s="4">
        <f>GSVA_cur!K35</f>
        <v>908059</v>
      </c>
      <c r="L35" s="4">
        <f>GSVA_cur!L35</f>
        <v>883782.86111111101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</row>
    <row r="36" spans="1:180" ht="15.75" x14ac:dyDescent="0.25">
      <c r="A36" s="23" t="s">
        <v>45</v>
      </c>
      <c r="B36" s="34" t="s">
        <v>63</v>
      </c>
      <c r="C36" s="20">
        <f>C33+C34-C35</f>
        <v>31465002.130944099</v>
      </c>
      <c r="D36" s="20">
        <f t="shared" ref="D36:L36" si="21">D33+D34-D35</f>
        <v>35740010.923031688</v>
      </c>
      <c r="E36" s="20">
        <f t="shared" si="21"/>
        <v>40484101.14574106</v>
      </c>
      <c r="F36" s="20">
        <f t="shared" si="21"/>
        <v>44848665.276725225</v>
      </c>
      <c r="G36" s="20">
        <f t="shared" si="21"/>
        <v>50052365.239809602</v>
      </c>
      <c r="H36" s="20">
        <f t="shared" si="21"/>
        <v>55854559.981932148</v>
      </c>
      <c r="I36" s="20">
        <f t="shared" si="21"/>
        <v>61363140.272478268</v>
      </c>
      <c r="J36" s="20">
        <f t="shared" si="21"/>
        <v>67685526.284020483</v>
      </c>
      <c r="K36" s="20">
        <f t="shared" si="21"/>
        <v>75375916.676874369</v>
      </c>
      <c r="L36" s="20">
        <f t="shared" si="21"/>
        <v>72266282.622610256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</row>
    <row r="37" spans="1:180" ht="15.75" x14ac:dyDescent="0.25">
      <c r="A37" s="18" t="s">
        <v>46</v>
      </c>
      <c r="B37" s="33" t="s">
        <v>42</v>
      </c>
      <c r="C37" s="3">
        <f>GSVA_cur!C37</f>
        <v>170080</v>
      </c>
      <c r="D37" s="3">
        <f>GSVA_cur!D37</f>
        <v>173860</v>
      </c>
      <c r="E37" s="3">
        <f>GSVA_cur!E37</f>
        <v>177640</v>
      </c>
      <c r="F37" s="3">
        <f>GSVA_cur!F37</f>
        <v>181420</v>
      </c>
      <c r="G37" s="3">
        <f>GSVA_cur!G37</f>
        <v>185200</v>
      </c>
      <c r="H37" s="3">
        <f>GSVA_cur!H37</f>
        <v>188980</v>
      </c>
      <c r="I37" s="3">
        <f>GSVA_cur!I37</f>
        <v>192770</v>
      </c>
      <c r="J37" s="3">
        <f>GSVA_cur!J37</f>
        <v>196560</v>
      </c>
      <c r="K37" s="3">
        <f>GSVA_cur!K37</f>
        <v>200350</v>
      </c>
      <c r="L37" s="3">
        <f>GSVA_cur!L37</f>
        <v>204140</v>
      </c>
      <c r="M37" s="5"/>
      <c r="N37" s="5"/>
      <c r="O37" s="5"/>
    </row>
    <row r="38" spans="1:180" ht="15.75" x14ac:dyDescent="0.25">
      <c r="A38" s="23" t="s">
        <v>47</v>
      </c>
      <c r="B38" s="34" t="s">
        <v>64</v>
      </c>
      <c r="C38" s="20">
        <f>C36/C37*1000</f>
        <v>185001.18844628468</v>
      </c>
      <c r="D38" s="20">
        <f t="shared" ref="D38:L38" si="22">D36/D37*1000</f>
        <v>205567.76097452946</v>
      </c>
      <c r="E38" s="20">
        <f t="shared" si="22"/>
        <v>227899.69120547772</v>
      </c>
      <c r="F38" s="20">
        <f t="shared" si="22"/>
        <v>247209.04683455641</v>
      </c>
      <c r="G38" s="20">
        <f t="shared" si="22"/>
        <v>270261.15140285966</v>
      </c>
      <c r="H38" s="20">
        <f t="shared" si="22"/>
        <v>295558.04837513046</v>
      </c>
      <c r="I38" s="20">
        <f t="shared" si="22"/>
        <v>318323.08073081012</v>
      </c>
      <c r="J38" s="20">
        <f t="shared" si="22"/>
        <v>344350.45932041353</v>
      </c>
      <c r="K38" s="20">
        <f t="shared" si="22"/>
        <v>376221.19629086286</v>
      </c>
      <c r="L38" s="20">
        <f t="shared" si="22"/>
        <v>354003.53983839648</v>
      </c>
      <c r="M38" s="7"/>
      <c r="N38" s="7"/>
      <c r="O38" s="7"/>
      <c r="BP38" s="8"/>
      <c r="BQ38" s="8"/>
      <c r="BR38" s="8"/>
      <c r="BS38" s="8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5" max="1048575" man="1"/>
    <brk id="27" max="1048575" man="1"/>
    <brk id="43" max="1048575" man="1"/>
    <brk id="107" max="95" man="1"/>
    <brk id="143" max="1048575" man="1"/>
    <brk id="167" max="1048575" man="1"/>
    <brk id="175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38"/>
  <sheetViews>
    <sheetView zoomScaleSheetLayoutView="100" workbookViewId="0">
      <pane xSplit="2" ySplit="5" topLeftCell="C27" activePane="bottomRight" state="frozen"/>
      <selection activeCell="I3" sqref="I3"/>
      <selection pane="topRight" activeCell="I3" sqref="I3"/>
      <selection pane="bottomLeft" activeCell="I3" sqref="I3"/>
      <selection pane="bottomRight" activeCell="I3" sqref="I3"/>
    </sheetView>
  </sheetViews>
  <sheetFormatPr defaultColWidth="8.85546875" defaultRowHeight="15" x14ac:dyDescent="0.25"/>
  <cols>
    <col min="1" max="1" width="11" style="2" customWidth="1"/>
    <col min="2" max="2" width="36.85546875" style="2" customWidth="1"/>
    <col min="3" max="5" width="10.85546875" style="2" customWidth="1"/>
    <col min="6" max="6" width="10.85546875" style="6" customWidth="1"/>
    <col min="7" max="12" width="11.85546875" style="5" customWidth="1"/>
    <col min="13" max="13" width="11.42578125" style="6" customWidth="1"/>
    <col min="14" max="41" width="9.140625" style="6" customWidth="1"/>
    <col min="42" max="42" width="12.42578125" style="6" customWidth="1"/>
    <col min="43" max="64" width="9.140625" style="6" customWidth="1"/>
    <col min="65" max="65" width="12.140625" style="6" customWidth="1"/>
    <col min="66" max="69" width="9.140625" style="6" customWidth="1"/>
    <col min="70" max="74" width="9.140625" style="6" hidden="1" customWidth="1"/>
    <col min="75" max="75" width="9.140625" style="6" customWidth="1"/>
    <col min="76" max="80" width="9.140625" style="6" hidden="1" customWidth="1"/>
    <col min="81" max="81" width="9.140625" style="6" customWidth="1"/>
    <col min="82" max="86" width="9.140625" style="6" hidden="1" customWidth="1"/>
    <col min="87" max="87" width="9.140625" style="6" customWidth="1"/>
    <col min="88" max="92" width="9.140625" style="6" hidden="1" customWidth="1"/>
    <col min="93" max="93" width="9.140625" style="6" customWidth="1"/>
    <col min="94" max="98" width="9.140625" style="6" hidden="1" customWidth="1"/>
    <col min="99" max="99" width="9.140625" style="5" customWidth="1"/>
    <col min="100" max="104" width="9.140625" style="5" hidden="1" customWidth="1"/>
    <col min="105" max="105" width="9.140625" style="5" customWidth="1"/>
    <col min="106" max="110" width="9.140625" style="5" hidden="1" customWidth="1"/>
    <col min="111" max="111" width="9.140625" style="5" customWidth="1"/>
    <col min="112" max="116" width="9.140625" style="5" hidden="1" customWidth="1"/>
    <col min="117" max="117" width="9.140625" style="5" customWidth="1"/>
    <col min="118" max="147" width="9.140625" style="6" customWidth="1"/>
    <col min="148" max="148" width="9.140625" style="6" hidden="1" customWidth="1"/>
    <col min="149" max="156" width="9.140625" style="6" customWidth="1"/>
    <col min="157" max="157" width="9.140625" style="6" hidden="1" customWidth="1"/>
    <col min="158" max="162" width="9.140625" style="6" customWidth="1"/>
    <col min="163" max="163" width="9.140625" style="6" hidden="1" customWidth="1"/>
    <col min="164" max="173" width="9.140625" style="6" customWidth="1"/>
    <col min="174" max="177" width="8.85546875" style="6"/>
    <col min="178" max="178" width="12.7109375" style="6" bestFit="1" customWidth="1"/>
    <col min="179" max="16384" width="8.85546875" style="2"/>
  </cols>
  <sheetData>
    <row r="1" spans="1:178" ht="21" x14ac:dyDescent="0.35">
      <c r="A1" s="2" t="s">
        <v>53</v>
      </c>
      <c r="B1" s="26" t="s">
        <v>66</v>
      </c>
    </row>
    <row r="2" spans="1:178" ht="15.75" x14ac:dyDescent="0.25">
      <c r="A2" s="11" t="s">
        <v>52</v>
      </c>
      <c r="I2" s="5" t="s">
        <v>72</v>
      </c>
    </row>
    <row r="3" spans="1:178" ht="15.75" x14ac:dyDescent="0.25">
      <c r="A3" s="11"/>
    </row>
    <row r="4" spans="1:178" ht="15.75" x14ac:dyDescent="0.25">
      <c r="A4" s="11"/>
      <c r="E4" s="10"/>
      <c r="F4" s="10" t="s">
        <v>57</v>
      </c>
    </row>
    <row r="5" spans="1:178" ht="15.75" x14ac:dyDescent="0.25">
      <c r="A5" s="12" t="s">
        <v>0</v>
      </c>
      <c r="B5" s="27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25" t="s">
        <v>65</v>
      </c>
      <c r="H5" s="25" t="s">
        <v>67</v>
      </c>
      <c r="I5" s="25" t="s">
        <v>68</v>
      </c>
      <c r="J5" s="25" t="s">
        <v>69</v>
      </c>
      <c r="K5" s="25" t="s">
        <v>70</v>
      </c>
      <c r="L5" s="25" t="s">
        <v>71</v>
      </c>
    </row>
    <row r="6" spans="1:178" s="14" customFormat="1" ht="15.75" x14ac:dyDescent="0.25">
      <c r="A6" s="13" t="s">
        <v>26</v>
      </c>
      <c r="B6" s="28" t="s">
        <v>2</v>
      </c>
      <c r="C6" s="1">
        <f>SUM(C7:C10)</f>
        <v>279933.0129249451</v>
      </c>
      <c r="D6" s="1">
        <f t="shared" ref="D6:F6" si="0">SUM(D7:D10)</f>
        <v>218119.13977916999</v>
      </c>
      <c r="E6" s="1">
        <f t="shared" si="0"/>
        <v>202766.1483362258</v>
      </c>
      <c r="F6" s="1">
        <f t="shared" si="0"/>
        <v>175409.67064159954</v>
      </c>
      <c r="G6" s="1">
        <f t="shared" ref="G6:L6" si="1">SUM(G7:G10)</f>
        <v>160028.78423242277</v>
      </c>
      <c r="H6" s="1">
        <f t="shared" si="1"/>
        <v>164867.35432025415</v>
      </c>
      <c r="I6" s="1">
        <f t="shared" si="1"/>
        <v>175776.26772164332</v>
      </c>
      <c r="J6" s="1">
        <f t="shared" si="1"/>
        <v>187437.91907137955</v>
      </c>
      <c r="K6" s="1">
        <f t="shared" si="1"/>
        <v>185144.18704467834</v>
      </c>
      <c r="L6" s="1">
        <f t="shared" si="1"/>
        <v>153242.09775348892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5"/>
      <c r="FT6" s="5"/>
      <c r="FU6" s="5"/>
      <c r="FV6" s="6"/>
    </row>
    <row r="7" spans="1:178" ht="15.75" x14ac:dyDescent="0.25">
      <c r="A7" s="15">
        <v>1.1000000000000001</v>
      </c>
      <c r="B7" s="29" t="s">
        <v>59</v>
      </c>
      <c r="C7" s="4">
        <v>62741.489816936286</v>
      </c>
      <c r="D7" s="4">
        <v>57427.357483719054</v>
      </c>
      <c r="E7" s="4">
        <v>51343.621522876878</v>
      </c>
      <c r="F7" s="4">
        <v>23598.426003779943</v>
      </c>
      <c r="G7" s="4">
        <v>17276.621207394459</v>
      </c>
      <c r="H7" s="4">
        <v>17229.42541628897</v>
      </c>
      <c r="I7" s="4">
        <v>15111.680946833882</v>
      </c>
      <c r="J7" s="4">
        <v>14898.481721645994</v>
      </c>
      <c r="K7" s="4">
        <v>15394.04993660222</v>
      </c>
      <c r="L7" s="4">
        <v>16057.319182891901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5"/>
      <c r="FT7" s="5"/>
      <c r="FU7" s="5"/>
    </row>
    <row r="8" spans="1:178" ht="15.75" x14ac:dyDescent="0.25">
      <c r="A8" s="15">
        <v>1.2</v>
      </c>
      <c r="B8" s="29" t="s">
        <v>60</v>
      </c>
      <c r="C8" s="4">
        <v>215467.1593316397</v>
      </c>
      <c r="D8" s="4">
        <v>159146.19974339352</v>
      </c>
      <c r="E8" s="4">
        <v>149964.97059354198</v>
      </c>
      <c r="F8" s="4">
        <v>150423.2319985324</v>
      </c>
      <c r="G8" s="4">
        <v>141395.44412874704</v>
      </c>
      <c r="H8" s="4">
        <v>146387.63556672327</v>
      </c>
      <c r="I8" s="4">
        <v>159377.97925643536</v>
      </c>
      <c r="J8" s="4">
        <v>171315.19051609072</v>
      </c>
      <c r="K8" s="4">
        <v>168480.3456809342</v>
      </c>
      <c r="L8" s="4">
        <v>135935.2007663913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5"/>
      <c r="FT8" s="5"/>
      <c r="FU8" s="5"/>
    </row>
    <row r="9" spans="1:178" ht="15.75" x14ac:dyDescent="0.25">
      <c r="A9" s="15">
        <v>1.3</v>
      </c>
      <c r="B9" s="29" t="s">
        <v>61</v>
      </c>
      <c r="C9" s="4">
        <v>995.52897636914361</v>
      </c>
      <c r="D9" s="4">
        <v>863.65934488609116</v>
      </c>
      <c r="E9" s="4">
        <v>785.63067851178312</v>
      </c>
      <c r="F9" s="4">
        <v>716.08440141432584</v>
      </c>
      <c r="G9" s="4">
        <v>644.57629584139477</v>
      </c>
      <c r="H9" s="4">
        <v>506.98664233400712</v>
      </c>
      <c r="I9" s="4">
        <v>474.68912690103463</v>
      </c>
      <c r="J9" s="4">
        <v>421.58812056834978</v>
      </c>
      <c r="K9" s="4">
        <v>372.36596850688966</v>
      </c>
      <c r="L9" s="4">
        <v>326.40666811024317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5"/>
      <c r="FT9" s="5"/>
      <c r="FU9" s="5"/>
    </row>
    <row r="10" spans="1:178" ht="15.75" x14ac:dyDescent="0.25">
      <c r="A10" s="15">
        <v>1.4</v>
      </c>
      <c r="B10" s="29" t="s">
        <v>62</v>
      </c>
      <c r="C10" s="4">
        <v>728.83479999999997</v>
      </c>
      <c r="D10" s="4">
        <v>681.92320717131474</v>
      </c>
      <c r="E10" s="4">
        <v>671.92554129518953</v>
      </c>
      <c r="F10" s="4">
        <v>671.92823787286761</v>
      </c>
      <c r="G10" s="4">
        <v>712.14260043986451</v>
      </c>
      <c r="H10" s="4">
        <v>743.30669490789751</v>
      </c>
      <c r="I10" s="4">
        <v>811.9183914730379</v>
      </c>
      <c r="J10" s="4">
        <v>802.65871307449538</v>
      </c>
      <c r="K10" s="4">
        <v>897.42545863503528</v>
      </c>
      <c r="L10" s="4">
        <v>923.17113609548016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5"/>
      <c r="FT10" s="5"/>
      <c r="FU10" s="5"/>
    </row>
    <row r="11" spans="1:178" ht="15.75" x14ac:dyDescent="0.25">
      <c r="A11" s="16" t="s">
        <v>31</v>
      </c>
      <c r="B11" s="29" t="s">
        <v>3</v>
      </c>
      <c r="C11" s="4">
        <v>679588.25379999995</v>
      </c>
      <c r="D11" s="4">
        <v>596257.79277879943</v>
      </c>
      <c r="E11" s="4">
        <v>720019.98105713748</v>
      </c>
      <c r="F11" s="4">
        <v>806002.84160422313</v>
      </c>
      <c r="G11" s="4">
        <v>883997.3848430228</v>
      </c>
      <c r="H11" s="4">
        <v>804109.09653113119</v>
      </c>
      <c r="I11" s="4">
        <v>858620.49337280577</v>
      </c>
      <c r="J11" s="4">
        <v>1003326.3712124221</v>
      </c>
      <c r="K11" s="4">
        <v>1492261.2108499312</v>
      </c>
      <c r="L11" s="4">
        <v>1455006.0766506142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5"/>
      <c r="FT11" s="5"/>
      <c r="FU11" s="5"/>
    </row>
    <row r="12" spans="1:178" ht="15.75" x14ac:dyDescent="0.25">
      <c r="A12" s="19"/>
      <c r="B12" s="30" t="s">
        <v>28</v>
      </c>
      <c r="C12" s="20">
        <f>C6+C11</f>
        <v>959521.26672494505</v>
      </c>
      <c r="D12" s="20">
        <f t="shared" ref="D12:F12" si="2">D6+D11</f>
        <v>814376.93255796935</v>
      </c>
      <c r="E12" s="20">
        <f t="shared" si="2"/>
        <v>922786.12939336326</v>
      </c>
      <c r="F12" s="20">
        <f t="shared" si="2"/>
        <v>981412.5122458227</v>
      </c>
      <c r="G12" s="20">
        <f t="shared" ref="G12:H12" si="3">G6+G11</f>
        <v>1044026.1690754455</v>
      </c>
      <c r="H12" s="20">
        <f t="shared" si="3"/>
        <v>968976.45085138537</v>
      </c>
      <c r="I12" s="20">
        <f>I6+I11</f>
        <v>1034396.7610944491</v>
      </c>
      <c r="J12" s="20">
        <f>J6+J11</f>
        <v>1190764.2902838017</v>
      </c>
      <c r="K12" s="20">
        <f>K6+K11</f>
        <v>1677405.3978946095</v>
      </c>
      <c r="L12" s="20">
        <f>L6+L11</f>
        <v>1608248.1744041031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5"/>
      <c r="FT12" s="5"/>
      <c r="FU12" s="5"/>
    </row>
    <row r="13" spans="1:178" s="14" customFormat="1" ht="15.75" x14ac:dyDescent="0.25">
      <c r="A13" s="13" t="s">
        <v>32</v>
      </c>
      <c r="B13" s="28" t="s">
        <v>4</v>
      </c>
      <c r="C13" s="1">
        <v>1591118.5064000001</v>
      </c>
      <c r="D13" s="1">
        <v>1892053.359267463</v>
      </c>
      <c r="E13" s="1">
        <v>1992032.3696232415</v>
      </c>
      <c r="F13" s="1">
        <v>1744813.862175432</v>
      </c>
      <c r="G13" s="1">
        <v>2500208.8822607561</v>
      </c>
      <c r="H13" s="1">
        <v>2385360.356579503</v>
      </c>
      <c r="I13" s="1">
        <v>2389422.6841034717</v>
      </c>
      <c r="J13" s="1">
        <v>2527341.0543031604</v>
      </c>
      <c r="K13" s="1">
        <v>2695107.6907647941</v>
      </c>
      <c r="L13" s="1">
        <v>2478236.7819859264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5"/>
      <c r="FT13" s="5"/>
      <c r="FU13" s="5"/>
      <c r="FV13" s="6"/>
    </row>
    <row r="14" spans="1:178" ht="30" x14ac:dyDescent="0.25">
      <c r="A14" s="16" t="s">
        <v>33</v>
      </c>
      <c r="B14" s="29" t="s">
        <v>5</v>
      </c>
      <c r="C14" s="4">
        <v>261374.83100000001</v>
      </c>
      <c r="D14" s="4">
        <v>426142.48628689197</v>
      </c>
      <c r="E14" s="4">
        <v>506644.51874010323</v>
      </c>
      <c r="F14" s="4">
        <v>530891.48487074929</v>
      </c>
      <c r="G14" s="4">
        <v>691945.15605343273</v>
      </c>
      <c r="H14" s="4">
        <v>766294.54325617698</v>
      </c>
      <c r="I14" s="4">
        <v>998436.82100837491</v>
      </c>
      <c r="J14" s="4">
        <v>1085222.9356161666</v>
      </c>
      <c r="K14" s="4">
        <v>1174032.7771536806</v>
      </c>
      <c r="L14" s="4">
        <v>1223981.7975092055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7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7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5"/>
      <c r="FT14" s="5"/>
      <c r="FU14" s="5"/>
    </row>
    <row r="15" spans="1:178" ht="15.75" x14ac:dyDescent="0.25">
      <c r="A15" s="16" t="s">
        <v>34</v>
      </c>
      <c r="B15" s="29" t="s">
        <v>6</v>
      </c>
      <c r="C15" s="4">
        <v>1588184.7450000001</v>
      </c>
      <c r="D15" s="4">
        <v>1541607.6632436176</v>
      </c>
      <c r="E15" s="4">
        <v>1567100.0901309522</v>
      </c>
      <c r="F15" s="4">
        <v>1499867.1806101953</v>
      </c>
      <c r="G15" s="4">
        <v>1508531.2219819683</v>
      </c>
      <c r="H15" s="4">
        <v>1689236.0653241267</v>
      </c>
      <c r="I15" s="4">
        <v>1910244.5446626532</v>
      </c>
      <c r="J15" s="4">
        <v>2157955.7620776854</v>
      </c>
      <c r="K15" s="4">
        <v>2398335.004861597</v>
      </c>
      <c r="L15" s="4">
        <v>2062703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7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7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5"/>
      <c r="FT15" s="5"/>
      <c r="FU15" s="5"/>
    </row>
    <row r="16" spans="1:178" ht="15.75" x14ac:dyDescent="0.25">
      <c r="A16" s="19"/>
      <c r="B16" s="30" t="s">
        <v>29</v>
      </c>
      <c r="C16" s="20">
        <f>+C13+C14+C15</f>
        <v>3440678.0824000002</v>
      </c>
      <c r="D16" s="20">
        <f t="shared" ref="D16:F16" si="4">+D13+D14+D15</f>
        <v>3859803.5087979725</v>
      </c>
      <c r="E16" s="20">
        <f t="shared" si="4"/>
        <v>4065776.9784942968</v>
      </c>
      <c r="F16" s="20">
        <f t="shared" si="4"/>
        <v>3775572.5276563768</v>
      </c>
      <c r="G16" s="20">
        <f t="shared" ref="G16:H16" si="5">+G13+G14+G15</f>
        <v>4700685.2602961566</v>
      </c>
      <c r="H16" s="20">
        <f t="shared" si="5"/>
        <v>4840890.9651598074</v>
      </c>
      <c r="I16" s="20">
        <f t="shared" ref="I16:K16" si="6">+I13+I14+I15</f>
        <v>5298104.0497744996</v>
      </c>
      <c r="J16" s="20">
        <f t="shared" si="6"/>
        <v>5770519.7519970126</v>
      </c>
      <c r="K16" s="20">
        <f t="shared" si="6"/>
        <v>6267475.4727800712</v>
      </c>
      <c r="L16" s="20">
        <f t="shared" ref="L16" si="7">+L13+L14+L15</f>
        <v>5764921.579495132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7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7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5"/>
      <c r="FT16" s="5"/>
      <c r="FU16" s="5"/>
    </row>
    <row r="17" spans="1:178" s="14" customFormat="1" ht="15.75" x14ac:dyDescent="0.25">
      <c r="A17" s="13" t="s">
        <v>35</v>
      </c>
      <c r="B17" s="28" t="s">
        <v>7</v>
      </c>
      <c r="C17" s="1">
        <f>C18+C19</f>
        <v>3927832.2897000001</v>
      </c>
      <c r="D17" s="1">
        <f t="shared" ref="D17:F17" si="8">D18+D19</f>
        <v>4263508.6777809588</v>
      </c>
      <c r="E17" s="1">
        <f t="shared" si="8"/>
        <v>4656242.7438359288</v>
      </c>
      <c r="F17" s="1">
        <f t="shared" si="8"/>
        <v>4715300.9715650557</v>
      </c>
      <c r="G17" s="1">
        <f t="shared" ref="G17:H17" si="9">G18+G19</f>
        <v>5464940.7405671645</v>
      </c>
      <c r="H17" s="1">
        <f t="shared" si="9"/>
        <v>5723839.288856823</v>
      </c>
      <c r="I17" s="1">
        <f t="shared" ref="I17:K17" si="10">I18+I19</f>
        <v>6222565.51027859</v>
      </c>
      <c r="J17" s="1">
        <f t="shared" si="10"/>
        <v>6621251.2165923547</v>
      </c>
      <c r="K17" s="1">
        <f t="shared" si="10"/>
        <v>7211485.0114549389</v>
      </c>
      <c r="L17" s="1">
        <f t="shared" ref="L17" si="11">L18+L19</f>
        <v>5992580.5794120431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5"/>
      <c r="FT17" s="5"/>
      <c r="FU17" s="5"/>
      <c r="FV17" s="6"/>
    </row>
    <row r="18" spans="1:178" ht="15.75" x14ac:dyDescent="0.25">
      <c r="A18" s="15">
        <v>6.1</v>
      </c>
      <c r="B18" s="29" t="s">
        <v>8</v>
      </c>
      <c r="C18" s="4">
        <v>3554472.5046000001</v>
      </c>
      <c r="D18" s="4">
        <v>3878864.1019010954</v>
      </c>
      <c r="E18" s="4">
        <v>4261668.0239051627</v>
      </c>
      <c r="F18" s="4">
        <v>4304425.2434227858</v>
      </c>
      <c r="G18" s="4">
        <v>5009426.773238413</v>
      </c>
      <c r="H18" s="4">
        <v>5205836.0234533902</v>
      </c>
      <c r="I18" s="4">
        <v>5648384.8236812167</v>
      </c>
      <c r="J18" s="4">
        <v>6012438.8468240313</v>
      </c>
      <c r="K18" s="4">
        <v>6537779.5197725734</v>
      </c>
      <c r="L18" s="4">
        <v>5365212.9021801436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5"/>
      <c r="FT18" s="5"/>
      <c r="FU18" s="5"/>
    </row>
    <row r="19" spans="1:178" ht="15.75" x14ac:dyDescent="0.25">
      <c r="A19" s="15">
        <v>6.2</v>
      </c>
      <c r="B19" s="29" t="s">
        <v>9</v>
      </c>
      <c r="C19" s="4">
        <v>373359.78509999998</v>
      </c>
      <c r="D19" s="4">
        <v>384644.57587986346</v>
      </c>
      <c r="E19" s="4">
        <v>394574.7199307665</v>
      </c>
      <c r="F19" s="4">
        <v>410875.72814227</v>
      </c>
      <c r="G19" s="4">
        <v>455513.96732875111</v>
      </c>
      <c r="H19" s="4">
        <v>518003.26540343289</v>
      </c>
      <c r="I19" s="4">
        <v>574180.68659737299</v>
      </c>
      <c r="J19" s="4">
        <v>608812.36976832384</v>
      </c>
      <c r="K19" s="4">
        <v>673705.4916823653</v>
      </c>
      <c r="L19" s="4">
        <v>627367.67723189923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5"/>
      <c r="FT19" s="5"/>
      <c r="FU19" s="5"/>
    </row>
    <row r="20" spans="1:178" s="14" customFormat="1" ht="30" x14ac:dyDescent="0.25">
      <c r="A20" s="17" t="s">
        <v>36</v>
      </c>
      <c r="B20" s="31" t="s">
        <v>10</v>
      </c>
      <c r="C20" s="1">
        <f>SUM(C21:C27)</f>
        <v>3410354.0847000005</v>
      </c>
      <c r="D20" s="1">
        <f t="shared" ref="D20:F20" si="12">SUM(D21:D27)</f>
        <v>3681356.0288892766</v>
      </c>
      <c r="E20" s="1">
        <f t="shared" si="12"/>
        <v>3874208.5367232109</v>
      </c>
      <c r="F20" s="1">
        <f t="shared" si="12"/>
        <v>5287848.258165475</v>
      </c>
      <c r="G20" s="1">
        <f t="shared" ref="G20:L20" si="13">SUM(G21:G27)</f>
        <v>5783591.9860441489</v>
      </c>
      <c r="H20" s="1">
        <f t="shared" si="13"/>
        <v>5807573.2950205533</v>
      </c>
      <c r="I20" s="1">
        <f t="shared" si="13"/>
        <v>5811960.837036429</v>
      </c>
      <c r="J20" s="1">
        <f t="shared" si="13"/>
        <v>5359421.7984263897</v>
      </c>
      <c r="K20" s="1">
        <f t="shared" si="13"/>
        <v>5748985.4834006066</v>
      </c>
      <c r="L20" s="1">
        <f t="shared" si="13"/>
        <v>4145612.6567359711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5"/>
      <c r="FT20" s="5"/>
      <c r="FU20" s="5"/>
      <c r="FV20" s="6"/>
    </row>
    <row r="21" spans="1:178" ht="15.75" x14ac:dyDescent="0.25">
      <c r="A21" s="15">
        <v>7.1</v>
      </c>
      <c r="B21" s="29" t="s">
        <v>11</v>
      </c>
      <c r="C21" s="4">
        <v>167349.65280000001</v>
      </c>
      <c r="D21" s="4">
        <v>172061.30876494024</v>
      </c>
      <c r="E21" s="4">
        <v>203864.28568629373</v>
      </c>
      <c r="F21" s="4">
        <v>217151</v>
      </c>
      <c r="G21" s="4">
        <v>222793.88656517002</v>
      </c>
      <c r="H21" s="4">
        <v>289581.06804069923</v>
      </c>
      <c r="I21" s="4">
        <v>286527.9824712291</v>
      </c>
      <c r="J21" s="4">
        <v>298890.76322173374</v>
      </c>
      <c r="K21" s="4">
        <v>293420.32676462439</v>
      </c>
      <c r="L21" s="4">
        <v>215937.45430751512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5"/>
      <c r="FT21" s="5"/>
      <c r="FU21" s="5"/>
    </row>
    <row r="22" spans="1:178" ht="15.75" x14ac:dyDescent="0.25">
      <c r="A22" s="15">
        <v>7.2</v>
      </c>
      <c r="B22" s="29" t="s">
        <v>12</v>
      </c>
      <c r="C22" s="4">
        <v>621827.14240000001</v>
      </c>
      <c r="D22" s="4">
        <v>643374.44135381677</v>
      </c>
      <c r="E22" s="4">
        <v>619125.64287577802</v>
      </c>
      <c r="F22" s="4">
        <v>634649.02546951536</v>
      </c>
      <c r="G22" s="4">
        <v>763109.5905110226</v>
      </c>
      <c r="H22" s="4">
        <v>776770.74710733583</v>
      </c>
      <c r="I22" s="4">
        <v>872728.43755508983</v>
      </c>
      <c r="J22" s="4">
        <v>886007.35111751256</v>
      </c>
      <c r="K22" s="4">
        <v>975887.56963805761</v>
      </c>
      <c r="L22" s="4">
        <v>696612.58420437924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5"/>
      <c r="FT22" s="5"/>
      <c r="FU22" s="5"/>
    </row>
    <row r="23" spans="1:178" ht="15.75" x14ac:dyDescent="0.25">
      <c r="A23" s="15">
        <v>7.3</v>
      </c>
      <c r="B23" s="29" t="s">
        <v>13</v>
      </c>
      <c r="C23" s="4">
        <v>353.85619999999994</v>
      </c>
      <c r="D23" s="4">
        <v>338.32871122197116</v>
      </c>
      <c r="E23" s="4">
        <v>276.12448932516043</v>
      </c>
      <c r="F23" s="4">
        <v>343.45637360320836</v>
      </c>
      <c r="G23" s="4">
        <v>414.24111640420915</v>
      </c>
      <c r="H23" s="4">
        <v>442.53546283211631</v>
      </c>
      <c r="I23" s="4">
        <v>544.498052383615</v>
      </c>
      <c r="J23" s="4">
        <v>510.49566592506096</v>
      </c>
      <c r="K23" s="4">
        <v>579.95195843460169</v>
      </c>
      <c r="L23" s="4">
        <v>414.46414446758513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5"/>
      <c r="FT23" s="5"/>
      <c r="FU23" s="5"/>
    </row>
    <row r="24" spans="1:178" ht="15.75" x14ac:dyDescent="0.25">
      <c r="A24" s="15">
        <v>7.4</v>
      </c>
      <c r="B24" s="29" t="s">
        <v>14</v>
      </c>
      <c r="C24" s="4">
        <v>26336.576100000006</v>
      </c>
      <c r="D24" s="4">
        <v>95333.669077852799</v>
      </c>
      <c r="E24" s="4">
        <v>65566.462044860265</v>
      </c>
      <c r="F24" s="4">
        <v>154547.33658633279</v>
      </c>
      <c r="G24" s="4">
        <v>355115.37016134552</v>
      </c>
      <c r="H24" s="4">
        <v>372519.0514101492</v>
      </c>
      <c r="I24" s="4">
        <v>359587.30120550754</v>
      </c>
      <c r="J24" s="4">
        <v>218321.16791394228</v>
      </c>
      <c r="K24" s="4">
        <v>349073.32281516207</v>
      </c>
      <c r="L24" s="4">
        <v>40401.126924799006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5"/>
      <c r="FT24" s="5"/>
      <c r="FU24" s="5"/>
    </row>
    <row r="25" spans="1:178" ht="15.75" x14ac:dyDescent="0.25">
      <c r="A25" s="15">
        <v>7.5</v>
      </c>
      <c r="B25" s="29" t="s">
        <v>15</v>
      </c>
      <c r="C25" s="4">
        <v>2099966.8758</v>
      </c>
      <c r="D25" s="4">
        <v>2241847.5614507869</v>
      </c>
      <c r="E25" s="4">
        <v>2433432.1324969195</v>
      </c>
      <c r="F25" s="4">
        <v>3604856.6606233362</v>
      </c>
      <c r="G25" s="4">
        <v>3664712.6297910213</v>
      </c>
      <c r="H25" s="4">
        <v>3662989.4670680612</v>
      </c>
      <c r="I25" s="4">
        <v>3656971.8384663113</v>
      </c>
      <c r="J25" s="4">
        <v>3339750.7561541433</v>
      </c>
      <c r="K25" s="4">
        <v>3525320.0175192296</v>
      </c>
      <c r="L25" s="4">
        <v>2575273.4626505799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5"/>
      <c r="FT25" s="5"/>
      <c r="FU25" s="5"/>
    </row>
    <row r="26" spans="1:178" ht="15.75" x14ac:dyDescent="0.25">
      <c r="A26" s="15">
        <v>7.6</v>
      </c>
      <c r="B26" s="29" t="s">
        <v>16</v>
      </c>
      <c r="C26" s="4">
        <v>18188.645199999999</v>
      </c>
      <c r="D26" s="4">
        <v>19634.762614648982</v>
      </c>
      <c r="E26" s="4">
        <v>20723.135919793607</v>
      </c>
      <c r="F26" s="4">
        <v>20438.845351309501</v>
      </c>
      <c r="G26" s="4">
        <v>22623.286181640899</v>
      </c>
      <c r="H26" s="4">
        <v>19264.728239779863</v>
      </c>
      <c r="I26" s="4">
        <v>18724.726973632314</v>
      </c>
      <c r="J26" s="4">
        <v>18817.436654029418</v>
      </c>
      <c r="K26" s="4">
        <v>19462.597334024631</v>
      </c>
      <c r="L26" s="4">
        <v>19638.599070900742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5"/>
      <c r="FT26" s="5"/>
      <c r="FU26" s="5"/>
    </row>
    <row r="27" spans="1:178" ht="30" x14ac:dyDescent="0.25">
      <c r="A27" s="15">
        <v>7.7</v>
      </c>
      <c r="B27" s="29" t="s">
        <v>17</v>
      </c>
      <c r="C27" s="4">
        <v>476331.33620000002</v>
      </c>
      <c r="D27" s="4">
        <v>508765.95691600896</v>
      </c>
      <c r="E27" s="4">
        <v>531220.75321024051</v>
      </c>
      <c r="F27" s="4">
        <v>655861.93376137828</v>
      </c>
      <c r="G27" s="4">
        <v>754822.98171754437</v>
      </c>
      <c r="H27" s="4">
        <v>686005.69769169507</v>
      </c>
      <c r="I27" s="4">
        <v>616876.05231227586</v>
      </c>
      <c r="J27" s="4">
        <v>597123.82769910386</v>
      </c>
      <c r="K27" s="4">
        <v>585241.69737107377</v>
      </c>
      <c r="L27" s="4">
        <v>597334.96543332923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5"/>
      <c r="FT27" s="5"/>
      <c r="FU27" s="5"/>
    </row>
    <row r="28" spans="1:178" ht="15.75" x14ac:dyDescent="0.25">
      <c r="A28" s="16" t="s">
        <v>37</v>
      </c>
      <c r="B28" s="29" t="s">
        <v>18</v>
      </c>
      <c r="C28" s="4">
        <v>5303210</v>
      </c>
      <c r="D28" s="4">
        <v>5811414</v>
      </c>
      <c r="E28" s="4">
        <v>6116374</v>
      </c>
      <c r="F28" s="4">
        <v>6506996</v>
      </c>
      <c r="G28" s="4">
        <v>6628969</v>
      </c>
      <c r="H28" s="4">
        <v>7051012.9188624723</v>
      </c>
      <c r="I28" s="4">
        <v>6887398.7140863491</v>
      </c>
      <c r="J28" s="4">
        <v>7245060.7376265088</v>
      </c>
      <c r="K28" s="4">
        <v>7341838.9422891457</v>
      </c>
      <c r="L28" s="4">
        <v>7885932.72375469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5"/>
      <c r="FT28" s="5"/>
      <c r="FU28" s="5"/>
    </row>
    <row r="29" spans="1:178" ht="30" x14ac:dyDescent="0.25">
      <c r="A29" s="16" t="s">
        <v>38</v>
      </c>
      <c r="B29" s="29" t="s">
        <v>19</v>
      </c>
      <c r="C29" s="4">
        <v>6659467.9258191502</v>
      </c>
      <c r="D29" s="4">
        <v>6837258.8405772774</v>
      </c>
      <c r="E29" s="4">
        <v>7218182.3109143591</v>
      </c>
      <c r="F29" s="4">
        <v>8133071.7087893821</v>
      </c>
      <c r="G29" s="4">
        <v>8575765.0933749191</v>
      </c>
      <c r="H29" s="4">
        <v>9394700.1193315238</v>
      </c>
      <c r="I29" s="4">
        <v>10024121.835267216</v>
      </c>
      <c r="J29" s="4">
        <v>11163081.667814152</v>
      </c>
      <c r="K29" s="4">
        <v>12182799.613378711</v>
      </c>
      <c r="L29" s="4">
        <v>12115933.868185986</v>
      </c>
      <c r="M29" s="9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5"/>
      <c r="FT29" s="5"/>
      <c r="FU29" s="5"/>
    </row>
    <row r="30" spans="1:178" ht="15.75" x14ac:dyDescent="0.25">
      <c r="A30" s="16" t="s">
        <v>39</v>
      </c>
      <c r="B30" s="29" t="s">
        <v>54</v>
      </c>
      <c r="C30" s="4">
        <v>1511908</v>
      </c>
      <c r="D30" s="4">
        <v>1278842</v>
      </c>
      <c r="E30" s="4">
        <v>1226414</v>
      </c>
      <c r="F30" s="4">
        <v>1280577</v>
      </c>
      <c r="G30" s="4">
        <v>1423021</v>
      </c>
      <c r="H30" s="4">
        <v>1526694</v>
      </c>
      <c r="I30" s="4">
        <v>1935487.5145484423</v>
      </c>
      <c r="J30" s="4">
        <v>1968741.172958788</v>
      </c>
      <c r="K30" s="4">
        <v>2224387.1628816193</v>
      </c>
      <c r="L30" s="4">
        <v>2306659.787186536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5"/>
      <c r="FT30" s="5"/>
      <c r="FU30" s="5"/>
    </row>
    <row r="31" spans="1:178" ht="15.75" x14ac:dyDescent="0.25">
      <c r="A31" s="16" t="s">
        <v>40</v>
      </c>
      <c r="B31" s="29" t="s">
        <v>20</v>
      </c>
      <c r="C31" s="4">
        <v>2195529.4816000001</v>
      </c>
      <c r="D31" s="4">
        <v>2303176.3227762673</v>
      </c>
      <c r="E31" s="4">
        <v>2444405.0924142483</v>
      </c>
      <c r="F31" s="4">
        <v>2832356.542284986</v>
      </c>
      <c r="G31" s="4">
        <v>3081454.4215906146</v>
      </c>
      <c r="H31" s="4">
        <v>3468008.0612334758</v>
      </c>
      <c r="I31" s="4">
        <v>3680870.3323281589</v>
      </c>
      <c r="J31" s="4">
        <v>4174436.1274336111</v>
      </c>
      <c r="K31" s="4">
        <v>4573259.6618408067</v>
      </c>
      <c r="L31" s="4">
        <v>4732232.6128650336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5"/>
      <c r="FT31" s="5"/>
      <c r="FU31" s="5"/>
    </row>
    <row r="32" spans="1:178" ht="15.75" x14ac:dyDescent="0.25">
      <c r="A32" s="19"/>
      <c r="B32" s="30" t="s">
        <v>30</v>
      </c>
      <c r="C32" s="20">
        <f>C17+C20+C28+C29+C30+C31</f>
        <v>23008301.781819154</v>
      </c>
      <c r="D32" s="20">
        <f t="shared" ref="D32:L32" si="14">D17+D20+D28+D29+D30+D31</f>
        <v>24175555.87002378</v>
      </c>
      <c r="E32" s="20">
        <f t="shared" si="14"/>
        <v>25535826.683887746</v>
      </c>
      <c r="F32" s="20">
        <f t="shared" si="14"/>
        <v>28756150.480804898</v>
      </c>
      <c r="G32" s="20">
        <f t="shared" si="14"/>
        <v>30957742.241576847</v>
      </c>
      <c r="H32" s="20">
        <f t="shared" si="14"/>
        <v>32971827.68330485</v>
      </c>
      <c r="I32" s="20">
        <f t="shared" si="14"/>
        <v>34562404.743545182</v>
      </c>
      <c r="J32" s="20">
        <f t="shared" si="14"/>
        <v>36531992.720851801</v>
      </c>
      <c r="K32" s="20">
        <f t="shared" si="14"/>
        <v>39282755.875245824</v>
      </c>
      <c r="L32" s="20">
        <f t="shared" si="14"/>
        <v>37178952.228140257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5"/>
      <c r="FT32" s="5"/>
      <c r="FU32" s="5"/>
    </row>
    <row r="33" spans="1:178" s="14" customFormat="1" ht="15.75" x14ac:dyDescent="0.25">
      <c r="A33" s="21" t="s">
        <v>27</v>
      </c>
      <c r="B33" s="32" t="s">
        <v>51</v>
      </c>
      <c r="C33" s="22">
        <f t="shared" ref="C33" si="15">C6+C11+C13+C14+C15+C17+C20+C28+C29+C30+C31</f>
        <v>27408501.130944099</v>
      </c>
      <c r="D33" s="22">
        <f t="shared" ref="D33:L33" si="16">D6+D11+D13+D14+D15+D17+D20+D28+D29+D30+D31</f>
        <v>28849736.311379723</v>
      </c>
      <c r="E33" s="22">
        <f t="shared" si="16"/>
        <v>30524389.791775409</v>
      </c>
      <c r="F33" s="22">
        <f t="shared" si="16"/>
        <v>33513135.520707101</v>
      </c>
      <c r="G33" s="22">
        <f t="shared" si="16"/>
        <v>36702453.670948446</v>
      </c>
      <c r="H33" s="22">
        <f t="shared" si="16"/>
        <v>38781695.099316046</v>
      </c>
      <c r="I33" s="22">
        <f t="shared" si="16"/>
        <v>40894905.554414131</v>
      </c>
      <c r="J33" s="22">
        <f t="shared" si="16"/>
        <v>43493276.763132624</v>
      </c>
      <c r="K33" s="22">
        <f t="shared" si="16"/>
        <v>47227636.745920509</v>
      </c>
      <c r="L33" s="22">
        <f t="shared" si="16"/>
        <v>44552121.982039489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5"/>
      <c r="FT33" s="5"/>
      <c r="FU33" s="5"/>
      <c r="FV33" s="6"/>
    </row>
    <row r="34" spans="1:178" ht="15.75" x14ac:dyDescent="0.25">
      <c r="A34" s="18" t="s">
        <v>43</v>
      </c>
      <c r="B34" s="33" t="s">
        <v>25</v>
      </c>
      <c r="C34" s="4">
        <f>GSVA_const!C34</f>
        <v>4442090</v>
      </c>
      <c r="D34" s="4">
        <f>GSVA_const!D34</f>
        <v>4998368.1122592641</v>
      </c>
      <c r="E34" s="4">
        <f>GSVA_const!E34</f>
        <v>5527878.9740904933</v>
      </c>
      <c r="F34" s="4">
        <f>GSVA_const!F34</f>
        <v>5564294.5320102759</v>
      </c>
      <c r="G34" s="4">
        <f>GSVA_const!G34</f>
        <v>6861980.9842560105</v>
      </c>
      <c r="H34" s="4">
        <f>GSVA_const!H34</f>
        <v>7782894.1318016946</v>
      </c>
      <c r="I34" s="4">
        <f>GSVA_const!I34</f>
        <v>8259842.1482719881</v>
      </c>
      <c r="J34" s="4">
        <f>GSVA_const!J34</f>
        <v>8182353.7076370176</v>
      </c>
      <c r="K34" s="4">
        <f>GSVA_const!K34</f>
        <v>8335494.4938957533</v>
      </c>
      <c r="L34" s="4">
        <f>GSVA_const!L34</f>
        <v>7957290.0155738108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</row>
    <row r="35" spans="1:178" ht="15.75" x14ac:dyDescent="0.25">
      <c r="A35" s="18" t="s">
        <v>44</v>
      </c>
      <c r="B35" s="33" t="s">
        <v>24</v>
      </c>
      <c r="C35" s="4">
        <f>GSVA_const!C35</f>
        <v>385589</v>
      </c>
      <c r="D35" s="4">
        <f>GSVA_const!D35</f>
        <v>428774.79515316477</v>
      </c>
      <c r="E35" s="4">
        <f>GSVA_const!E35</f>
        <v>399517.50326502608</v>
      </c>
      <c r="F35" s="4">
        <f>GSVA_const!F35</f>
        <v>313556.10056010255</v>
      </c>
      <c r="G35" s="4">
        <f>GSVA_const!G35</f>
        <v>391476.05712144001</v>
      </c>
      <c r="H35" s="4">
        <f>GSVA_const!H35</f>
        <v>405351.47822740488</v>
      </c>
      <c r="I35" s="4">
        <f>GSVA_const!I35</f>
        <v>391633.13070003083</v>
      </c>
      <c r="J35" s="4">
        <f>GSVA_const!J35</f>
        <v>379915.90339027607</v>
      </c>
      <c r="K35" s="4">
        <f>GSVA_const!K35</f>
        <v>532834.10915234766</v>
      </c>
      <c r="L35" s="4">
        <f>GSVA_const!L35</f>
        <v>657640.71685484343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</row>
    <row r="36" spans="1:178" ht="15.75" x14ac:dyDescent="0.25">
      <c r="A36" s="23" t="s">
        <v>45</v>
      </c>
      <c r="B36" s="34" t="s">
        <v>63</v>
      </c>
      <c r="C36" s="20">
        <f>C33+C34-C35</f>
        <v>31465002.130944099</v>
      </c>
      <c r="D36" s="20">
        <f t="shared" ref="D36:L36" si="17">D33+D34-D35</f>
        <v>33419329.628485821</v>
      </c>
      <c r="E36" s="20">
        <f t="shared" si="17"/>
        <v>35652751.262600876</v>
      </c>
      <c r="F36" s="20">
        <f t="shared" si="17"/>
        <v>38763873.952157274</v>
      </c>
      <c r="G36" s="20">
        <f t="shared" si="17"/>
        <v>43172958.598083019</v>
      </c>
      <c r="H36" s="20">
        <f t="shared" si="17"/>
        <v>46159237.752890334</v>
      </c>
      <c r="I36" s="20">
        <f t="shared" si="17"/>
        <v>48763114.571986087</v>
      </c>
      <c r="J36" s="20">
        <f t="shared" si="17"/>
        <v>51295714.56737937</v>
      </c>
      <c r="K36" s="20">
        <f t="shared" si="17"/>
        <v>55030297.130663916</v>
      </c>
      <c r="L36" s="20">
        <f t="shared" si="17"/>
        <v>51851771.280758455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</row>
    <row r="37" spans="1:178" ht="15.75" x14ac:dyDescent="0.25">
      <c r="A37" s="18" t="s">
        <v>46</v>
      </c>
      <c r="B37" s="33" t="s">
        <v>42</v>
      </c>
      <c r="C37" s="4">
        <f>GSVA_cur!C37</f>
        <v>170080</v>
      </c>
      <c r="D37" s="4">
        <f>GSVA_cur!D37</f>
        <v>173860</v>
      </c>
      <c r="E37" s="4">
        <f>GSVA_cur!E37</f>
        <v>177640</v>
      </c>
      <c r="F37" s="4">
        <f>GSVA_cur!F37</f>
        <v>181420</v>
      </c>
      <c r="G37" s="4">
        <f>GSVA_cur!G37</f>
        <v>185200</v>
      </c>
      <c r="H37" s="4">
        <f>GSVA_cur!H37</f>
        <v>188980</v>
      </c>
      <c r="I37" s="4">
        <f>GSVA_cur!I37</f>
        <v>192770</v>
      </c>
      <c r="J37" s="4">
        <f>GSVA_cur!J37</f>
        <v>196560</v>
      </c>
      <c r="K37" s="4">
        <f>GSVA_cur!K37</f>
        <v>200350</v>
      </c>
      <c r="L37" s="4">
        <f>GSVA_cur!L37</f>
        <v>204140</v>
      </c>
      <c r="M37" s="5"/>
    </row>
    <row r="38" spans="1:178" ht="15.75" x14ac:dyDescent="0.25">
      <c r="A38" s="23" t="s">
        <v>47</v>
      </c>
      <c r="B38" s="34" t="s">
        <v>64</v>
      </c>
      <c r="C38" s="20">
        <f>C36/C37*1000</f>
        <v>185001.18844628468</v>
      </c>
      <c r="D38" s="20">
        <f t="shared" ref="D38:L38" si="18">D36/D37*1000</f>
        <v>192219.77239437375</v>
      </c>
      <c r="E38" s="20">
        <f t="shared" si="18"/>
        <v>200702.27011146629</v>
      </c>
      <c r="F38" s="20">
        <f t="shared" si="18"/>
        <v>213669.24237767211</v>
      </c>
      <c r="G38" s="20">
        <f t="shared" si="18"/>
        <v>233115.32720347203</v>
      </c>
      <c r="H38" s="20">
        <f t="shared" si="18"/>
        <v>244254.61822886197</v>
      </c>
      <c r="I38" s="20">
        <f t="shared" si="18"/>
        <v>252960.0797426264</v>
      </c>
      <c r="J38" s="20">
        <f t="shared" si="18"/>
        <v>260967.20882875138</v>
      </c>
      <c r="K38" s="20">
        <f t="shared" si="18"/>
        <v>274670.81173278723</v>
      </c>
      <c r="L38" s="20">
        <f t="shared" si="18"/>
        <v>254001.03497971225</v>
      </c>
      <c r="M38" s="7"/>
      <c r="BN38" s="8"/>
      <c r="BO38" s="8"/>
      <c r="BP38" s="8"/>
      <c r="BQ38" s="8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3" max="1048575" man="1"/>
    <brk id="25" max="1048575" man="1"/>
    <brk id="41" max="1048575" man="1"/>
    <brk id="105" max="95" man="1"/>
    <brk id="141" max="1048575" man="1"/>
    <brk id="165" max="1048575" man="1"/>
    <brk id="173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2021-03-15T04:39:39Z</dcterms:modified>
</cp:coreProperties>
</file>