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0490" windowHeight="7755"/>
  </bookViews>
  <sheets>
    <sheet name="GSVA_cur" sheetId="10" r:id="rId1"/>
    <sheet name="GSVA_const" sheetId="1" r:id="rId2"/>
    <sheet name="NSVA_cur" sheetId="11" r:id="rId3"/>
    <sheet name="NSVA_const" sheetId="12" r:id="rId4"/>
  </sheets>
  <definedNames>
    <definedName name="_xlnm.Print_Titles" localSheetId="1">GSVA_const!$A:$B</definedName>
    <definedName name="_xlnm.Print_Titles" localSheetId="0">GSVA_cur!$A:$B</definedName>
    <definedName name="_xlnm.Print_Titles" localSheetId="3">NSVA_const!$A:$B</definedName>
    <definedName name="_xlnm.Print_Titles" localSheetId="2">NSVA_cur!$A:$B</definedName>
  </definedNames>
  <calcPr calcId="144525"/>
</workbook>
</file>

<file path=xl/calcChain.xml><?xml version="1.0" encoding="utf-8"?>
<calcChain xmlns="http://schemas.openxmlformats.org/spreadsheetml/2006/main">
  <c r="K34" i="12" l="1"/>
  <c r="K35" i="12"/>
  <c r="D34" i="12"/>
  <c r="E34" i="12"/>
  <c r="F34" i="12"/>
  <c r="G34" i="12"/>
  <c r="H34" i="12"/>
  <c r="I34" i="12"/>
  <c r="J34" i="12"/>
  <c r="D35" i="12"/>
  <c r="E35" i="12"/>
  <c r="F35" i="12"/>
  <c r="G35" i="12"/>
  <c r="H35" i="12"/>
  <c r="I35" i="12"/>
  <c r="J35" i="12"/>
  <c r="K20" i="12"/>
  <c r="K16" i="12"/>
  <c r="K17" i="12"/>
  <c r="K6" i="12"/>
  <c r="K33" i="12" s="1"/>
  <c r="D34" i="11"/>
  <c r="E34" i="11"/>
  <c r="F34" i="11"/>
  <c r="G34" i="11"/>
  <c r="H34" i="11"/>
  <c r="I34" i="11"/>
  <c r="J34" i="11"/>
  <c r="K34" i="11"/>
  <c r="D35" i="11"/>
  <c r="E35" i="11"/>
  <c r="F35" i="11"/>
  <c r="G35" i="11"/>
  <c r="H35" i="11"/>
  <c r="I35" i="11"/>
  <c r="J35" i="11"/>
  <c r="K35" i="11"/>
  <c r="D37" i="11"/>
  <c r="E37" i="11"/>
  <c r="K20" i="11"/>
  <c r="K32" i="11" s="1"/>
  <c r="K16" i="11"/>
  <c r="K17" i="11"/>
  <c r="K6" i="11"/>
  <c r="D37" i="1"/>
  <c r="D37" i="12" s="1"/>
  <c r="E37" i="1"/>
  <c r="E37" i="12" s="1"/>
  <c r="F37" i="1"/>
  <c r="F37" i="12" s="1"/>
  <c r="G37" i="1"/>
  <c r="G37" i="12" s="1"/>
  <c r="H37" i="1"/>
  <c r="H37" i="11" s="1"/>
  <c r="J37" i="1"/>
  <c r="J37" i="11" s="1"/>
  <c r="K37" i="1"/>
  <c r="K37" i="12" s="1"/>
  <c r="K20" i="1"/>
  <c r="K32" i="1" s="1"/>
  <c r="K16" i="1"/>
  <c r="K17" i="1"/>
  <c r="K6" i="1"/>
  <c r="K12" i="1" s="1"/>
  <c r="K37" i="11" l="1"/>
  <c r="K32" i="12"/>
  <c r="G37" i="11"/>
  <c r="K36" i="12"/>
  <c r="K33" i="1"/>
  <c r="K12" i="11"/>
  <c r="K12" i="12"/>
  <c r="K33" i="11"/>
  <c r="J37" i="12"/>
  <c r="K36" i="11"/>
  <c r="F37" i="11"/>
  <c r="H37" i="12"/>
  <c r="I20" i="11"/>
  <c r="D20" i="11"/>
  <c r="E20" i="11"/>
  <c r="F20" i="11"/>
  <c r="G20" i="11"/>
  <c r="H20" i="11"/>
  <c r="J20" i="11"/>
  <c r="D17" i="11"/>
  <c r="D32" i="11" s="1"/>
  <c r="E17" i="11"/>
  <c r="F17" i="11"/>
  <c r="G17" i="11"/>
  <c r="H17" i="11"/>
  <c r="I17" i="11"/>
  <c r="I32" i="11" s="1"/>
  <c r="J17" i="11"/>
  <c r="J32" i="11" s="1"/>
  <c r="D16" i="11"/>
  <c r="E16" i="11"/>
  <c r="F16" i="11"/>
  <c r="G16" i="11"/>
  <c r="H16" i="11"/>
  <c r="I16" i="11"/>
  <c r="J16" i="11"/>
  <c r="D6" i="11"/>
  <c r="E6" i="11"/>
  <c r="F6" i="11"/>
  <c r="G6" i="11"/>
  <c r="H6" i="11"/>
  <c r="I6" i="11"/>
  <c r="J6" i="11"/>
  <c r="G32" i="11" l="1"/>
  <c r="H32" i="11"/>
  <c r="J12" i="11"/>
  <c r="J33" i="11"/>
  <c r="J36" i="11" s="1"/>
  <c r="I12" i="11"/>
  <c r="I33" i="11"/>
  <c r="I36" i="11" s="1"/>
  <c r="H12" i="11"/>
  <c r="H33" i="11"/>
  <c r="H36" i="11" s="1"/>
  <c r="G12" i="11"/>
  <c r="G33" i="11"/>
  <c r="G36" i="11" s="1"/>
  <c r="F12" i="11"/>
  <c r="F33" i="11"/>
  <c r="F36" i="11" s="1"/>
  <c r="E12" i="11"/>
  <c r="E33" i="11"/>
  <c r="E36" i="11" s="1"/>
  <c r="D12" i="11"/>
  <c r="D33" i="11"/>
  <c r="D36" i="11" s="1"/>
  <c r="F32" i="11"/>
  <c r="E32" i="11"/>
  <c r="K36" i="1"/>
  <c r="K20" i="10" l="1"/>
  <c r="I20" i="1"/>
  <c r="J20" i="1"/>
  <c r="I20" i="12"/>
  <c r="J20" i="12"/>
  <c r="I20" i="10"/>
  <c r="J20" i="10"/>
  <c r="I17" i="1"/>
  <c r="J17" i="1"/>
  <c r="I17" i="12"/>
  <c r="J17" i="12"/>
  <c r="I17" i="10"/>
  <c r="J17" i="10"/>
  <c r="K17" i="10"/>
  <c r="K32" i="10" s="1"/>
  <c r="I16" i="1"/>
  <c r="J16" i="1"/>
  <c r="I16" i="12"/>
  <c r="J16" i="12"/>
  <c r="I16" i="10"/>
  <c r="J16" i="10"/>
  <c r="K16" i="10"/>
  <c r="I6" i="1"/>
  <c r="J6" i="1"/>
  <c r="J33" i="1" s="1"/>
  <c r="I6" i="12"/>
  <c r="J6" i="12"/>
  <c r="I6" i="10"/>
  <c r="J6" i="10"/>
  <c r="J12" i="10" s="1"/>
  <c r="K6" i="10"/>
  <c r="I32" i="1" l="1"/>
  <c r="J33" i="12"/>
  <c r="J36" i="12" s="1"/>
  <c r="I33" i="12"/>
  <c r="I36" i="12" s="1"/>
  <c r="J36" i="1"/>
  <c r="J32" i="12"/>
  <c r="I33" i="1"/>
  <c r="I32" i="12"/>
  <c r="J32" i="1"/>
  <c r="J32" i="10"/>
  <c r="K12" i="10"/>
  <c r="K33" i="10"/>
  <c r="J33" i="10"/>
  <c r="J12" i="12"/>
  <c r="J12" i="1"/>
  <c r="I12" i="12"/>
  <c r="I12" i="1"/>
  <c r="I32" i="10"/>
  <c r="I33" i="10"/>
  <c r="I12" i="10"/>
  <c r="I36" i="1" l="1"/>
  <c r="K36" i="10"/>
  <c r="I36" i="10"/>
  <c r="J36" i="10"/>
  <c r="G20" i="1" l="1"/>
  <c r="H20" i="1"/>
  <c r="G20" i="12"/>
  <c r="H20" i="12"/>
  <c r="G20" i="10"/>
  <c r="H20" i="10"/>
  <c r="G17" i="1"/>
  <c r="G32" i="1" s="1"/>
  <c r="H17" i="1"/>
  <c r="G17" i="12"/>
  <c r="H17" i="12"/>
  <c r="G17" i="10"/>
  <c r="H17" i="10"/>
  <c r="G16" i="1"/>
  <c r="H16" i="1"/>
  <c r="G16" i="12"/>
  <c r="H16" i="12"/>
  <c r="G16" i="10"/>
  <c r="H16" i="10"/>
  <c r="G6" i="1"/>
  <c r="G33" i="1" s="1"/>
  <c r="H6" i="1"/>
  <c r="H33" i="1" s="1"/>
  <c r="G6" i="12"/>
  <c r="H6" i="12"/>
  <c r="G6" i="10"/>
  <c r="H6" i="10"/>
  <c r="H32" i="1" l="1"/>
  <c r="G36" i="1"/>
  <c r="H36" i="1"/>
  <c r="H33" i="12"/>
  <c r="H36" i="12" s="1"/>
  <c r="H32" i="12"/>
  <c r="G33" i="12"/>
  <c r="G36" i="12" s="1"/>
  <c r="G32" i="12"/>
  <c r="H12" i="12"/>
  <c r="G12" i="10"/>
  <c r="H32" i="10"/>
  <c r="H33" i="10"/>
  <c r="G32" i="10"/>
  <c r="H12" i="10"/>
  <c r="G33" i="10"/>
  <c r="G12" i="12"/>
  <c r="H12" i="1"/>
  <c r="G12" i="1"/>
  <c r="C35" i="12"/>
  <c r="C34" i="12"/>
  <c r="H36" i="10" l="1"/>
  <c r="G36" i="10"/>
  <c r="C35" i="11" l="1"/>
  <c r="C34" i="11"/>
  <c r="C37" i="1" l="1"/>
  <c r="F16" i="1"/>
  <c r="E16" i="1"/>
  <c r="D16" i="1"/>
  <c r="C16" i="1"/>
  <c r="F20" i="12" l="1"/>
  <c r="E20" i="12"/>
  <c r="D20" i="12"/>
  <c r="C20" i="12"/>
  <c r="F17" i="12"/>
  <c r="F32" i="12" s="1"/>
  <c r="E17" i="12"/>
  <c r="E32" i="12" s="1"/>
  <c r="D17" i="12"/>
  <c r="D32" i="12" s="1"/>
  <c r="C17" i="12"/>
  <c r="F16" i="12"/>
  <c r="E16" i="12"/>
  <c r="D16" i="12"/>
  <c r="C16" i="12"/>
  <c r="F6" i="12"/>
  <c r="E6" i="12"/>
  <c r="D6" i="12"/>
  <c r="C6" i="12"/>
  <c r="C20" i="11"/>
  <c r="C17" i="11"/>
  <c r="C16" i="11"/>
  <c r="C6" i="11"/>
  <c r="F20" i="1"/>
  <c r="E20" i="1"/>
  <c r="D20" i="1"/>
  <c r="C20" i="1"/>
  <c r="F17" i="1"/>
  <c r="E17" i="1"/>
  <c r="D17" i="1"/>
  <c r="C17" i="1"/>
  <c r="F6" i="1"/>
  <c r="E6" i="1"/>
  <c r="D6" i="1"/>
  <c r="C6" i="1"/>
  <c r="F20" i="10"/>
  <c r="F17" i="10"/>
  <c r="F16" i="10"/>
  <c r="F6" i="10"/>
  <c r="E20" i="10"/>
  <c r="D20" i="10"/>
  <c r="C20" i="10"/>
  <c r="E17" i="10"/>
  <c r="D17" i="10"/>
  <c r="C17" i="10"/>
  <c r="E16" i="10"/>
  <c r="D16" i="10"/>
  <c r="C16" i="10"/>
  <c r="E6" i="10"/>
  <c r="D6" i="10"/>
  <c r="C6" i="10"/>
  <c r="D33" i="1" l="1"/>
  <c r="E33" i="1"/>
  <c r="F33" i="1"/>
  <c r="D32" i="1"/>
  <c r="D33" i="12"/>
  <c r="D36" i="12" s="1"/>
  <c r="E32" i="1"/>
  <c r="E33" i="12"/>
  <c r="E36" i="12" s="1"/>
  <c r="F32" i="1"/>
  <c r="F33" i="12"/>
  <c r="F36" i="12" s="1"/>
  <c r="C12" i="1"/>
  <c r="C32" i="1"/>
  <c r="E12" i="1"/>
  <c r="D12" i="1"/>
  <c r="F12" i="1"/>
  <c r="E12" i="12"/>
  <c r="C12" i="10"/>
  <c r="D33" i="10"/>
  <c r="F33" i="10"/>
  <c r="C33" i="1"/>
  <c r="C33" i="11"/>
  <c r="C32" i="11"/>
  <c r="C33" i="12"/>
  <c r="C32" i="12"/>
  <c r="F12" i="10"/>
  <c r="F32" i="10"/>
  <c r="C12" i="12"/>
  <c r="D12" i="12"/>
  <c r="F12" i="12"/>
  <c r="C12" i="11"/>
  <c r="D12" i="10"/>
  <c r="C33" i="10"/>
  <c r="D32" i="10"/>
  <c r="E32" i="10"/>
  <c r="E33" i="10"/>
  <c r="C32" i="10"/>
  <c r="E12" i="10"/>
  <c r="E36" i="1" l="1"/>
  <c r="F36" i="1"/>
  <c r="D36" i="1"/>
  <c r="C36" i="12"/>
  <c r="C36" i="1"/>
  <c r="C36" i="11"/>
  <c r="E36" i="10"/>
  <c r="C36" i="10"/>
  <c r="F36" i="10"/>
  <c r="D36" i="10"/>
  <c r="C37" i="12"/>
  <c r="C37" i="11"/>
</calcChain>
</file>

<file path=xl/sharedStrings.xml><?xml version="1.0" encoding="utf-8"?>
<sst xmlns="http://schemas.openxmlformats.org/spreadsheetml/2006/main" count="267" uniqueCount="77">
  <si>
    <t>S.No.</t>
  </si>
  <si>
    <t>Item</t>
  </si>
  <si>
    <t>Agriculture, forestry and fishing</t>
  </si>
  <si>
    <t>Mining and quarrying</t>
  </si>
  <si>
    <t>Manufacturing</t>
  </si>
  <si>
    <t>Electricity, gas, water supply &amp; other utility services</t>
  </si>
  <si>
    <t>Construction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</si>
  <si>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</si>
  <si>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</si>
  <si>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</si>
  <si>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</si>
  <si>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Railways</t>
  </si>
  <si>
    <t>Road transport</t>
  </si>
  <si>
    <t>Water transport</t>
  </si>
  <si>
    <t>Air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</si>
  <si>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</si>
  <si>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</si>
  <si>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</si>
  <si>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</si>
  <si>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Other services</t>
  </si>
  <si>
    <t>2011-12</t>
  </si>
  <si>
    <t>2012-13</t>
  </si>
  <si>
    <t>2013-14</t>
  </si>
  <si>
    <t>Subsidies on products</t>
  </si>
  <si>
    <t>Taxes on Products</t>
  </si>
  <si>
    <t>1.</t>
  </si>
  <si>
    <t>12.</t>
  </si>
  <si>
    <t>Primary</t>
  </si>
  <si>
    <t>Secondary</t>
  </si>
  <si>
    <t>Tertiary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</si>
  <si>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</si>
  <si>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</si>
  <si>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</si>
  <si>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</si>
  <si>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</si>
  <si>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</si>
  <si>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</si>
  <si>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</si>
  <si>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</si>
  <si>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</si>
  <si>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TOTAL GSVA at basic prices</t>
  </si>
  <si>
    <t>Population ('00)</t>
  </si>
  <si>
    <t>13.</t>
  </si>
  <si>
    <t>14.</t>
  </si>
  <si>
    <t>15.</t>
  </si>
  <si>
    <t>16.</t>
  </si>
  <si>
    <t>17.</t>
  </si>
  <si>
    <t>Gross State Value Added by economic activity at current prices</t>
  </si>
  <si>
    <t>Gross State Value Added by economic activity at constant (2011-12) prices</t>
  </si>
  <si>
    <t>Net State Value Added by economic activity at current prices</t>
  </si>
  <si>
    <t>TOTAL NSVA at basic prices</t>
  </si>
  <si>
    <t>Net State Value Added by economic activity at constant (2011-12) prices</t>
  </si>
  <si>
    <t>State :</t>
  </si>
  <si>
    <t>Public administration</t>
  </si>
  <si>
    <t>Gross State Domestic Product</t>
  </si>
  <si>
    <t>2014-15</t>
  </si>
  <si>
    <t>(Rs. in lakh)</t>
  </si>
  <si>
    <t>Per Capita GSDP (Rs.)</t>
  </si>
  <si>
    <t>Crops</t>
  </si>
  <si>
    <t>Livestock</t>
  </si>
  <si>
    <t>Forestry and logging</t>
  </si>
  <si>
    <t>Fishing and aquaculture</t>
  </si>
  <si>
    <t>Net State Domestic Product</t>
  </si>
  <si>
    <t>Per Capita NSDP (Rs.)</t>
  </si>
  <si>
    <t>2015-16</t>
  </si>
  <si>
    <t>Gujarat</t>
  </si>
  <si>
    <t>*includes 7.2,7.3 &amp; 7.4</t>
  </si>
  <si>
    <t>Services incidental to transport*</t>
  </si>
  <si>
    <t>2016-17</t>
  </si>
  <si>
    <t>2017-18</t>
  </si>
  <si>
    <t>2018-19</t>
  </si>
  <si>
    <t>2019-20</t>
  </si>
  <si>
    <t>As on 15.03.2021</t>
  </si>
  <si>
    <t xml:space="preserve">Trade &amp; repair services </t>
  </si>
  <si>
    <r>
      <t xml:space="preserve">Trade, repair, hotels and restaurants </t>
    </r>
    <r>
      <rPr>
        <i/>
        <sz val="11"/>
        <rFont val="Calibri"/>
        <family val="2"/>
        <scheme val="minor"/>
      </rPr>
      <t>#</t>
    </r>
  </si>
  <si>
    <t># includes 6.1 and 6.2</t>
  </si>
  <si>
    <t>Source: Directorate of Economics and Statistics of the respective State/Uts.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</si>
</sst>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0">
    <xf numFmtId="0" fontId="0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6" fillId="0" borderId="0"/>
    <xf numFmtId="0" fontId="5" fillId="2" borderId="2" applyNumberFormat="0" applyFont="0" applyAlignment="0" applyProtection="0"/>
    <xf numFmtId="0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8" fillId="2" borderId="2" applyNumberFormat="0" applyFont="0" applyAlignment="0" applyProtection="0"/>
    <xf numFmtId="0" fontId="9" fillId="0" borderId="0"/>
    <xf numFmtId="164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</cellStyleXfs>
  <cellXfs count="34">
    <xf numFmtId="0" fontId="0" fillId="0" borderId="0" xfId="0"/>
    <xf numFmtId="1" fontId="7" fillId="0" borderId="1" xfId="0" applyNumberFormat="1" applyFont="1" applyFill="1" applyBorder="1" applyProtection="1"/>
    <xf numFmtId="0" fontId="7" fillId="0" borderId="0" xfId="0" applyFont="1" applyFill="1" applyProtection="1">
      <protection locked="0"/>
    </xf>
    <xf numFmtId="0" fontId="7" fillId="0" borderId="1" xfId="0" applyFont="1" applyFill="1" applyBorder="1" applyProtection="1">
      <protection locked="0"/>
    </xf>
    <xf numFmtId="1" fontId="7" fillId="0" borderId="1" xfId="0" applyNumberFormat="1" applyFont="1" applyFill="1" applyBorder="1" applyProtection="1"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>
      <protection locked="0"/>
    </xf>
    <xf numFmtId="1" fontId="10" fillId="0" borderId="0" xfId="0" applyNumberFormat="1" applyFont="1" applyFill="1" applyBorder="1" applyProtection="1">
      <protection locked="0"/>
    </xf>
    <xf numFmtId="0" fontId="7" fillId="0" borderId="0" xfId="0" quotePrefix="1" applyFont="1" applyFill="1" applyProtection="1">
      <protection locked="0"/>
    </xf>
    <xf numFmtId="0" fontId="1" fillId="0" borderId="0" xfId="0" applyFont="1" applyFill="1" applyAlignment="1">
      <alignment horizontal="left" vertical="center"/>
    </xf>
    <xf numFmtId="49" fontId="11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Protection="1"/>
    <xf numFmtId="49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  <protection locked="0"/>
    </xf>
    <xf numFmtId="49" fontId="14" fillId="0" borderId="1" xfId="0" applyNumberFormat="1" applyFont="1" applyFill="1" applyBorder="1" applyAlignment="1" applyProtection="1">
      <alignment vertical="center" wrapText="1"/>
    </xf>
    <xf numFmtId="49" fontId="12" fillId="0" borderId="1" xfId="0" quotePrefix="1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top" wrapText="1"/>
    </xf>
    <xf numFmtId="49" fontId="12" fillId="3" borderId="1" xfId="0" applyNumberFormat="1" applyFont="1" applyFill="1" applyBorder="1" applyAlignment="1" applyProtection="1">
      <alignment vertical="center" wrapText="1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1" fontId="7" fillId="3" borderId="1" xfId="0" applyNumberFormat="1" applyFont="1" applyFill="1" applyBorder="1" applyProtection="1">
      <protection locked="0"/>
    </xf>
    <xf numFmtId="49" fontId="12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horizontal="left" vertical="center" wrapText="1"/>
    </xf>
    <xf numFmtId="1" fontId="7" fillId="3" borderId="1" xfId="0" applyNumberFormat="1" applyFont="1" applyFill="1" applyBorder="1" applyProtection="1"/>
    <xf numFmtId="49" fontId="12" fillId="3" borderId="1" xfId="0" quotePrefix="1" applyNumberFormat="1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Protection="1"/>
    <xf numFmtId="0" fontId="16" fillId="0" borderId="0" xfId="0" applyFont="1" applyFill="1" applyProtection="1">
      <protection locked="0"/>
    </xf>
  </cellXfs>
  <cellStyles count="530">
    <cellStyle name="Comma 2" xfId="15"/>
    <cellStyle name="Comma 2 2" xfId="528"/>
    <cellStyle name="Normal" xfId="0" builtinId="0"/>
    <cellStyle name="Normal 2" xfId="2"/>
    <cellStyle name="Normal 2 2" xfId="8"/>
    <cellStyle name="Normal 2 2 2" xfId="10"/>
    <cellStyle name="Normal 2 2 3" xfId="18"/>
    <cellStyle name="Normal 2 3" xfId="5"/>
    <cellStyle name="Normal 2 3 2" xfId="529"/>
    <cellStyle name="Normal 2 4" xfId="9"/>
    <cellStyle name="Normal 2 4 2" xfId="17"/>
    <cellStyle name="Normal 3" xfId="1"/>
    <cellStyle name="Normal 3 2" xfId="6"/>
    <cellStyle name="Normal 3 2 2" xfId="11"/>
    <cellStyle name="Normal 3 3" xfId="16"/>
    <cellStyle name="Normal 4" xfId="3"/>
    <cellStyle name="Normal 5" xfId="4"/>
    <cellStyle name="Normal 5 2" xfId="12"/>
    <cellStyle name="Normal 6" xfId="14"/>
    <cellStyle name="Note 2" xfId="7"/>
    <cellStyle name="Note 2 2" xfId="13"/>
    <cellStyle name="style1405592468105" xfId="19"/>
    <cellStyle name="style1405593752700" xfId="20"/>
    <cellStyle name="style1406113848636" xfId="21"/>
    <cellStyle name="style1406113848741" xfId="22"/>
    <cellStyle name="style1406113848796" xfId="23"/>
    <cellStyle name="style1406113848827" xfId="24"/>
    <cellStyle name="style1406113848859" xfId="25"/>
    <cellStyle name="style1406113848891" xfId="26"/>
    <cellStyle name="style1406113848925" xfId="27"/>
    <cellStyle name="style1406113848965" xfId="28"/>
    <cellStyle name="style1406113848998" xfId="29"/>
    <cellStyle name="style1406113849028" xfId="30"/>
    <cellStyle name="style1406113849058" xfId="31"/>
    <cellStyle name="style1406113849090" xfId="32"/>
    <cellStyle name="style1406113849117" xfId="33"/>
    <cellStyle name="style1406113849144" xfId="34"/>
    <cellStyle name="style1406113849183" xfId="35"/>
    <cellStyle name="style1406113849217" xfId="36"/>
    <cellStyle name="style1406113849255" xfId="37"/>
    <cellStyle name="style1406113849284" xfId="38"/>
    <cellStyle name="style1406113849311" xfId="39"/>
    <cellStyle name="style1406113849339" xfId="40"/>
    <cellStyle name="style1406113849367" xfId="41"/>
    <cellStyle name="style1406113849389" xfId="42"/>
    <cellStyle name="style1406113849413" xfId="43"/>
    <cellStyle name="style1406113849558" xfId="44"/>
    <cellStyle name="style1406113849582" xfId="45"/>
    <cellStyle name="style1406113849605" xfId="46"/>
    <cellStyle name="style1406113849630" xfId="47"/>
    <cellStyle name="style1406113849653" xfId="48"/>
    <cellStyle name="style1406113849674" xfId="49"/>
    <cellStyle name="style1406113849701" xfId="50"/>
    <cellStyle name="style1406113849728" xfId="51"/>
    <cellStyle name="style1406113849754" xfId="52"/>
    <cellStyle name="style1406113849781" xfId="53"/>
    <cellStyle name="style1406113849808" xfId="54"/>
    <cellStyle name="style1406113849835" xfId="55"/>
    <cellStyle name="style1406113849856" xfId="56"/>
    <cellStyle name="style1406113849876" xfId="57"/>
    <cellStyle name="style1406113849898" xfId="58"/>
    <cellStyle name="style1406113849921" xfId="59"/>
    <cellStyle name="style1406113849947" xfId="60"/>
    <cellStyle name="style1406113849975" xfId="61"/>
    <cellStyle name="style1406113850004" xfId="62"/>
    <cellStyle name="style1406113850027" xfId="63"/>
    <cellStyle name="style1406113850054" xfId="64"/>
    <cellStyle name="style1406113850081" xfId="65"/>
    <cellStyle name="style1406113850103" xfId="66"/>
    <cellStyle name="style1406113850129" xfId="67"/>
    <cellStyle name="style1406113850156" xfId="68"/>
    <cellStyle name="style1406113850182" xfId="69"/>
    <cellStyle name="style1406113850203" xfId="70"/>
    <cellStyle name="style1406113850224" xfId="71"/>
    <cellStyle name="style1406113850258" xfId="72"/>
    <cellStyle name="style1406113850331" xfId="73"/>
    <cellStyle name="style1406113850358" xfId="74"/>
    <cellStyle name="style1406113850380" xfId="75"/>
    <cellStyle name="style1406113850409" xfId="76"/>
    <cellStyle name="style1406113850431" xfId="77"/>
    <cellStyle name="style1406113850452" xfId="78"/>
    <cellStyle name="style1406113850474" xfId="79"/>
    <cellStyle name="style1406113850501" xfId="80"/>
    <cellStyle name="style1406113850522" xfId="81"/>
    <cellStyle name="style1406113850542" xfId="82"/>
    <cellStyle name="style1406113850570" xfId="83"/>
    <cellStyle name="style1406113850591" xfId="84"/>
    <cellStyle name="style1406113850614" xfId="85"/>
    <cellStyle name="style1406113850636" xfId="86"/>
    <cellStyle name="style1406113850655" xfId="87"/>
    <cellStyle name="style1406113850674" xfId="88"/>
    <cellStyle name="style1406113850723" xfId="89"/>
    <cellStyle name="style1406113850767" xfId="90"/>
    <cellStyle name="style1406113850816" xfId="91"/>
    <cellStyle name="style1406114189185" xfId="92"/>
    <cellStyle name="style1406114189213" xfId="93"/>
    <cellStyle name="style1406114189239" xfId="94"/>
    <cellStyle name="style1406114189259" xfId="95"/>
    <cellStyle name="style1406114189283" xfId="96"/>
    <cellStyle name="style1406114189307" xfId="97"/>
    <cellStyle name="style1406114189331" xfId="98"/>
    <cellStyle name="style1406114189356" xfId="99"/>
    <cellStyle name="style1406114189382" xfId="100"/>
    <cellStyle name="style1406114189407" xfId="101"/>
    <cellStyle name="style1406114189432" xfId="102"/>
    <cellStyle name="style1406114189459" xfId="103"/>
    <cellStyle name="style1406114189481" xfId="104"/>
    <cellStyle name="style1406114189505" xfId="105"/>
    <cellStyle name="style1406114189535" xfId="106"/>
    <cellStyle name="style1406114189560" xfId="107"/>
    <cellStyle name="style1406114189585" xfId="108"/>
    <cellStyle name="style1406114189616" xfId="109"/>
    <cellStyle name="style1406114189644" xfId="110"/>
    <cellStyle name="style1406114189671" xfId="111"/>
    <cellStyle name="style1406114189696" xfId="112"/>
    <cellStyle name="style1406114189716" xfId="113"/>
    <cellStyle name="style1406114189736" xfId="114"/>
    <cellStyle name="style1406114189757" xfId="115"/>
    <cellStyle name="style1406114189778" xfId="116"/>
    <cellStyle name="style1406114189799" xfId="117"/>
    <cellStyle name="style1406114189820" xfId="118"/>
    <cellStyle name="style1406114189840" xfId="119"/>
    <cellStyle name="style1406114189860" xfId="120"/>
    <cellStyle name="style1406114189886" xfId="121"/>
    <cellStyle name="style1406114189911" xfId="122"/>
    <cellStyle name="style1406114189990" xfId="123"/>
    <cellStyle name="style1406114190017" xfId="124"/>
    <cellStyle name="style1406114190044" xfId="125"/>
    <cellStyle name="style1406114190069" xfId="126"/>
    <cellStyle name="style1406114190088" xfId="127"/>
    <cellStyle name="style1406114190108" xfId="128"/>
    <cellStyle name="style1406114190127" xfId="129"/>
    <cellStyle name="style1406114190148" xfId="130"/>
    <cellStyle name="style1406114190171" xfId="131"/>
    <cellStyle name="style1406114190195" xfId="132"/>
    <cellStyle name="style1406114190219" xfId="133"/>
    <cellStyle name="style1406114190238" xfId="134"/>
    <cellStyle name="style1406114190262" xfId="135"/>
    <cellStyle name="style1406114190285" xfId="136"/>
    <cellStyle name="style1406114190303" xfId="137"/>
    <cellStyle name="style1406114190327" xfId="138"/>
    <cellStyle name="style1406114190351" xfId="139"/>
    <cellStyle name="style1406114190375" xfId="140"/>
    <cellStyle name="style1406114190395" xfId="141"/>
    <cellStyle name="style1406114190415" xfId="142"/>
    <cellStyle name="style1406114190439" xfId="143"/>
    <cellStyle name="style1406114190464" xfId="144"/>
    <cellStyle name="style1406114190487" xfId="145"/>
    <cellStyle name="style1406114190507" xfId="146"/>
    <cellStyle name="style1406114190534" xfId="147"/>
    <cellStyle name="style1406114190553" xfId="148"/>
    <cellStyle name="style1406114190571" xfId="149"/>
    <cellStyle name="style1406114190588" xfId="150"/>
    <cellStyle name="style1406114190609" xfId="151"/>
    <cellStyle name="style1406114190628" xfId="152"/>
    <cellStyle name="style1406114190647" xfId="153"/>
    <cellStyle name="style1406114190666" xfId="154"/>
    <cellStyle name="style1406114190687" xfId="155"/>
    <cellStyle name="style1406114190844" xfId="156"/>
    <cellStyle name="style1406114190863" xfId="157"/>
    <cellStyle name="style1406114190881" xfId="158"/>
    <cellStyle name="style1406114190900" xfId="159"/>
    <cellStyle name="style1406114190959" xfId="160"/>
    <cellStyle name="style1406114191014" xfId="161"/>
    <cellStyle name="style1406114191303" xfId="162"/>
    <cellStyle name="style1406114191912" xfId="163"/>
    <cellStyle name="style1406114345186" xfId="164"/>
    <cellStyle name="style1406114345361" xfId="165"/>
    <cellStyle name="style1406114398523" xfId="166"/>
    <cellStyle name="style1406114398549" xfId="167"/>
    <cellStyle name="style1406114398571" xfId="168"/>
    <cellStyle name="style1406114398589" xfId="169"/>
    <cellStyle name="style1406114398610" xfId="170"/>
    <cellStyle name="style1406114398632" xfId="171"/>
    <cellStyle name="style1406114398654" xfId="172"/>
    <cellStyle name="style1406114398679" xfId="173"/>
    <cellStyle name="style1406114398703" xfId="174"/>
    <cellStyle name="style1406114398726" xfId="175"/>
    <cellStyle name="style1406114398750" xfId="176"/>
    <cellStyle name="style1406114398774" xfId="177"/>
    <cellStyle name="style1406114398792" xfId="178"/>
    <cellStyle name="style1406114398812" xfId="179"/>
    <cellStyle name="style1406114398835" xfId="180"/>
    <cellStyle name="style1406114398855" xfId="181"/>
    <cellStyle name="style1406114398880" xfId="182"/>
    <cellStyle name="style1406114398898" xfId="183"/>
    <cellStyle name="style1406114398922" xfId="184"/>
    <cellStyle name="style1406114398946" xfId="185"/>
    <cellStyle name="style1406114398972" xfId="186"/>
    <cellStyle name="style1406114398991" xfId="187"/>
    <cellStyle name="style1406114399009" xfId="188"/>
    <cellStyle name="style1406114399027" xfId="189"/>
    <cellStyle name="style1406114399044" xfId="190"/>
    <cellStyle name="style1406114399064" xfId="191"/>
    <cellStyle name="style1406114399083" xfId="192"/>
    <cellStyle name="style1406114399102" xfId="193"/>
    <cellStyle name="style1406114399120" xfId="194"/>
    <cellStyle name="style1406114399144" xfId="195"/>
    <cellStyle name="style1406114399167" xfId="196"/>
    <cellStyle name="style1406114399199" xfId="197"/>
    <cellStyle name="style1406114399226" xfId="198"/>
    <cellStyle name="style1406114399254" xfId="199"/>
    <cellStyle name="style1406114399277" xfId="200"/>
    <cellStyle name="style1406114399294" xfId="201"/>
    <cellStyle name="style1406114399311" xfId="202"/>
    <cellStyle name="style1406114399329" xfId="203"/>
    <cellStyle name="style1406114399348" xfId="204"/>
    <cellStyle name="style1406114399367" xfId="205"/>
    <cellStyle name="style1406114399389" xfId="206"/>
    <cellStyle name="style1406114399411" xfId="207"/>
    <cellStyle name="style1406114399490" xfId="208"/>
    <cellStyle name="style1406114399512" xfId="209"/>
    <cellStyle name="style1406114399534" xfId="210"/>
    <cellStyle name="style1406114399551" xfId="211"/>
    <cellStyle name="style1406114399576" xfId="212"/>
    <cellStyle name="style1406114399599" xfId="213"/>
    <cellStyle name="style1406114399622" xfId="214"/>
    <cellStyle name="style1406114399641" xfId="215"/>
    <cellStyle name="style1406114399662" xfId="216"/>
    <cellStyle name="style1406114399689" xfId="217"/>
    <cellStyle name="style1406114399716" xfId="218"/>
    <cellStyle name="style1406114399740" xfId="219"/>
    <cellStyle name="style1406114399758" xfId="220"/>
    <cellStyle name="style1406114399783" xfId="221"/>
    <cellStyle name="style1406114399802" xfId="222"/>
    <cellStyle name="style1406114399820" xfId="223"/>
    <cellStyle name="style1406114399839" xfId="224"/>
    <cellStyle name="style1406114399860" xfId="225"/>
    <cellStyle name="style1406114399878" xfId="226"/>
    <cellStyle name="style1406114399896" xfId="227"/>
    <cellStyle name="style1406114399914" xfId="228"/>
    <cellStyle name="style1406114399932" xfId="229"/>
    <cellStyle name="style1406114399951" xfId="230"/>
    <cellStyle name="style1406114399969" xfId="231"/>
    <cellStyle name="style1406114399987" xfId="232"/>
    <cellStyle name="style1406114400018" xfId="233"/>
    <cellStyle name="style1406114400104" xfId="234"/>
    <cellStyle name="style1406114400339" xfId="235"/>
    <cellStyle name="style1406114400806" xfId="236"/>
    <cellStyle name="style1406114440149" xfId="237"/>
    <cellStyle name="style1406114440175" xfId="238"/>
    <cellStyle name="style1406114440200" xfId="239"/>
    <cellStyle name="style1406114440219" xfId="240"/>
    <cellStyle name="style1406114440242" xfId="241"/>
    <cellStyle name="style1406114440265" xfId="242"/>
    <cellStyle name="style1406114440288" xfId="243"/>
    <cellStyle name="style1406114440311" xfId="244"/>
    <cellStyle name="style1406114440332" xfId="245"/>
    <cellStyle name="style1406114440354" xfId="246"/>
    <cellStyle name="style1406114440375" xfId="247"/>
    <cellStyle name="style1406114440396" xfId="248"/>
    <cellStyle name="style1406114440413" xfId="249"/>
    <cellStyle name="style1406114440430" xfId="250"/>
    <cellStyle name="style1406114440452" xfId="251"/>
    <cellStyle name="style1406114440470" xfId="252"/>
    <cellStyle name="style1406114440492" xfId="253"/>
    <cellStyle name="style1406114440509" xfId="254"/>
    <cellStyle name="style1406114440531" xfId="255"/>
    <cellStyle name="style1406114440552" xfId="256"/>
    <cellStyle name="style1406114440573" xfId="257"/>
    <cellStyle name="style1406114440590" xfId="258"/>
    <cellStyle name="style1406114440607" xfId="259"/>
    <cellStyle name="style1406114440624" xfId="260"/>
    <cellStyle name="style1406114440641" xfId="261"/>
    <cellStyle name="style1406114440657" xfId="262"/>
    <cellStyle name="style1406114440676" xfId="263"/>
    <cellStyle name="style1406114440693" xfId="264"/>
    <cellStyle name="style1406114440711" xfId="265"/>
    <cellStyle name="style1406114440733" xfId="266"/>
    <cellStyle name="style1406114440756" xfId="267"/>
    <cellStyle name="style1406114440778" xfId="268"/>
    <cellStyle name="style1406114440801" xfId="269"/>
    <cellStyle name="style1406114440831" xfId="270"/>
    <cellStyle name="style1406114440854" xfId="271"/>
    <cellStyle name="style1406114440871" xfId="272"/>
    <cellStyle name="style1406114440888" xfId="273"/>
    <cellStyle name="style1406114440905" xfId="274"/>
    <cellStyle name="style1406114440922" xfId="275"/>
    <cellStyle name="style1406114440941" xfId="276"/>
    <cellStyle name="style1406114440964" xfId="277"/>
    <cellStyle name="style1406114440986" xfId="278"/>
    <cellStyle name="style1406114441003" xfId="279"/>
    <cellStyle name="style1406114441024" xfId="280"/>
    <cellStyle name="style1406114441046" xfId="281"/>
    <cellStyle name="style1406114441063" xfId="282"/>
    <cellStyle name="style1406114441085" xfId="283"/>
    <cellStyle name="style1406114441106" xfId="284"/>
    <cellStyle name="style1406114441127" xfId="285"/>
    <cellStyle name="style1406114441144" xfId="286"/>
    <cellStyle name="style1406114441245" xfId="287"/>
    <cellStyle name="style1406114441267" xfId="288"/>
    <cellStyle name="style1406114441288" xfId="289"/>
    <cellStyle name="style1406114441309" xfId="290"/>
    <cellStyle name="style1406114441326" xfId="291"/>
    <cellStyle name="style1406114441350" xfId="292"/>
    <cellStyle name="style1406114441369" xfId="293"/>
    <cellStyle name="style1406114441387" xfId="294"/>
    <cellStyle name="style1406114441405" xfId="295"/>
    <cellStyle name="style1406114441425" xfId="296"/>
    <cellStyle name="style1406114441444" xfId="297"/>
    <cellStyle name="style1406114441462" xfId="298"/>
    <cellStyle name="style1406114441479" xfId="299"/>
    <cellStyle name="style1406114441496" xfId="300"/>
    <cellStyle name="style1406114441514" xfId="301"/>
    <cellStyle name="style1406114441532" xfId="302"/>
    <cellStyle name="style1406114441549" xfId="303"/>
    <cellStyle name="style1406114441566" xfId="304"/>
    <cellStyle name="style1406114441594" xfId="305"/>
    <cellStyle name="style1406114441626" xfId="306"/>
    <cellStyle name="style1406114442197" xfId="307"/>
    <cellStyle name="style1406114490232" xfId="308"/>
    <cellStyle name="style1406114490278" xfId="309"/>
    <cellStyle name="style1406114490860" xfId="310"/>
    <cellStyle name="style1406114491098" xfId="311"/>
    <cellStyle name="style1406114491204" xfId="312"/>
    <cellStyle name="style1406114491528" xfId="313"/>
    <cellStyle name="style1406114491549" xfId="314"/>
    <cellStyle name="style1406114491606" xfId="315"/>
    <cellStyle name="style1406114491677" xfId="316"/>
    <cellStyle name="style1406182998088" xfId="317"/>
    <cellStyle name="style1406182998186" xfId="318"/>
    <cellStyle name="style1406183036983" xfId="319"/>
    <cellStyle name="style1411446450504" xfId="320"/>
    <cellStyle name="style1411446450551" xfId="321"/>
    <cellStyle name="style1411446450598" xfId="322"/>
    <cellStyle name="style1411446450629" xfId="323"/>
    <cellStyle name="style1411446450660" xfId="324"/>
    <cellStyle name="style1411446450738" xfId="325"/>
    <cellStyle name="style1411446450769" xfId="326"/>
    <cellStyle name="style1411446450801" xfId="327"/>
    <cellStyle name="style1411446450847" xfId="328"/>
    <cellStyle name="style1411446450879" xfId="329"/>
    <cellStyle name="style1411446450910" xfId="330"/>
    <cellStyle name="style1411446450957" xfId="331"/>
    <cellStyle name="style1411446450988" xfId="332"/>
    <cellStyle name="style1411446451019" xfId="333"/>
    <cellStyle name="style1411446451050" xfId="334"/>
    <cellStyle name="style1411446451128" xfId="335"/>
    <cellStyle name="style1411446451159" xfId="336"/>
    <cellStyle name="style1411446451191" xfId="337"/>
    <cellStyle name="style1411446451206" xfId="338"/>
    <cellStyle name="style1411446451237" xfId="339"/>
    <cellStyle name="style1411446451269" xfId="340"/>
    <cellStyle name="style1411446451284" xfId="341"/>
    <cellStyle name="style1411446451315" xfId="342"/>
    <cellStyle name="style1411446451331" xfId="343"/>
    <cellStyle name="style1411446451362" xfId="344"/>
    <cellStyle name="style1411446451378" xfId="345"/>
    <cellStyle name="style1411446451409" xfId="346"/>
    <cellStyle name="style1411446451471" xfId="347"/>
    <cellStyle name="style1411446451518" xfId="348"/>
    <cellStyle name="style1411446451549" xfId="349"/>
    <cellStyle name="style1411446451581" xfId="350"/>
    <cellStyle name="style1411446451596" xfId="351"/>
    <cellStyle name="style1411446451627" xfId="352"/>
    <cellStyle name="style1411446451659" xfId="353"/>
    <cellStyle name="style1411446451690" xfId="354"/>
    <cellStyle name="style1411446451705" xfId="355"/>
    <cellStyle name="style1411446451721" xfId="356"/>
    <cellStyle name="style1411446451752" xfId="357"/>
    <cellStyle name="style1411446451815" xfId="358"/>
    <cellStyle name="style1411446451846" xfId="359"/>
    <cellStyle name="style1411446451877" xfId="360"/>
    <cellStyle name="style1411446451893" xfId="361"/>
    <cellStyle name="style1411446451924" xfId="362"/>
    <cellStyle name="style1411446451955" xfId="363"/>
    <cellStyle name="style1411446451971" xfId="364"/>
    <cellStyle name="style1411446452002" xfId="365"/>
    <cellStyle name="style1411446452033" xfId="366"/>
    <cellStyle name="style1411446452049" xfId="367"/>
    <cellStyle name="style1411446452111" xfId="368"/>
    <cellStyle name="style1411446452142" xfId="369"/>
    <cellStyle name="style1411446452158" xfId="370"/>
    <cellStyle name="style1411446452189" xfId="371"/>
    <cellStyle name="style1411446452220" xfId="372"/>
    <cellStyle name="style1411446452236" xfId="373"/>
    <cellStyle name="style1411446452267" xfId="374"/>
    <cellStyle name="style1411446452298" xfId="375"/>
    <cellStyle name="style1411446452314" xfId="376"/>
    <cellStyle name="style1411446452329" xfId="377"/>
    <cellStyle name="style1411446452361" xfId="378"/>
    <cellStyle name="style1411446452407" xfId="379"/>
    <cellStyle name="style1411446452439" xfId="380"/>
    <cellStyle name="style1411446452454" xfId="381"/>
    <cellStyle name="style1411446452485" xfId="382"/>
    <cellStyle name="style1411446452501" xfId="383"/>
    <cellStyle name="style1411446452532" xfId="384"/>
    <cellStyle name="style1411446452548" xfId="385"/>
    <cellStyle name="style1411446452563" xfId="386"/>
    <cellStyle name="style1411449801970" xfId="387"/>
    <cellStyle name="style1411449802014" xfId="388"/>
    <cellStyle name="style1411449802039" xfId="389"/>
    <cellStyle name="style1411449802064" xfId="390"/>
    <cellStyle name="style1411449802092" xfId="391"/>
    <cellStyle name="style1411449802118" xfId="392"/>
    <cellStyle name="style1411449802516" xfId="393"/>
    <cellStyle name="style1411449802578" xfId="394"/>
    <cellStyle name="style1411449802602" xfId="395"/>
    <cellStyle name="style1411449802628" xfId="396"/>
    <cellStyle name="style1411449802695" xfId="397"/>
    <cellStyle name="style1411449802719" xfId="398"/>
    <cellStyle name="style1411449802744" xfId="399"/>
    <cellStyle name="style1411449802916" xfId="400"/>
    <cellStyle name="style1411449802935" xfId="401"/>
    <cellStyle name="style1411449802987" xfId="402"/>
    <cellStyle name="style1411449803130" xfId="403"/>
    <cellStyle name="style1411449803296" xfId="404"/>
    <cellStyle name="style1411449803317" xfId="405"/>
    <cellStyle name="style1411449803337" xfId="406"/>
    <cellStyle name="style1411449803356" xfId="407"/>
    <cellStyle name="style1411449803379" xfId="408"/>
    <cellStyle name="style1411449803400" xfId="409"/>
    <cellStyle name="style1411449803420" xfId="410"/>
    <cellStyle name="style1411449803440" xfId="411"/>
    <cellStyle name="style1411449803461" xfId="412"/>
    <cellStyle name="style1411449803483" xfId="413"/>
    <cellStyle name="style1411449803510" xfId="414"/>
    <cellStyle name="style1411449803534" xfId="415"/>
    <cellStyle name="style1411449803554" xfId="416"/>
    <cellStyle name="style1411449803577" xfId="417"/>
    <cellStyle name="style1411451081406" xfId="418"/>
    <cellStyle name="style1411451081449" xfId="419"/>
    <cellStyle name="style1411451081472" xfId="420"/>
    <cellStyle name="style1411451081497" xfId="421"/>
    <cellStyle name="style1411451081522" xfId="422"/>
    <cellStyle name="style1411451081547" xfId="423"/>
    <cellStyle name="style1411451081953" xfId="424"/>
    <cellStyle name="style1411451082017" xfId="425"/>
    <cellStyle name="style1411451082043" xfId="426"/>
    <cellStyle name="style1411451082068" xfId="427"/>
    <cellStyle name="style1411451082091" xfId="428"/>
    <cellStyle name="style1411451082115" xfId="429"/>
    <cellStyle name="style1411451082188" xfId="430"/>
    <cellStyle name="style1411451082364" xfId="431"/>
    <cellStyle name="style1411451082383" xfId="432"/>
    <cellStyle name="style1411451082433" xfId="433"/>
    <cellStyle name="style1411451082533" xfId="434"/>
    <cellStyle name="style1411451082735" xfId="435"/>
    <cellStyle name="style1411451082754" xfId="436"/>
    <cellStyle name="style1411451082774" xfId="437"/>
    <cellStyle name="style1411451082793" xfId="438"/>
    <cellStyle name="style1411451082814" xfId="439"/>
    <cellStyle name="style1411451082834" xfId="440"/>
    <cellStyle name="style1411451082853" xfId="441"/>
    <cellStyle name="style1411451082873" xfId="442"/>
    <cellStyle name="style1411451082893" xfId="443"/>
    <cellStyle name="style1411451082912" xfId="444"/>
    <cellStyle name="style1411451082933" xfId="445"/>
    <cellStyle name="style1411451082954" xfId="446"/>
    <cellStyle name="style1411451082974" xfId="447"/>
    <cellStyle name="style1411451082993" xfId="448"/>
    <cellStyle name="style1411451083012" xfId="449"/>
    <cellStyle name="style1411542382001" xfId="450"/>
    <cellStyle name="style1411542382059" xfId="451"/>
    <cellStyle name="style1411542382094" xfId="452"/>
    <cellStyle name="style1411542382123" xfId="453"/>
    <cellStyle name="style1411542382156" xfId="454"/>
    <cellStyle name="style1411542382190" xfId="455"/>
    <cellStyle name="style1411542382225" xfId="456"/>
    <cellStyle name="style1411542382311" xfId="457"/>
    <cellStyle name="style1411542382346" xfId="458"/>
    <cellStyle name="style1411542382378" xfId="459"/>
    <cellStyle name="style1411542382409" xfId="460"/>
    <cellStyle name="style1411542382440" xfId="461"/>
    <cellStyle name="style1411542382466" xfId="462"/>
    <cellStyle name="style1411542382491" xfId="463"/>
    <cellStyle name="style1411542382523" xfId="464"/>
    <cellStyle name="style1411542382556" xfId="465"/>
    <cellStyle name="style1411542382585" xfId="466"/>
    <cellStyle name="style1411542382613" xfId="467"/>
    <cellStyle name="style1411542382701" xfId="468"/>
    <cellStyle name="style1411542382751" xfId="469"/>
    <cellStyle name="style1411542382774" xfId="470"/>
    <cellStyle name="style1411542382797" xfId="471"/>
    <cellStyle name="style1411542382821" xfId="472"/>
    <cellStyle name="style1411542382844" xfId="473"/>
    <cellStyle name="style1411542382872" xfId="474"/>
    <cellStyle name="style1411542382898" xfId="475"/>
    <cellStyle name="style1411542382921" xfId="476"/>
    <cellStyle name="style1411542382949" xfId="477"/>
    <cellStyle name="style1411542382977" xfId="478"/>
    <cellStyle name="style1411542383005" xfId="479"/>
    <cellStyle name="style1411542383036" xfId="480"/>
    <cellStyle name="style1411542383066" xfId="481"/>
    <cellStyle name="style1411542383094" xfId="482"/>
    <cellStyle name="style1411542383116" xfId="483"/>
    <cellStyle name="style1411542383137" xfId="484"/>
    <cellStyle name="style1411542383160" xfId="485"/>
    <cellStyle name="style1411542383184" xfId="486"/>
    <cellStyle name="style1411542383249" xfId="487"/>
    <cellStyle name="style1411542383276" xfId="488"/>
    <cellStyle name="style1411542383303" xfId="489"/>
    <cellStyle name="style1411542383332" xfId="490"/>
    <cellStyle name="style1411542383355" xfId="491"/>
    <cellStyle name="style1411542383382" xfId="492"/>
    <cellStyle name="style1411542383409" xfId="493"/>
    <cellStyle name="style1411542383430" xfId="494"/>
    <cellStyle name="style1411542383457" xfId="495"/>
    <cellStyle name="style1411542383483" xfId="496"/>
    <cellStyle name="style1411542383510" xfId="497"/>
    <cellStyle name="style1411542383530" xfId="498"/>
    <cellStyle name="style1411542383552" xfId="499"/>
    <cellStyle name="style1411542383579" xfId="500"/>
    <cellStyle name="style1411542383606" xfId="501"/>
    <cellStyle name="style1411542383632" xfId="502"/>
    <cellStyle name="style1411542383654" xfId="503"/>
    <cellStyle name="style1411542383684" xfId="504"/>
    <cellStyle name="style1411542383710" xfId="505"/>
    <cellStyle name="style1411542383732" xfId="506"/>
    <cellStyle name="style1411542383756" xfId="507"/>
    <cellStyle name="style1411542383790" xfId="508"/>
    <cellStyle name="style1411542383813" xfId="509"/>
    <cellStyle name="style1411542383835" xfId="510"/>
    <cellStyle name="style1411542383858" xfId="511"/>
    <cellStyle name="style1411542383881" xfId="512"/>
    <cellStyle name="style1411542383904" xfId="513"/>
    <cellStyle name="style1411542383967" xfId="514"/>
    <cellStyle name="style1411542383989" xfId="515"/>
    <cellStyle name="style1411542384009" xfId="516"/>
    <cellStyle name="style1411542384030" xfId="517"/>
    <cellStyle name="style1411542384052" xfId="518"/>
    <cellStyle name="style1411542384115" xfId="519"/>
    <cellStyle name="style1411542384148" xfId="520"/>
    <cellStyle name="style1411542384169" xfId="521"/>
    <cellStyle name="style1411542384188" xfId="522"/>
    <cellStyle name="style1411542384208" xfId="523"/>
    <cellStyle name="style1411542384227" xfId="524"/>
    <cellStyle name="style1411542384246" xfId="525"/>
    <cellStyle name="style1411542384273" xfId="526"/>
    <cellStyle name="style1411542384293" xfId="527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41"/>
  <sheetViews>
    <sheetView tabSelected="1" zoomScale="115" zoomScaleNormal="115" zoomScaleSheetLayoutView="100" workbookViewId="0">
      <pane xSplit="2" ySplit="5" topLeftCell="C24" activePane="bottomRight" state="frozen"/>
      <selection activeCell="H1" sqref="H1:K1048576"/>
      <selection pane="topRight" activeCell="H1" sqref="H1:K1048576"/>
      <selection pane="bottomLeft" activeCell="H1" sqref="H1:K1048576"/>
      <selection pane="bottomRight" activeCell="H37" sqref="H37"/>
    </sheetView>
  </sheetViews>
  <sheetFormatPr defaultColWidth="8.85546875" defaultRowHeight="15" x14ac:dyDescent="0.25"/>
  <cols>
    <col min="1" max="1" width="11" style="2" customWidth="1"/>
    <col min="2" max="2" width="44" style="2" customWidth="1"/>
    <col min="3" max="5" width="10.7109375" style="2" customWidth="1"/>
    <col min="6" max="6" width="10.7109375" style="7" customWidth="1"/>
    <col min="7" max="7" width="11.42578125" style="7" customWidth="1"/>
    <col min="8" max="11" width="11.85546875" style="6" customWidth="1"/>
    <col min="12" max="12" width="10.85546875" style="6" customWidth="1"/>
    <col min="13" max="13" width="11" style="7" customWidth="1"/>
    <col min="14" max="16" width="11.42578125" style="7" customWidth="1"/>
    <col min="17" max="44" width="9.140625" style="7" customWidth="1"/>
    <col min="45" max="45" width="12.42578125" style="7" customWidth="1"/>
    <col min="46" max="67" width="9.140625" style="7" customWidth="1"/>
    <col min="68" max="68" width="12.140625" style="7" customWidth="1"/>
    <col min="69" max="72" width="9.140625" style="7" customWidth="1"/>
    <col min="73" max="77" width="9.140625" style="7" hidden="1" customWidth="1"/>
    <col min="78" max="78" width="9.140625" style="7" customWidth="1"/>
    <col min="79" max="83" width="9.140625" style="7" hidden="1" customWidth="1"/>
    <col min="84" max="84" width="9.140625" style="7" customWidth="1"/>
    <col min="85" max="89" width="9.140625" style="7" hidden="1" customWidth="1"/>
    <col min="90" max="90" width="9.140625" style="7" customWidth="1"/>
    <col min="91" max="95" width="9.140625" style="7" hidden="1" customWidth="1"/>
    <col min="96" max="96" width="9.140625" style="7" customWidth="1"/>
    <col min="97" max="101" width="9.140625" style="7" hidden="1" customWidth="1"/>
    <col min="102" max="102" width="9.140625" style="6" customWidth="1"/>
    <col min="103" max="107" width="9.140625" style="6" hidden="1" customWidth="1"/>
    <col min="108" max="108" width="9.140625" style="6" customWidth="1"/>
    <col min="109" max="113" width="9.140625" style="6" hidden="1" customWidth="1"/>
    <col min="114" max="114" width="9.140625" style="6" customWidth="1"/>
    <col min="115" max="119" width="9.140625" style="6" hidden="1" customWidth="1"/>
    <col min="120" max="120" width="9.140625" style="6" customWidth="1"/>
    <col min="121" max="150" width="9.140625" style="7" customWidth="1"/>
    <col min="151" max="151" width="9.140625" style="7" hidden="1" customWidth="1"/>
    <col min="152" max="159" width="9.140625" style="7" customWidth="1"/>
    <col min="160" max="160" width="9.140625" style="7" hidden="1" customWidth="1"/>
    <col min="161" max="165" width="9.140625" style="7" customWidth="1"/>
    <col min="166" max="166" width="9.140625" style="7" hidden="1" customWidth="1"/>
    <col min="167" max="176" width="9.140625" style="7" customWidth="1"/>
    <col min="177" max="180" width="8.85546875" style="7"/>
    <col min="181" max="181" width="12.7109375" style="7" bestFit="1" customWidth="1"/>
    <col min="182" max="16384" width="8.85546875" style="2"/>
  </cols>
  <sheetData>
    <row r="1" spans="1:181" ht="18.75" x14ac:dyDescent="0.3">
      <c r="A1" s="2" t="s">
        <v>52</v>
      </c>
      <c r="B1" s="33" t="s">
        <v>65</v>
      </c>
    </row>
    <row r="2" spans="1:181" ht="15.75" x14ac:dyDescent="0.25">
      <c r="A2" s="12" t="s">
        <v>47</v>
      </c>
      <c r="I2" s="6" t="s">
        <v>72</v>
      </c>
    </row>
    <row r="3" spans="1:181" ht="15.75" x14ac:dyDescent="0.25">
      <c r="A3" s="12"/>
    </row>
    <row r="4" spans="1:181" ht="15.75" x14ac:dyDescent="0.25">
      <c r="A4" s="12"/>
      <c r="E4" s="11"/>
      <c r="F4" s="11" t="s">
        <v>56</v>
      </c>
      <c r="G4" s="11"/>
    </row>
    <row r="5" spans="1:181" ht="15.75" x14ac:dyDescent="0.25">
      <c r="A5" s="13" t="s">
        <v>0</v>
      </c>
      <c r="B5" s="14" t="s">
        <v>1</v>
      </c>
      <c r="C5" s="3" t="s">
        <v>20</v>
      </c>
      <c r="D5" s="3" t="s">
        <v>21</v>
      </c>
      <c r="E5" s="3" t="s">
        <v>22</v>
      </c>
      <c r="F5" s="3" t="s">
        <v>55</v>
      </c>
      <c r="G5" s="3" t="s">
        <v>64</v>
      </c>
      <c r="H5" s="32" t="s">
        <v>68</v>
      </c>
      <c r="I5" s="32" t="s">
        <v>69</v>
      </c>
      <c r="J5" s="32" t="s">
        <v>70</v>
      </c>
      <c r="K5" s="32" t="s">
        <v>71</v>
      </c>
    </row>
    <row r="6" spans="1:181" s="17" customFormat="1" ht="15.75" x14ac:dyDescent="0.25">
      <c r="A6" s="15" t="s">
        <v>25</v>
      </c>
      <c r="B6" s="16" t="s">
        <v>2</v>
      </c>
      <c r="C6" s="1">
        <f>SUM(C7:C10)</f>
        <v>10736422.484521827</v>
      </c>
      <c r="D6" s="1">
        <f t="shared" ref="D6:E6" si="0">SUM(D7:D10)</f>
        <v>9917095.2291188836</v>
      </c>
      <c r="E6" s="1">
        <f t="shared" si="0"/>
        <v>13040117.063943725</v>
      </c>
      <c r="F6" s="1">
        <f t="shared" ref="F6:K6" si="1">SUM(F7:F10)</f>
        <v>13759785.04305009</v>
      </c>
      <c r="G6" s="1">
        <f t="shared" si="1"/>
        <v>14380998.713349734</v>
      </c>
      <c r="H6" s="1">
        <f t="shared" si="1"/>
        <v>17774185.075983431</v>
      </c>
      <c r="I6" s="1">
        <f t="shared" si="1"/>
        <v>20009059.749221168</v>
      </c>
      <c r="J6" s="1">
        <f t="shared" si="1"/>
        <v>19058751.885860667</v>
      </c>
      <c r="K6" s="1">
        <f t="shared" si="1"/>
        <v>22282348.220783368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6"/>
      <c r="FW6" s="6"/>
      <c r="FX6" s="6"/>
      <c r="FY6" s="7"/>
    </row>
    <row r="7" spans="1:181" ht="15.75" x14ac:dyDescent="0.25">
      <c r="A7" s="18">
        <v>1.1000000000000001</v>
      </c>
      <c r="B7" s="19" t="s">
        <v>58</v>
      </c>
      <c r="C7" s="4">
        <v>7950971.6306544375</v>
      </c>
      <c r="D7" s="4">
        <v>6767738.2238640347</v>
      </c>
      <c r="E7" s="4">
        <v>9556409.3684032448</v>
      </c>
      <c r="F7" s="4">
        <v>9664065.8488095012</v>
      </c>
      <c r="G7" s="4">
        <v>9393472.0050428361</v>
      </c>
      <c r="H7" s="1">
        <v>10970840</v>
      </c>
      <c r="I7" s="1">
        <v>12584815.92</v>
      </c>
      <c r="J7" s="1">
        <v>11174298.745919999</v>
      </c>
      <c r="K7" s="1">
        <v>13956699.133654078</v>
      </c>
      <c r="L7" s="8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6"/>
      <c r="FW7" s="6"/>
      <c r="FX7" s="6"/>
    </row>
    <row r="8" spans="1:181" ht="15.75" x14ac:dyDescent="0.25">
      <c r="A8" s="18">
        <v>1.2</v>
      </c>
      <c r="B8" s="19" t="s">
        <v>59</v>
      </c>
      <c r="C8" s="4">
        <v>1850549.3243854605</v>
      </c>
      <c r="D8" s="4">
        <v>2011438.802795026</v>
      </c>
      <c r="E8" s="4">
        <v>2316038.2143043145</v>
      </c>
      <c r="F8" s="4">
        <v>2697171.2808833737</v>
      </c>
      <c r="G8" s="4">
        <v>3112372.3519470915</v>
      </c>
      <c r="H8" s="1">
        <v>3479743</v>
      </c>
      <c r="I8" s="1">
        <v>3973302.9579696818</v>
      </c>
      <c r="J8" s="1">
        <v>4368950.5556541318</v>
      </c>
      <c r="K8" s="1">
        <v>4779631.9078856204</v>
      </c>
      <c r="L8" s="8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6"/>
      <c r="FW8" s="6"/>
      <c r="FX8" s="6"/>
    </row>
    <row r="9" spans="1:181" ht="15.75" x14ac:dyDescent="0.25">
      <c r="A9" s="18">
        <v>1.3</v>
      </c>
      <c r="B9" s="19" t="s">
        <v>60</v>
      </c>
      <c r="C9" s="4">
        <v>611317.96779020038</v>
      </c>
      <c r="D9" s="4">
        <v>770302.7013864537</v>
      </c>
      <c r="E9" s="4">
        <v>715170.50725900638</v>
      </c>
      <c r="F9" s="4">
        <v>760191.39359339501</v>
      </c>
      <c r="G9" s="4">
        <v>1180591.0344131861</v>
      </c>
      <c r="H9" s="1">
        <v>2552472</v>
      </c>
      <c r="I9" s="1">
        <v>2431829.8712514848</v>
      </c>
      <c r="J9" s="1">
        <v>2387158.5842865375</v>
      </c>
      <c r="K9" s="1">
        <v>2363286.998443672</v>
      </c>
      <c r="L9" s="8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6"/>
      <c r="FW9" s="6"/>
      <c r="FX9" s="6"/>
    </row>
    <row r="10" spans="1:181" ht="15.75" x14ac:dyDescent="0.25">
      <c r="A10" s="18">
        <v>1.4</v>
      </c>
      <c r="B10" s="19" t="s">
        <v>61</v>
      </c>
      <c r="C10" s="4">
        <v>323583.56169173005</v>
      </c>
      <c r="D10" s="4">
        <v>367615.50107336993</v>
      </c>
      <c r="E10" s="4">
        <v>452498.97397716006</v>
      </c>
      <c r="F10" s="4">
        <v>638356.51976382011</v>
      </c>
      <c r="G10" s="4">
        <v>694563.32194662001</v>
      </c>
      <c r="H10" s="1">
        <v>771130.07598343003</v>
      </c>
      <c r="I10" s="1">
        <v>1019111</v>
      </c>
      <c r="J10" s="1">
        <v>1128344</v>
      </c>
      <c r="K10" s="1">
        <v>1182730.1808</v>
      </c>
      <c r="L10" s="8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6"/>
      <c r="FW10" s="6"/>
      <c r="FX10" s="6"/>
    </row>
    <row r="11" spans="1:181" ht="15.75" x14ac:dyDescent="0.25">
      <c r="A11" s="20" t="s">
        <v>30</v>
      </c>
      <c r="B11" s="19" t="s">
        <v>3</v>
      </c>
      <c r="C11" s="4">
        <v>1850611</v>
      </c>
      <c r="D11" s="4">
        <v>2315728</v>
      </c>
      <c r="E11" s="4">
        <v>2026283.0000000002</v>
      </c>
      <c r="F11" s="4">
        <v>2255677.5226238128</v>
      </c>
      <c r="G11" s="4">
        <v>3695637.7393999994</v>
      </c>
      <c r="H11" s="1">
        <v>4164983.7323037996</v>
      </c>
      <c r="I11" s="1">
        <v>4718926.5687002046</v>
      </c>
      <c r="J11" s="1">
        <v>5591927.9839097401</v>
      </c>
      <c r="K11" s="1">
        <v>5334699.2966498947</v>
      </c>
      <c r="L11" s="8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6"/>
      <c r="FW11" s="6"/>
      <c r="FX11" s="6"/>
    </row>
    <row r="12" spans="1:181" ht="15.75" x14ac:dyDescent="0.25">
      <c r="A12" s="24"/>
      <c r="B12" s="25" t="s">
        <v>27</v>
      </c>
      <c r="C12" s="26">
        <f>C6+C11</f>
        <v>12587033.484521827</v>
      </c>
      <c r="D12" s="26">
        <f t="shared" ref="D12:E12" si="2">D6+D11</f>
        <v>12232823.229118884</v>
      </c>
      <c r="E12" s="26">
        <f t="shared" si="2"/>
        <v>15066400.063943725</v>
      </c>
      <c r="F12" s="26">
        <f t="shared" ref="F12:K12" si="3">F6+F11</f>
        <v>16015462.565673903</v>
      </c>
      <c r="G12" s="26">
        <f t="shared" si="3"/>
        <v>18076636.452749733</v>
      </c>
      <c r="H12" s="26">
        <f t="shared" si="3"/>
        <v>21939168.808287229</v>
      </c>
      <c r="I12" s="26">
        <f t="shared" si="3"/>
        <v>24727986.317921374</v>
      </c>
      <c r="J12" s="26">
        <f t="shared" si="3"/>
        <v>24650679.869770408</v>
      </c>
      <c r="K12" s="26">
        <f t="shared" si="3"/>
        <v>27617047.517433263</v>
      </c>
      <c r="L12" s="8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6"/>
      <c r="FW12" s="6"/>
      <c r="FX12" s="6"/>
    </row>
    <row r="13" spans="1:181" s="17" customFormat="1" ht="15.75" x14ac:dyDescent="0.25">
      <c r="A13" s="15" t="s">
        <v>31</v>
      </c>
      <c r="B13" s="16" t="s">
        <v>4</v>
      </c>
      <c r="C13" s="1">
        <v>15681930.701665072</v>
      </c>
      <c r="D13" s="1">
        <v>20692579.017439514</v>
      </c>
      <c r="E13" s="1">
        <v>21997751.944320623</v>
      </c>
      <c r="F13" s="1">
        <v>27875629.784648575</v>
      </c>
      <c r="G13" s="1">
        <v>32111915.999999996</v>
      </c>
      <c r="H13" s="1">
        <v>36269554.732268639</v>
      </c>
      <c r="I13" s="1">
        <v>41383561.949518517</v>
      </c>
      <c r="J13" s="1">
        <v>48129082.547289997</v>
      </c>
      <c r="K13" s="1">
        <v>51064956.582674682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6"/>
      <c r="FW13" s="6"/>
      <c r="FX13" s="6"/>
      <c r="FY13" s="7"/>
    </row>
    <row r="14" spans="1:181" ht="30" x14ac:dyDescent="0.25">
      <c r="A14" s="20" t="s">
        <v>32</v>
      </c>
      <c r="B14" s="19" t="s">
        <v>5</v>
      </c>
      <c r="C14" s="4">
        <v>2190546</v>
      </c>
      <c r="D14" s="4">
        <v>2679262</v>
      </c>
      <c r="E14" s="4">
        <v>2890694</v>
      </c>
      <c r="F14" s="4">
        <v>3041268.5732</v>
      </c>
      <c r="G14" s="4">
        <v>3253764</v>
      </c>
      <c r="H14" s="1">
        <v>3260582</v>
      </c>
      <c r="I14" s="1">
        <v>3590481</v>
      </c>
      <c r="J14" s="1">
        <v>4150596.0359999998</v>
      </c>
      <c r="K14" s="1">
        <v>4517508.7255823994</v>
      </c>
      <c r="L14" s="8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8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8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8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6"/>
      <c r="FW14" s="6"/>
      <c r="FX14" s="6"/>
    </row>
    <row r="15" spans="1:181" ht="15.75" x14ac:dyDescent="0.25">
      <c r="A15" s="20" t="s">
        <v>33</v>
      </c>
      <c r="B15" s="19" t="s">
        <v>6</v>
      </c>
      <c r="C15" s="4">
        <v>4469266.7934641009</v>
      </c>
      <c r="D15" s="4">
        <v>4702959.1995964805</v>
      </c>
      <c r="E15" s="4">
        <v>5352370.2932000002</v>
      </c>
      <c r="F15" s="4">
        <v>5577263.5352705764</v>
      </c>
      <c r="G15" s="4">
        <v>5503048.2158670695</v>
      </c>
      <c r="H15" s="1">
        <v>5881881</v>
      </c>
      <c r="I15" s="1">
        <v>6543790</v>
      </c>
      <c r="J15" s="1">
        <v>7405078.9999999991</v>
      </c>
      <c r="K15" s="1">
        <v>7830871.0424999995</v>
      </c>
      <c r="L15" s="8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8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8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8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6"/>
      <c r="FW15" s="6"/>
      <c r="FX15" s="6"/>
    </row>
    <row r="16" spans="1:181" ht="15.75" x14ac:dyDescent="0.25">
      <c r="A16" s="24"/>
      <c r="B16" s="25" t="s">
        <v>28</v>
      </c>
      <c r="C16" s="26">
        <f>+C13+C14+C15</f>
        <v>22341743.495129175</v>
      </c>
      <c r="D16" s="26">
        <f t="shared" ref="D16:E16" si="4">+D13+D14+D15</f>
        <v>28074800.217035994</v>
      </c>
      <c r="E16" s="26">
        <f t="shared" si="4"/>
        <v>30240816.237520624</v>
      </c>
      <c r="F16" s="26">
        <f t="shared" ref="F16:K16" si="5">+F13+F14+F15</f>
        <v>36494161.893119149</v>
      </c>
      <c r="G16" s="26">
        <f t="shared" si="5"/>
        <v>40868728.215867072</v>
      </c>
      <c r="H16" s="26">
        <f t="shared" si="5"/>
        <v>45412017.732268639</v>
      </c>
      <c r="I16" s="26">
        <f t="shared" si="5"/>
        <v>51517832.949518517</v>
      </c>
      <c r="J16" s="26">
        <f t="shared" si="5"/>
        <v>59684757.583289996</v>
      </c>
      <c r="K16" s="26">
        <f t="shared" si="5"/>
        <v>63413336.350757077</v>
      </c>
      <c r="L16" s="8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8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8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8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6"/>
      <c r="FW16" s="6"/>
      <c r="FX16" s="6"/>
    </row>
    <row r="17" spans="1:181" s="17" customFormat="1" ht="15.75" x14ac:dyDescent="0.25">
      <c r="A17" s="15" t="s">
        <v>34</v>
      </c>
      <c r="B17" s="16" t="s">
        <v>74</v>
      </c>
      <c r="C17" s="1">
        <f>C18+C19</f>
        <v>6646396.1412174683</v>
      </c>
      <c r="D17" s="1">
        <f t="shared" ref="D17:E17" si="6">D18+D19</f>
        <v>8457460.8593810406</v>
      </c>
      <c r="E17" s="1">
        <f t="shared" si="6"/>
        <v>8991795.993344117</v>
      </c>
      <c r="F17" s="1">
        <f t="shared" ref="F17:K17" si="7">F18+F19</f>
        <v>10021913.0644655</v>
      </c>
      <c r="G17" s="1">
        <f t="shared" si="7"/>
        <v>10633249.761397894</v>
      </c>
      <c r="H17" s="1">
        <f t="shared" si="7"/>
        <v>12132537.977754999</v>
      </c>
      <c r="I17" s="1">
        <f t="shared" si="7"/>
        <v>13964551.212396003</v>
      </c>
      <c r="J17" s="1">
        <f t="shared" si="7"/>
        <v>16184914.7266385</v>
      </c>
      <c r="K17" s="1">
        <f t="shared" si="7"/>
        <v>18051035.394619919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6"/>
      <c r="FW17" s="6"/>
      <c r="FX17" s="6"/>
      <c r="FY17" s="7"/>
    </row>
    <row r="18" spans="1:181" ht="15.75" x14ac:dyDescent="0.25">
      <c r="A18" s="18">
        <v>6.1</v>
      </c>
      <c r="B18" s="19" t="s">
        <v>73</v>
      </c>
      <c r="C18" s="4">
        <v>6646396.1412174683</v>
      </c>
      <c r="D18" s="4">
        <v>8457460.8593810406</v>
      </c>
      <c r="E18" s="4">
        <v>8991795.993344117</v>
      </c>
      <c r="F18" s="4">
        <v>10021913.0644655</v>
      </c>
      <c r="G18" s="4">
        <v>10633249.761397894</v>
      </c>
      <c r="H18" s="1">
        <v>12132537.977754999</v>
      </c>
      <c r="I18" s="1">
        <v>13964551.212396003</v>
      </c>
      <c r="J18" s="1">
        <v>16184914.7266385</v>
      </c>
      <c r="K18" s="1">
        <v>18051035.394619919</v>
      </c>
      <c r="L18" s="8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6"/>
      <c r="FW18" s="6"/>
      <c r="FX18" s="6"/>
    </row>
    <row r="19" spans="1:181" ht="15.75" x14ac:dyDescent="0.25">
      <c r="A19" s="18">
        <v>6.2</v>
      </c>
      <c r="B19" s="19" t="s">
        <v>9</v>
      </c>
      <c r="C19" s="4"/>
      <c r="D19" s="4"/>
      <c r="E19" s="4"/>
      <c r="F19" s="4"/>
      <c r="G19" s="4"/>
      <c r="H19" s="1"/>
      <c r="I19" s="1"/>
      <c r="J19" s="1"/>
      <c r="K19" s="1"/>
      <c r="L19" s="8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6"/>
      <c r="FW19" s="6"/>
      <c r="FX19" s="6"/>
    </row>
    <row r="20" spans="1:181" s="17" customFormat="1" ht="30" x14ac:dyDescent="0.25">
      <c r="A20" s="21" t="s">
        <v>35</v>
      </c>
      <c r="B20" s="23" t="s">
        <v>10</v>
      </c>
      <c r="C20" s="1">
        <f>SUM(C21:C27)</f>
        <v>3253229.7342497311</v>
      </c>
      <c r="D20" s="1">
        <f t="shared" ref="D20:E20" si="8">SUM(D21:D27)</f>
        <v>3715273.8286992786</v>
      </c>
      <c r="E20" s="1">
        <f t="shared" si="8"/>
        <v>4015345.0229520118</v>
      </c>
      <c r="F20" s="1">
        <f t="shared" ref="F20:K20" si="9">SUM(F21:F27)</f>
        <v>4389705.8995452058</v>
      </c>
      <c r="G20" s="1">
        <f t="shared" si="9"/>
        <v>4959058.61934919</v>
      </c>
      <c r="H20" s="1">
        <f t="shared" si="9"/>
        <v>5521649.2730529057</v>
      </c>
      <c r="I20" s="1">
        <f t="shared" si="9"/>
        <v>5712098.1555599999</v>
      </c>
      <c r="J20" s="1">
        <f t="shared" si="9"/>
        <v>6173607.5857316004</v>
      </c>
      <c r="K20" s="1">
        <f t="shared" si="9"/>
        <v>6505777.9571746476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6"/>
      <c r="FW20" s="6"/>
      <c r="FX20" s="6"/>
      <c r="FY20" s="7"/>
    </row>
    <row r="21" spans="1:181" ht="15.75" x14ac:dyDescent="0.25">
      <c r="A21" s="18">
        <v>7.1</v>
      </c>
      <c r="B21" s="19" t="s">
        <v>11</v>
      </c>
      <c r="C21" s="4">
        <v>328792</v>
      </c>
      <c r="D21" s="4">
        <v>363157</v>
      </c>
      <c r="E21" s="4">
        <v>384751</v>
      </c>
      <c r="F21" s="4">
        <v>478067</v>
      </c>
      <c r="G21" s="4">
        <v>608924</v>
      </c>
      <c r="H21" s="1">
        <v>707792</v>
      </c>
      <c r="I21" s="1">
        <v>590400</v>
      </c>
      <c r="J21" s="1">
        <v>600400</v>
      </c>
      <c r="K21" s="1">
        <v>627538.07999999996</v>
      </c>
      <c r="L21" s="8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6"/>
      <c r="FW21" s="6"/>
      <c r="FX21" s="6"/>
    </row>
    <row r="22" spans="1:181" ht="15.75" x14ac:dyDescent="0.25">
      <c r="A22" s="18">
        <v>7.2</v>
      </c>
      <c r="B22" s="19" t="s">
        <v>12</v>
      </c>
      <c r="C22" s="4"/>
      <c r="D22" s="4"/>
      <c r="E22" s="4"/>
      <c r="F22" s="4"/>
      <c r="G22" s="4"/>
      <c r="H22" s="1"/>
      <c r="I22" s="1"/>
      <c r="J22" s="1"/>
      <c r="K22" s="1"/>
      <c r="L22" s="8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6"/>
      <c r="FW22" s="6"/>
      <c r="FX22" s="6"/>
    </row>
    <row r="23" spans="1:181" ht="15.75" x14ac:dyDescent="0.25">
      <c r="A23" s="18">
        <v>7.3</v>
      </c>
      <c r="B23" s="19" t="s">
        <v>13</v>
      </c>
      <c r="C23" s="4"/>
      <c r="D23" s="4"/>
      <c r="E23" s="4"/>
      <c r="F23" s="4"/>
      <c r="G23" s="4"/>
      <c r="H23" s="1"/>
      <c r="I23" s="1"/>
      <c r="J23" s="1"/>
      <c r="K23" s="1"/>
      <c r="L23" s="8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6"/>
      <c r="FW23" s="6"/>
      <c r="FX23" s="6"/>
    </row>
    <row r="24" spans="1:181" ht="15.75" x14ac:dyDescent="0.25">
      <c r="A24" s="18">
        <v>7.4</v>
      </c>
      <c r="B24" s="19" t="s">
        <v>14</v>
      </c>
      <c r="C24" s="4"/>
      <c r="D24" s="4"/>
      <c r="E24" s="4"/>
      <c r="F24" s="4"/>
      <c r="G24" s="4"/>
      <c r="H24" s="1"/>
      <c r="I24" s="1"/>
      <c r="J24" s="1"/>
      <c r="K24" s="1"/>
      <c r="L24" s="8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6"/>
      <c r="FW24" s="6"/>
      <c r="FX24" s="6"/>
    </row>
    <row r="25" spans="1:181" ht="15.75" x14ac:dyDescent="0.25">
      <c r="A25" s="18">
        <v>7.5</v>
      </c>
      <c r="B25" s="19" t="s">
        <v>67</v>
      </c>
      <c r="C25" s="4">
        <v>2126306.0661057271</v>
      </c>
      <c r="D25" s="4">
        <v>2434818.7843806706</v>
      </c>
      <c r="E25" s="4">
        <v>2485293.8160000001</v>
      </c>
      <c r="F25" s="4">
        <v>2625912.7999533</v>
      </c>
      <c r="G25" s="4">
        <v>2856993.1263491903</v>
      </c>
      <c r="H25" s="1">
        <v>3099837.5420888718</v>
      </c>
      <c r="I25" s="1">
        <v>3331663.7540000002</v>
      </c>
      <c r="J25" s="1">
        <v>3582897</v>
      </c>
      <c r="K25" s="1">
        <v>3851614.2749999999</v>
      </c>
      <c r="L25" s="8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6"/>
      <c r="FW25" s="6"/>
      <c r="FX25" s="6"/>
    </row>
    <row r="26" spans="1:181" ht="15.75" x14ac:dyDescent="0.25">
      <c r="A26" s="18">
        <v>7.6</v>
      </c>
      <c r="B26" s="19" t="s">
        <v>15</v>
      </c>
      <c r="C26" s="4">
        <v>36202.202920411204</v>
      </c>
      <c r="D26" s="4">
        <v>40557.020947685036</v>
      </c>
      <c r="E26" s="4">
        <v>46041.833700000003</v>
      </c>
      <c r="F26" s="4">
        <v>49104.596365073994</v>
      </c>
      <c r="G26" s="4">
        <v>52601.493000000002</v>
      </c>
      <c r="H26" s="1">
        <v>55958.190964033995</v>
      </c>
      <c r="I26" s="1">
        <v>58760</v>
      </c>
      <c r="J26" s="1">
        <v>64096</v>
      </c>
      <c r="K26" s="1">
        <v>79222.656000000003</v>
      </c>
      <c r="L26" s="8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6"/>
      <c r="FW26" s="6"/>
      <c r="FX26" s="6"/>
    </row>
    <row r="27" spans="1:181" ht="30" x14ac:dyDescent="0.25">
      <c r="A27" s="18">
        <v>7.7</v>
      </c>
      <c r="B27" s="19" t="s">
        <v>16</v>
      </c>
      <c r="C27" s="4">
        <v>761929.46522359282</v>
      </c>
      <c r="D27" s="4">
        <v>876741.02337092313</v>
      </c>
      <c r="E27" s="4">
        <v>1099258.3732520118</v>
      </c>
      <c r="F27" s="4">
        <v>1236621.5032268316</v>
      </c>
      <c r="G27" s="4">
        <v>1440540</v>
      </c>
      <c r="H27" s="1">
        <v>1658061.5399999998</v>
      </c>
      <c r="I27" s="1">
        <v>1731274.4015600001</v>
      </c>
      <c r="J27" s="1">
        <v>1926214.5857316002</v>
      </c>
      <c r="K27" s="1">
        <v>1947402.9461746474</v>
      </c>
      <c r="L27" s="8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6"/>
      <c r="FW27" s="6"/>
      <c r="FX27" s="6"/>
    </row>
    <row r="28" spans="1:181" ht="15.75" x14ac:dyDescent="0.25">
      <c r="A28" s="20" t="s">
        <v>36</v>
      </c>
      <c r="B28" s="19" t="s">
        <v>17</v>
      </c>
      <c r="C28" s="4">
        <v>2942743</v>
      </c>
      <c r="D28" s="4">
        <v>3461651.9999999995</v>
      </c>
      <c r="E28" s="4">
        <v>4116751</v>
      </c>
      <c r="F28" s="4">
        <v>4481687</v>
      </c>
      <c r="G28" s="4">
        <v>4988117.6310000001</v>
      </c>
      <c r="H28" s="1">
        <v>5456482</v>
      </c>
      <c r="I28" s="1">
        <v>6227936</v>
      </c>
      <c r="J28" s="1">
        <v>7207791</v>
      </c>
      <c r="K28" s="1">
        <v>7646745.4719000002</v>
      </c>
      <c r="L28" s="8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6"/>
      <c r="FW28" s="6"/>
      <c r="FX28" s="6"/>
    </row>
    <row r="29" spans="1:181" ht="30" x14ac:dyDescent="0.25">
      <c r="A29" s="20" t="s">
        <v>37</v>
      </c>
      <c r="B29" s="19" t="s">
        <v>18</v>
      </c>
      <c r="C29" s="4">
        <v>3481417.3024962866</v>
      </c>
      <c r="D29" s="4">
        <v>3969395.0215333519</v>
      </c>
      <c r="E29" s="4">
        <v>4564674.3912000004</v>
      </c>
      <c r="F29" s="4">
        <v>5093008.4939999999</v>
      </c>
      <c r="G29" s="4">
        <v>5496819.6276000002</v>
      </c>
      <c r="H29" s="1">
        <v>6085135</v>
      </c>
      <c r="I29" s="1">
        <v>6723281.7114000004</v>
      </c>
      <c r="J29" s="1">
        <v>7518398.6608999996</v>
      </c>
      <c r="K29" s="1">
        <v>8470227.9313699398</v>
      </c>
      <c r="L29" s="8"/>
      <c r="M29" s="10"/>
      <c r="N29" s="10"/>
      <c r="O29" s="10"/>
      <c r="P29" s="10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6"/>
      <c r="FW29" s="6"/>
      <c r="FX29" s="6"/>
    </row>
    <row r="30" spans="1:181" ht="15.75" x14ac:dyDescent="0.25">
      <c r="A30" s="20" t="s">
        <v>38</v>
      </c>
      <c r="B30" s="19" t="s">
        <v>53</v>
      </c>
      <c r="C30" s="4">
        <v>1917275.9331128057</v>
      </c>
      <c r="D30" s="4">
        <v>2184966</v>
      </c>
      <c r="E30" s="4">
        <v>2373071</v>
      </c>
      <c r="F30" s="4">
        <v>2828833</v>
      </c>
      <c r="G30" s="4">
        <v>3021026.60666887</v>
      </c>
      <c r="H30" s="1">
        <v>3429572.3021910614</v>
      </c>
      <c r="I30" s="1">
        <v>4000964</v>
      </c>
      <c r="J30" s="1">
        <v>4457576</v>
      </c>
      <c r="K30" s="1">
        <v>5010315.4240000006</v>
      </c>
      <c r="L30" s="8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6"/>
      <c r="FW30" s="6"/>
      <c r="FX30" s="6"/>
    </row>
    <row r="31" spans="1:181" ht="15.75" x14ac:dyDescent="0.25">
      <c r="A31" s="20" t="s">
        <v>39</v>
      </c>
      <c r="B31" s="19" t="s">
        <v>19</v>
      </c>
      <c r="C31" s="4">
        <v>2022268.322923495</v>
      </c>
      <c r="D31" s="4">
        <v>2419177.8083715118</v>
      </c>
      <c r="E31" s="4">
        <v>2739441.6876762984</v>
      </c>
      <c r="F31" s="4">
        <v>3098553.7706092084</v>
      </c>
      <c r="G31" s="4">
        <v>3481652.1666239426</v>
      </c>
      <c r="H31" s="1">
        <v>3938991.8333220324</v>
      </c>
      <c r="I31" s="1">
        <v>4409238.4455365585</v>
      </c>
      <c r="J31" s="1">
        <v>5111846.7670332259</v>
      </c>
      <c r="K31" s="1">
        <v>5828016.4990945812</v>
      </c>
      <c r="L31" s="8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6"/>
      <c r="FW31" s="6"/>
      <c r="FX31" s="6"/>
    </row>
    <row r="32" spans="1:181" ht="15.75" x14ac:dyDescent="0.25">
      <c r="A32" s="24"/>
      <c r="B32" s="25" t="s">
        <v>29</v>
      </c>
      <c r="C32" s="26">
        <f>C17+C20+C28+C29+C30+C31</f>
        <v>20263330.433999788</v>
      </c>
      <c r="D32" s="26">
        <f t="shared" ref="D32:E32" si="10">D17+D20+D28+D29+D30+D31</f>
        <v>24207925.51798518</v>
      </c>
      <c r="E32" s="26">
        <f t="shared" si="10"/>
        <v>26801079.095172431</v>
      </c>
      <c r="F32" s="26">
        <f t="shared" ref="F32:K32" si="11">F17+F20+F28+F29+F30+F31</f>
        <v>29913701.228619915</v>
      </c>
      <c r="G32" s="26">
        <f t="shared" si="11"/>
        <v>32579924.412639897</v>
      </c>
      <c r="H32" s="26">
        <f t="shared" si="11"/>
        <v>36564368.386320993</v>
      </c>
      <c r="I32" s="26">
        <f t="shared" si="11"/>
        <v>41038069.524892569</v>
      </c>
      <c r="J32" s="26">
        <f t="shared" si="11"/>
        <v>46654134.740303323</v>
      </c>
      <c r="K32" s="26">
        <f t="shared" si="11"/>
        <v>51512118.678159095</v>
      </c>
      <c r="L32" s="8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6"/>
      <c r="FW32" s="6"/>
      <c r="FX32" s="6"/>
    </row>
    <row r="33" spans="1:181" s="17" customFormat="1" ht="15.75" x14ac:dyDescent="0.25">
      <c r="A33" s="27" t="s">
        <v>26</v>
      </c>
      <c r="B33" s="28" t="s">
        <v>40</v>
      </c>
      <c r="C33" s="29">
        <f>C6+C11+C13+C14+C15+C17+C20+C28+C29+C30+C31</f>
        <v>55192107.413650788</v>
      </c>
      <c r="D33" s="29">
        <f>D6+D11+D13+D14+D15+D17+D20+D28+D29+D30+D31</f>
        <v>64515548.964140065</v>
      </c>
      <c r="E33" s="29">
        <f>E6+E11+E13+E14+E15+E17+E20+E28+E29+E30+E31</f>
        <v>72108295.396636769</v>
      </c>
      <c r="F33" s="29">
        <f>F6+F11+F13+F14+F15+F17+F20+F28+F29+F30+F31</f>
        <v>82423325.687412977</v>
      </c>
      <c r="G33" s="29">
        <f t="shared" ref="G33:K33" si="12">G6+G11+G13+G14+G15+G17+G20+G28+G29+G30+G31</f>
        <v>91525289.081256717</v>
      </c>
      <c r="H33" s="29">
        <f t="shared" si="12"/>
        <v>103915554.92687686</v>
      </c>
      <c r="I33" s="29">
        <f t="shared" si="12"/>
        <v>117283888.79233246</v>
      </c>
      <c r="J33" s="29">
        <f t="shared" si="12"/>
        <v>130989572.19336371</v>
      </c>
      <c r="K33" s="29">
        <f t="shared" si="12"/>
        <v>142542502.54634944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6"/>
      <c r="FW33" s="6"/>
      <c r="FX33" s="6"/>
      <c r="FY33" s="7"/>
    </row>
    <row r="34" spans="1:181" ht="15.75" x14ac:dyDescent="0.25">
      <c r="A34" s="22" t="s">
        <v>42</v>
      </c>
      <c r="B34" s="5" t="s">
        <v>24</v>
      </c>
      <c r="C34" s="3">
        <v>7700384</v>
      </c>
      <c r="D34" s="3">
        <v>9515745</v>
      </c>
      <c r="E34" s="3">
        <v>10380816</v>
      </c>
      <c r="F34" s="3">
        <v>11388002</v>
      </c>
      <c r="G34" s="3">
        <v>12779210</v>
      </c>
      <c r="H34" s="32">
        <v>14312262</v>
      </c>
      <c r="I34" s="32">
        <v>17205319.294521719</v>
      </c>
      <c r="J34" s="32">
        <v>21274692.366048943</v>
      </c>
      <c r="K34" s="32">
        <v>24402072.143858138</v>
      </c>
      <c r="L34" s="8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</row>
    <row r="35" spans="1:181" ht="15.75" x14ac:dyDescent="0.25">
      <c r="A35" s="22" t="s">
        <v>43</v>
      </c>
      <c r="B35" s="5" t="s">
        <v>23</v>
      </c>
      <c r="C35" s="3">
        <v>1331883.9999999998</v>
      </c>
      <c r="D35" s="3">
        <v>1581757.8408524639</v>
      </c>
      <c r="E35" s="3">
        <v>1726791.9999999998</v>
      </c>
      <c r="F35" s="3">
        <v>1634013</v>
      </c>
      <c r="G35" s="3">
        <v>1403525.0000000002</v>
      </c>
      <c r="H35" s="32">
        <v>1512259</v>
      </c>
      <c r="I35" s="32">
        <v>1579731</v>
      </c>
      <c r="J35" s="32">
        <v>1974336</v>
      </c>
      <c r="K35" s="32">
        <v>1994079.36</v>
      </c>
      <c r="L35" s="8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</row>
    <row r="36" spans="1:181" ht="15.75" x14ac:dyDescent="0.25">
      <c r="A36" s="30" t="s">
        <v>44</v>
      </c>
      <c r="B36" s="31" t="s">
        <v>54</v>
      </c>
      <c r="C36" s="26">
        <f>C33+C34-C35</f>
        <v>61560607.413650788</v>
      </c>
      <c r="D36" s="26">
        <f t="shared" ref="D36:E36" si="13">D33+D34-D35</f>
        <v>72449536.123287588</v>
      </c>
      <c r="E36" s="26">
        <f t="shared" si="13"/>
        <v>80762319.396636769</v>
      </c>
      <c r="F36" s="26">
        <f t="shared" ref="F36:K36" si="14">F33+F34-F35</f>
        <v>92177314.687412977</v>
      </c>
      <c r="G36" s="26">
        <f t="shared" si="14"/>
        <v>102900974.08125672</v>
      </c>
      <c r="H36" s="26">
        <f t="shared" si="14"/>
        <v>116715557.92687686</v>
      </c>
      <c r="I36" s="26">
        <f t="shared" si="14"/>
        <v>132909477.08685416</v>
      </c>
      <c r="J36" s="26">
        <f t="shared" si="14"/>
        <v>150289928.55941266</v>
      </c>
      <c r="K36" s="26">
        <f t="shared" si="14"/>
        <v>164950495.33020756</v>
      </c>
      <c r="L36" s="8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</row>
    <row r="37" spans="1:181" ht="15.75" x14ac:dyDescent="0.25">
      <c r="A37" s="22" t="s">
        <v>45</v>
      </c>
      <c r="B37" s="5" t="s">
        <v>41</v>
      </c>
      <c r="C37" s="3">
        <v>609060</v>
      </c>
      <c r="D37" s="3">
        <v>617130</v>
      </c>
      <c r="E37" s="3">
        <v>625300</v>
      </c>
      <c r="F37" s="3">
        <v>633590</v>
      </c>
      <c r="G37" s="3">
        <v>641990</v>
      </c>
      <c r="H37" s="32">
        <v>650490</v>
      </c>
      <c r="I37" s="32"/>
      <c r="J37" s="32">
        <v>667840</v>
      </c>
      <c r="K37" s="32">
        <v>676690</v>
      </c>
      <c r="M37" s="6"/>
      <c r="N37" s="6"/>
      <c r="O37" s="6"/>
      <c r="P37" s="6"/>
    </row>
    <row r="38" spans="1:181" ht="15.75" x14ac:dyDescent="0.25">
      <c r="A38" s="30" t="s">
        <v>46</v>
      </c>
      <c r="B38" s="31" t="s">
        <v>57</v>
      </c>
      <c r="C38" s="26">
        <v>101074.78313080942</v>
      </c>
      <c r="D38" s="26">
        <v>117397.52746307518</v>
      </c>
      <c r="E38" s="26">
        <v>129157.71533125982</v>
      </c>
      <c r="F38" s="26">
        <v>145484.16908002491</v>
      </c>
      <c r="G38" s="26">
        <v>160284.38773385365</v>
      </c>
      <c r="H38" s="26">
        <v>179427.13635394373</v>
      </c>
      <c r="I38" s="26">
        <v>199492</v>
      </c>
      <c r="J38" s="26">
        <v>225038.82450798494</v>
      </c>
      <c r="K38" s="26">
        <v>243760.7993766829</v>
      </c>
      <c r="L38" s="8"/>
      <c r="M38" s="8"/>
      <c r="N38" s="8"/>
      <c r="O38" s="8"/>
      <c r="P38" s="8"/>
      <c r="BQ38" s="9"/>
      <c r="BR38" s="9"/>
      <c r="BS38" s="9"/>
      <c r="BT38" s="9"/>
    </row>
    <row r="39" spans="1:181" x14ac:dyDescent="0.25">
      <c r="B39" s="2" t="s">
        <v>66</v>
      </c>
    </row>
    <row r="40" spans="1:181" x14ac:dyDescent="0.25">
      <c r="B40" s="2" t="s">
        <v>75</v>
      </c>
    </row>
    <row r="41" spans="1:181" x14ac:dyDescent="0.25">
      <c r="B41" s="2" t="s">
        <v>76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6" max="1048575" man="1"/>
    <brk id="28" max="1048575" man="1"/>
    <brk id="44" max="1048575" man="1"/>
    <brk id="108" max="95" man="1"/>
    <brk id="144" max="1048575" man="1"/>
    <brk id="168" max="1048575" man="1"/>
    <brk id="176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U39"/>
  <sheetViews>
    <sheetView zoomScale="115" zoomScaleNormal="115" zoomScaleSheetLayoutView="100" workbookViewId="0">
      <pane xSplit="2" ySplit="5" topLeftCell="C24" activePane="bottomRight" state="frozen"/>
      <selection activeCell="I3" sqref="I3"/>
      <selection pane="topRight" activeCell="I3" sqref="I3"/>
      <selection pane="bottomLeft" activeCell="I3" sqref="I3"/>
      <selection pane="bottomRight" activeCell="I37" sqref="I37"/>
    </sheetView>
  </sheetViews>
  <sheetFormatPr defaultColWidth="8.85546875" defaultRowHeight="15" x14ac:dyDescent="0.25"/>
  <cols>
    <col min="1" max="1" width="11" style="2" customWidth="1"/>
    <col min="2" max="2" width="36.140625" style="2" customWidth="1"/>
    <col min="3" max="5" width="11.140625" style="2" customWidth="1"/>
    <col min="6" max="7" width="11.140625" style="7" customWidth="1"/>
    <col min="8" max="11" width="11.85546875" style="6" customWidth="1"/>
    <col min="12" max="12" width="11.42578125" style="7" customWidth="1"/>
    <col min="13" max="40" width="9.140625" style="7" customWidth="1"/>
    <col min="41" max="41" width="12.42578125" style="7" customWidth="1"/>
    <col min="42" max="63" width="9.140625" style="7" customWidth="1"/>
    <col min="64" max="64" width="12.140625" style="7" customWidth="1"/>
    <col min="65" max="68" width="9.140625" style="7" customWidth="1"/>
    <col min="69" max="73" width="9.140625" style="7" hidden="1" customWidth="1"/>
    <col min="74" max="74" width="9.140625" style="7" customWidth="1"/>
    <col min="75" max="79" width="9.140625" style="7" hidden="1" customWidth="1"/>
    <col min="80" max="80" width="9.140625" style="7" customWidth="1"/>
    <col min="81" max="85" width="9.140625" style="7" hidden="1" customWidth="1"/>
    <col min="86" max="86" width="9.140625" style="7" customWidth="1"/>
    <col min="87" max="91" width="9.140625" style="7" hidden="1" customWidth="1"/>
    <col min="92" max="92" width="9.140625" style="7" customWidth="1"/>
    <col min="93" max="97" width="9.140625" style="7" hidden="1" customWidth="1"/>
    <col min="98" max="98" width="9.140625" style="6" customWidth="1"/>
    <col min="99" max="103" width="9.140625" style="6" hidden="1" customWidth="1"/>
    <col min="104" max="104" width="9.140625" style="6" customWidth="1"/>
    <col min="105" max="109" width="9.140625" style="6" hidden="1" customWidth="1"/>
    <col min="110" max="110" width="9.140625" style="6" customWidth="1"/>
    <col min="111" max="115" width="9.140625" style="6" hidden="1" customWidth="1"/>
    <col min="116" max="116" width="9.140625" style="6" customWidth="1"/>
    <col min="117" max="146" width="9.140625" style="7" customWidth="1"/>
    <col min="147" max="147" width="9.140625" style="7" hidden="1" customWidth="1"/>
    <col min="148" max="155" width="9.140625" style="7" customWidth="1"/>
    <col min="156" max="156" width="9.140625" style="7" hidden="1" customWidth="1"/>
    <col min="157" max="161" width="9.140625" style="7" customWidth="1"/>
    <col min="162" max="162" width="9.140625" style="7" hidden="1" customWidth="1"/>
    <col min="163" max="172" width="9.140625" style="7" customWidth="1"/>
    <col min="173" max="173" width="9.140625" style="7"/>
    <col min="174" max="176" width="8.85546875" style="7"/>
    <col min="177" max="177" width="12.7109375" style="7" bestFit="1" customWidth="1"/>
    <col min="178" max="16384" width="8.85546875" style="2"/>
  </cols>
  <sheetData>
    <row r="1" spans="1:177" ht="18.75" x14ac:dyDescent="0.3">
      <c r="A1" s="2" t="s">
        <v>52</v>
      </c>
      <c r="B1" s="33" t="s">
        <v>65</v>
      </c>
    </row>
    <row r="2" spans="1:177" ht="15.75" x14ac:dyDescent="0.25">
      <c r="A2" s="12" t="s">
        <v>48</v>
      </c>
    </row>
    <row r="3" spans="1:177" ht="15.75" x14ac:dyDescent="0.25">
      <c r="A3" s="12"/>
    </row>
    <row r="4" spans="1:177" ht="15.75" x14ac:dyDescent="0.25">
      <c r="A4" s="12"/>
      <c r="E4" s="11"/>
      <c r="F4" s="11" t="s">
        <v>56</v>
      </c>
      <c r="G4" s="11"/>
    </row>
    <row r="5" spans="1:177" ht="15.75" x14ac:dyDescent="0.25">
      <c r="A5" s="13" t="s">
        <v>0</v>
      </c>
      <c r="B5" s="14" t="s">
        <v>1</v>
      </c>
      <c r="C5" s="3" t="s">
        <v>20</v>
      </c>
      <c r="D5" s="3" t="s">
        <v>21</v>
      </c>
      <c r="E5" s="3" t="s">
        <v>22</v>
      </c>
      <c r="F5" s="3" t="s">
        <v>55</v>
      </c>
      <c r="G5" s="3" t="s">
        <v>64</v>
      </c>
      <c r="H5" s="32" t="s">
        <v>68</v>
      </c>
      <c r="I5" s="32" t="s">
        <v>69</v>
      </c>
      <c r="J5" s="32" t="s">
        <v>70</v>
      </c>
      <c r="K5" s="32" t="s">
        <v>71</v>
      </c>
    </row>
    <row r="6" spans="1:177" s="17" customFormat="1" ht="15.75" x14ac:dyDescent="0.25">
      <c r="A6" s="15" t="s">
        <v>25</v>
      </c>
      <c r="B6" s="16" t="s">
        <v>2</v>
      </c>
      <c r="C6" s="1">
        <f>SUM(C7:C10)</f>
        <v>10736422.064002607</v>
      </c>
      <c r="D6" s="1">
        <f t="shared" ref="D6:K6" si="0">SUM(D7:D10)</f>
        <v>9255883.7818748597</v>
      </c>
      <c r="E6" s="1">
        <f t="shared" si="0"/>
        <v>11713736.410118826</v>
      </c>
      <c r="F6" s="1">
        <f t="shared" si="0"/>
        <v>11714466.083320966</v>
      </c>
      <c r="G6" s="1">
        <f t="shared" si="0"/>
        <v>11529690.558828237</v>
      </c>
      <c r="H6" s="1">
        <f t="shared" si="0"/>
        <v>13321077.547810843</v>
      </c>
      <c r="I6" s="1">
        <f t="shared" si="0"/>
        <v>14544521.013161592</v>
      </c>
      <c r="J6" s="1">
        <f t="shared" si="0"/>
        <v>12847112.603386635</v>
      </c>
      <c r="K6" s="1">
        <f t="shared" si="0"/>
        <v>14245949.889189404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6"/>
      <c r="FS6" s="6"/>
      <c r="FT6" s="6"/>
      <c r="FU6" s="7"/>
    </row>
    <row r="7" spans="1:177" ht="15.75" x14ac:dyDescent="0.25">
      <c r="A7" s="18">
        <v>1.1000000000000001</v>
      </c>
      <c r="B7" s="19" t="s">
        <v>58</v>
      </c>
      <c r="C7" s="4">
        <v>7950971.6306544375</v>
      </c>
      <c r="D7" s="4">
        <v>6301794.3743604477</v>
      </c>
      <c r="E7" s="4">
        <v>8650200.2875594776</v>
      </c>
      <c r="F7" s="4">
        <v>8421258.4683162048</v>
      </c>
      <c r="G7" s="4">
        <v>7789789.9617916467</v>
      </c>
      <c r="H7" s="1">
        <v>8369156</v>
      </c>
      <c r="I7" s="1">
        <v>9365085.5639999993</v>
      </c>
      <c r="J7" s="1">
        <v>7576354.2212760001</v>
      </c>
      <c r="K7" s="1">
        <v>8962827.0437695086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6"/>
      <c r="FS7" s="6"/>
      <c r="FT7" s="6"/>
    </row>
    <row r="8" spans="1:177" ht="15.75" x14ac:dyDescent="0.25">
      <c r="A8" s="18">
        <v>1.2</v>
      </c>
      <c r="B8" s="19" t="s">
        <v>59</v>
      </c>
      <c r="C8" s="4">
        <v>1850549.3243854605</v>
      </c>
      <c r="D8" s="4">
        <v>1929944.0021617101</v>
      </c>
      <c r="E8" s="4">
        <v>2098122.02282573</v>
      </c>
      <c r="F8" s="4">
        <v>2214619.1876516622</v>
      </c>
      <c r="G8" s="4">
        <v>2303203.9551577289</v>
      </c>
      <c r="H8" s="1">
        <v>2391380</v>
      </c>
      <c r="I8" s="1">
        <v>2520999.8941924805</v>
      </c>
      <c r="J8" s="1">
        <v>2690702.6457800395</v>
      </c>
      <c r="K8" s="1">
        <v>2862907.6151099624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6"/>
      <c r="FS8" s="6"/>
      <c r="FT8" s="6"/>
    </row>
    <row r="9" spans="1:177" ht="15.75" x14ac:dyDescent="0.25">
      <c r="A9" s="18">
        <v>1.3</v>
      </c>
      <c r="B9" s="19" t="s">
        <v>60</v>
      </c>
      <c r="C9" s="4">
        <v>611317.54727097938</v>
      </c>
      <c r="D9" s="4">
        <v>698233.57792054873</v>
      </c>
      <c r="E9" s="4">
        <v>608902.52734445303</v>
      </c>
      <c r="F9" s="4">
        <v>660636.33047683747</v>
      </c>
      <c r="G9" s="4">
        <v>1002344.0886804021</v>
      </c>
      <c r="H9" s="1">
        <v>2105924.9303175248</v>
      </c>
      <c r="I9" s="1">
        <v>2116454.5549691124</v>
      </c>
      <c r="J9" s="1">
        <v>2014864.7363305951</v>
      </c>
      <c r="K9" s="1">
        <v>1888935.6903099327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6"/>
      <c r="FS9" s="6"/>
      <c r="FT9" s="6"/>
    </row>
    <row r="10" spans="1:177" ht="15.75" x14ac:dyDescent="0.25">
      <c r="A10" s="18">
        <v>1.4</v>
      </c>
      <c r="B10" s="19" t="s">
        <v>61</v>
      </c>
      <c r="C10" s="4">
        <v>323583.56169173005</v>
      </c>
      <c r="D10" s="4">
        <v>325911.8274321541</v>
      </c>
      <c r="E10" s="4">
        <v>356511.5723891643</v>
      </c>
      <c r="F10" s="4">
        <v>417952.096876261</v>
      </c>
      <c r="G10" s="4">
        <v>434352.55319845828</v>
      </c>
      <c r="H10" s="1">
        <v>454616.61749331758</v>
      </c>
      <c r="I10" s="1">
        <v>541981</v>
      </c>
      <c r="J10" s="1">
        <v>565191</v>
      </c>
      <c r="K10" s="1">
        <v>531279.54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6"/>
      <c r="FS10" s="6"/>
      <c r="FT10" s="6"/>
    </row>
    <row r="11" spans="1:177" ht="15.75" x14ac:dyDescent="0.25">
      <c r="A11" s="20" t="s">
        <v>30</v>
      </c>
      <c r="B11" s="19" t="s">
        <v>3</v>
      </c>
      <c r="C11" s="4">
        <v>1850611</v>
      </c>
      <c r="D11" s="4">
        <v>2295376</v>
      </c>
      <c r="E11" s="4">
        <v>1928115.8399999996</v>
      </c>
      <c r="F11" s="4">
        <v>2131146.821810524</v>
      </c>
      <c r="G11" s="4">
        <v>3729506.9381684172</v>
      </c>
      <c r="H11" s="1">
        <v>3938359.3267058479</v>
      </c>
      <c r="I11" s="1">
        <v>4273119.8694758452</v>
      </c>
      <c r="J11" s="1">
        <v>4576511.3802086301</v>
      </c>
      <c r="K11" s="1">
        <v>4727536.2557555148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6"/>
      <c r="FS11" s="6"/>
      <c r="FT11" s="6"/>
    </row>
    <row r="12" spans="1:177" ht="15.75" x14ac:dyDescent="0.25">
      <c r="A12" s="24"/>
      <c r="B12" s="25" t="s">
        <v>27</v>
      </c>
      <c r="C12" s="26">
        <f>C6+C11</f>
        <v>12587033.064002607</v>
      </c>
      <c r="D12" s="26">
        <f t="shared" ref="D12:K12" si="1">D6+D11</f>
        <v>11551259.78187486</v>
      </c>
      <c r="E12" s="26">
        <f t="shared" si="1"/>
        <v>13641852.250118826</v>
      </c>
      <c r="F12" s="26">
        <f t="shared" si="1"/>
        <v>13845612.905131489</v>
      </c>
      <c r="G12" s="26">
        <f t="shared" si="1"/>
        <v>15259197.496996654</v>
      </c>
      <c r="H12" s="26">
        <f t="shared" si="1"/>
        <v>17259436.874516692</v>
      </c>
      <c r="I12" s="26">
        <f t="shared" si="1"/>
        <v>18817640.882637437</v>
      </c>
      <c r="J12" s="26">
        <f t="shared" si="1"/>
        <v>17423623.983595267</v>
      </c>
      <c r="K12" s="26">
        <f t="shared" si="1"/>
        <v>18973486.144944917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6"/>
      <c r="FS12" s="6"/>
      <c r="FT12" s="6"/>
    </row>
    <row r="13" spans="1:177" s="17" customFormat="1" ht="15.75" x14ac:dyDescent="0.25">
      <c r="A13" s="15" t="s">
        <v>31</v>
      </c>
      <c r="B13" s="16" t="s">
        <v>4</v>
      </c>
      <c r="C13" s="1">
        <v>15681930.701665072</v>
      </c>
      <c r="D13" s="1">
        <v>19338449.050354447</v>
      </c>
      <c r="E13" s="1">
        <v>19838757.579812359</v>
      </c>
      <c r="F13" s="1">
        <v>24024735.429152764</v>
      </c>
      <c r="G13" s="1">
        <v>27820643.626958899</v>
      </c>
      <c r="H13" s="1">
        <v>30825273.138670467</v>
      </c>
      <c r="I13" s="1">
        <v>34308529.003340229</v>
      </c>
      <c r="J13" s="1">
        <v>38665712.186764434</v>
      </c>
      <c r="K13" s="1">
        <v>40892857.20872207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6"/>
      <c r="FS13" s="6"/>
      <c r="FT13" s="6"/>
      <c r="FU13" s="7"/>
    </row>
    <row r="14" spans="1:177" ht="30" x14ac:dyDescent="0.25">
      <c r="A14" s="20" t="s">
        <v>32</v>
      </c>
      <c r="B14" s="19" t="s">
        <v>5</v>
      </c>
      <c r="C14" s="4">
        <v>2190546</v>
      </c>
      <c r="D14" s="4">
        <v>2421859</v>
      </c>
      <c r="E14" s="4">
        <v>2539561.6783633707</v>
      </c>
      <c r="F14" s="4">
        <v>2643683.707176269</v>
      </c>
      <c r="G14" s="4">
        <v>2839316.3015073128</v>
      </c>
      <c r="H14" s="1">
        <v>2953400</v>
      </c>
      <c r="I14" s="1">
        <v>3210345.8000000003</v>
      </c>
      <c r="J14" s="1">
        <v>3541011.4174000002</v>
      </c>
      <c r="K14" s="1">
        <v>3784987.1040588603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8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8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8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6"/>
      <c r="FS14" s="6"/>
      <c r="FT14" s="6"/>
    </row>
    <row r="15" spans="1:177" ht="15.75" x14ac:dyDescent="0.25">
      <c r="A15" s="20" t="s">
        <v>33</v>
      </c>
      <c r="B15" s="19" t="s">
        <v>6</v>
      </c>
      <c r="C15" s="4">
        <v>4469266.7934641</v>
      </c>
      <c r="D15" s="4">
        <v>4612283.7386059258</v>
      </c>
      <c r="E15" s="4">
        <v>5004327.8563874289</v>
      </c>
      <c r="F15" s="4">
        <v>5142692</v>
      </c>
      <c r="G15" s="4">
        <v>5122121.2319999998</v>
      </c>
      <c r="H15" s="1">
        <v>5135761</v>
      </c>
      <c r="I15" s="1">
        <v>5371002</v>
      </c>
      <c r="J15" s="1">
        <v>5693510</v>
      </c>
      <c r="K15" s="1">
        <v>5907016.625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8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8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8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6"/>
      <c r="FS15" s="6"/>
      <c r="FT15" s="6"/>
    </row>
    <row r="16" spans="1:177" ht="15.75" x14ac:dyDescent="0.25">
      <c r="A16" s="24"/>
      <c r="B16" s="25" t="s">
        <v>28</v>
      </c>
      <c r="C16" s="26">
        <f>+C13+C14+C15</f>
        <v>22341743.495129175</v>
      </c>
      <c r="D16" s="26">
        <f t="shared" ref="D16:J16" si="2">+D13+D14+D15</f>
        <v>26372591.788960375</v>
      </c>
      <c r="E16" s="26">
        <f t="shared" si="2"/>
        <v>27382647.11456316</v>
      </c>
      <c r="F16" s="26">
        <f t="shared" si="2"/>
        <v>31811111.136329032</v>
      </c>
      <c r="G16" s="26">
        <f t="shared" si="2"/>
        <v>35782081.160466209</v>
      </c>
      <c r="H16" s="26">
        <f t="shared" si="2"/>
        <v>38914434.138670467</v>
      </c>
      <c r="I16" s="26">
        <f t="shared" si="2"/>
        <v>42889876.803340226</v>
      </c>
      <c r="J16" s="26">
        <f t="shared" si="2"/>
        <v>47900233.604164436</v>
      </c>
      <c r="K16" s="26">
        <f t="shared" ref="K16" si="3">+K13+K14+K15</f>
        <v>50584860.937780932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8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8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8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6"/>
      <c r="FS16" s="6"/>
      <c r="FT16" s="6"/>
    </row>
    <row r="17" spans="1:177" s="17" customFormat="1" ht="15.75" x14ac:dyDescent="0.25">
      <c r="A17" s="15" t="s">
        <v>34</v>
      </c>
      <c r="B17" s="16" t="s">
        <v>7</v>
      </c>
      <c r="C17" s="1">
        <f>C18+C19</f>
        <v>6646396.1412174683</v>
      </c>
      <c r="D17" s="1">
        <f t="shared" ref="D17:J17" si="4">D18+D19</f>
        <v>7862424.1099105859</v>
      </c>
      <c r="E17" s="1">
        <f t="shared" si="4"/>
        <v>8098296.8332079034</v>
      </c>
      <c r="F17" s="1">
        <f t="shared" si="4"/>
        <v>8932421.4070283175</v>
      </c>
      <c r="G17" s="1">
        <f t="shared" si="4"/>
        <v>9575555.7483343557</v>
      </c>
      <c r="H17" s="1">
        <f t="shared" si="4"/>
        <v>10648017.992147803</v>
      </c>
      <c r="I17" s="1">
        <f t="shared" si="4"/>
        <v>11957724.205181982</v>
      </c>
      <c r="J17" s="1">
        <f t="shared" si="4"/>
        <v>13344820.21298309</v>
      </c>
      <c r="K17" s="1">
        <f t="shared" ref="K17" si="5">K18+K19</f>
        <v>14616581.579280376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6"/>
      <c r="FS17" s="6"/>
      <c r="FT17" s="6"/>
      <c r="FU17" s="7"/>
    </row>
    <row r="18" spans="1:177" ht="15.75" x14ac:dyDescent="0.25">
      <c r="A18" s="18">
        <v>6.1</v>
      </c>
      <c r="B18" s="19" t="s">
        <v>8</v>
      </c>
      <c r="C18" s="4">
        <v>6646396.1412174683</v>
      </c>
      <c r="D18" s="4">
        <v>7862424.1099105859</v>
      </c>
      <c r="E18" s="4">
        <v>8098296.8332079034</v>
      </c>
      <c r="F18" s="4">
        <v>8932421.4070283175</v>
      </c>
      <c r="G18" s="4">
        <v>9575555.7483343557</v>
      </c>
      <c r="H18" s="1">
        <v>10648017.992147803</v>
      </c>
      <c r="I18" s="1">
        <v>11957724.205181982</v>
      </c>
      <c r="J18" s="1">
        <v>13344820.21298309</v>
      </c>
      <c r="K18" s="1">
        <v>14616581.579280376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6"/>
      <c r="FS18" s="6"/>
      <c r="FT18" s="6"/>
    </row>
    <row r="19" spans="1:177" ht="15.75" x14ac:dyDescent="0.25">
      <c r="A19" s="18">
        <v>6.2</v>
      </c>
      <c r="B19" s="19" t="s">
        <v>9</v>
      </c>
      <c r="C19" s="4"/>
      <c r="D19" s="4"/>
      <c r="E19" s="4"/>
      <c r="F19" s="4"/>
      <c r="G19" s="4"/>
      <c r="H19" s="1"/>
      <c r="I19" s="1"/>
      <c r="J19" s="1"/>
      <c r="K19" s="1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6"/>
      <c r="FS19" s="6"/>
      <c r="FT19" s="6"/>
    </row>
    <row r="20" spans="1:177" s="17" customFormat="1" ht="30" x14ac:dyDescent="0.25">
      <c r="A20" s="21" t="s">
        <v>35</v>
      </c>
      <c r="B20" s="23" t="s">
        <v>10</v>
      </c>
      <c r="C20" s="1">
        <f>SUM(C21:C27)</f>
        <v>3253229.7342497311</v>
      </c>
      <c r="D20" s="1">
        <f t="shared" ref="D20:K20" si="6">SUM(D21:D27)</f>
        <v>3537497.1875069486</v>
      </c>
      <c r="E20" s="1">
        <f t="shared" si="6"/>
        <v>3655799.4563202448</v>
      </c>
      <c r="F20" s="1">
        <f t="shared" si="6"/>
        <v>3923809.3833631533</v>
      </c>
      <c r="G20" s="1">
        <f t="shared" si="6"/>
        <v>4326616.9084131699</v>
      </c>
      <c r="H20" s="1">
        <f t="shared" si="6"/>
        <v>4659508.1489631403</v>
      </c>
      <c r="I20" s="1">
        <f t="shared" si="6"/>
        <v>4659483.6711830357</v>
      </c>
      <c r="J20" s="1">
        <f t="shared" si="6"/>
        <v>4875055.0537124733</v>
      </c>
      <c r="K20" s="1">
        <f t="shared" si="6"/>
        <v>5082265.570609808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6"/>
      <c r="FS20" s="6"/>
      <c r="FT20" s="6"/>
      <c r="FU20" s="7"/>
    </row>
    <row r="21" spans="1:177" ht="15.75" x14ac:dyDescent="0.25">
      <c r="A21" s="18">
        <v>7.1</v>
      </c>
      <c r="B21" s="19" t="s">
        <v>11</v>
      </c>
      <c r="C21" s="4">
        <v>328792</v>
      </c>
      <c r="D21" s="4">
        <v>346418</v>
      </c>
      <c r="E21" s="4">
        <v>357047</v>
      </c>
      <c r="F21" s="4">
        <v>414052.00000000006</v>
      </c>
      <c r="G21" s="4">
        <v>451770</v>
      </c>
      <c r="H21" s="1">
        <v>487916</v>
      </c>
      <c r="I21" s="1">
        <v>400091.12</v>
      </c>
      <c r="J21" s="1">
        <v>403291.84895999997</v>
      </c>
      <c r="K21" s="1">
        <v>415390.6044288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6"/>
      <c r="FS21" s="6"/>
      <c r="FT21" s="6"/>
    </row>
    <row r="22" spans="1:177" ht="15.75" x14ac:dyDescent="0.25">
      <c r="A22" s="18">
        <v>7.2</v>
      </c>
      <c r="B22" s="19" t="s">
        <v>12</v>
      </c>
      <c r="C22" s="4"/>
      <c r="D22" s="4"/>
      <c r="E22" s="4"/>
      <c r="F22" s="4"/>
      <c r="G22" s="4"/>
      <c r="H22" s="1"/>
      <c r="I22" s="1"/>
      <c r="J22" s="1"/>
      <c r="K22" s="1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6"/>
      <c r="FS22" s="6"/>
      <c r="FT22" s="6"/>
    </row>
    <row r="23" spans="1:177" ht="15.75" x14ac:dyDescent="0.25">
      <c r="A23" s="18">
        <v>7.3</v>
      </c>
      <c r="B23" s="19" t="s">
        <v>13</v>
      </c>
      <c r="C23" s="4"/>
      <c r="D23" s="4"/>
      <c r="E23" s="4"/>
      <c r="F23" s="4"/>
      <c r="G23" s="4"/>
      <c r="H23" s="1"/>
      <c r="I23" s="1"/>
      <c r="J23" s="1"/>
      <c r="K23" s="1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6"/>
      <c r="FS23" s="6"/>
      <c r="FT23" s="6"/>
    </row>
    <row r="24" spans="1:177" ht="15.75" x14ac:dyDescent="0.25">
      <c r="A24" s="18">
        <v>7.4</v>
      </c>
      <c r="B24" s="19" t="s">
        <v>14</v>
      </c>
      <c r="C24" s="4"/>
      <c r="D24" s="4"/>
      <c r="E24" s="4"/>
      <c r="F24" s="4"/>
      <c r="G24" s="4"/>
      <c r="H24" s="1"/>
      <c r="I24" s="1"/>
      <c r="J24" s="1"/>
      <c r="K24" s="1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6"/>
      <c r="FS24" s="6"/>
      <c r="FT24" s="6"/>
    </row>
    <row r="25" spans="1:177" ht="15.75" x14ac:dyDescent="0.25">
      <c r="A25" s="18">
        <v>7.5</v>
      </c>
      <c r="B25" s="19" t="s">
        <v>67</v>
      </c>
      <c r="C25" s="4">
        <v>2126306.0661057271</v>
      </c>
      <c r="D25" s="4">
        <v>2339398.0312569831</v>
      </c>
      <c r="E25" s="4">
        <v>2303149.2586221201</v>
      </c>
      <c r="F25" s="4">
        <v>2399881.5274842493</v>
      </c>
      <c r="G25" s="4">
        <v>2611071.1019028635</v>
      </c>
      <c r="H25" s="1">
        <v>2819810</v>
      </c>
      <c r="I25" s="1">
        <v>2947140.9795621051</v>
      </c>
      <c r="J25" s="1">
        <v>3092102.0632768702</v>
      </c>
      <c r="K25" s="1">
        <v>3281338.7095494154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6"/>
      <c r="FS25" s="6"/>
      <c r="FT25" s="6"/>
    </row>
    <row r="26" spans="1:177" ht="15.75" x14ac:dyDescent="0.25">
      <c r="A26" s="18">
        <v>7.6</v>
      </c>
      <c r="B26" s="19" t="s">
        <v>15</v>
      </c>
      <c r="C26" s="4">
        <v>36202.202920411204</v>
      </c>
      <c r="D26" s="4">
        <v>37245.648747689098</v>
      </c>
      <c r="E26" s="4">
        <v>40970.759877177697</v>
      </c>
      <c r="F26" s="4">
        <v>42556.562108072176</v>
      </c>
      <c r="G26" s="4">
        <v>44897.173024016149</v>
      </c>
      <c r="H26" s="1">
        <v>40248.63179061671</v>
      </c>
      <c r="I26" s="1">
        <v>41375.593480753974</v>
      </c>
      <c r="J26" s="1">
        <v>42699.612472138106</v>
      </c>
      <c r="K26" s="1">
        <v>52050.82760353636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6"/>
      <c r="FS26" s="6"/>
      <c r="FT26" s="6"/>
    </row>
    <row r="27" spans="1:177" ht="30" x14ac:dyDescent="0.25">
      <c r="A27" s="18">
        <v>7.7</v>
      </c>
      <c r="B27" s="19" t="s">
        <v>16</v>
      </c>
      <c r="C27" s="4">
        <v>761929.46522359282</v>
      </c>
      <c r="D27" s="4">
        <v>814435.50750227622</v>
      </c>
      <c r="E27" s="4">
        <v>954632.43782094656</v>
      </c>
      <c r="F27" s="4">
        <v>1067319.293770832</v>
      </c>
      <c r="G27" s="4">
        <v>1218878.63348629</v>
      </c>
      <c r="H27" s="1">
        <v>1311533.5171725242</v>
      </c>
      <c r="I27" s="1">
        <v>1270875.978140176</v>
      </c>
      <c r="J27" s="1">
        <v>1336961.5290034653</v>
      </c>
      <c r="K27" s="1">
        <v>1333485.4290280563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6"/>
      <c r="FS27" s="6"/>
      <c r="FT27" s="6"/>
    </row>
    <row r="28" spans="1:177" ht="15.75" x14ac:dyDescent="0.25">
      <c r="A28" s="20" t="s">
        <v>36</v>
      </c>
      <c r="B28" s="19" t="s">
        <v>17</v>
      </c>
      <c r="C28" s="4">
        <v>2942743</v>
      </c>
      <c r="D28" s="4">
        <v>3392892</v>
      </c>
      <c r="E28" s="4">
        <v>3768414</v>
      </c>
      <c r="F28" s="4">
        <v>4039739.8079999997</v>
      </c>
      <c r="G28" s="4">
        <v>4395236.9111040002</v>
      </c>
      <c r="H28" s="1">
        <v>4615025</v>
      </c>
      <c r="I28" s="1">
        <v>5201133.1749999998</v>
      </c>
      <c r="J28" s="1">
        <v>5913688.4199749995</v>
      </c>
      <c r="K28" s="1">
        <v>6273832.0447514774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6"/>
      <c r="FS28" s="6"/>
      <c r="FT28" s="6"/>
    </row>
    <row r="29" spans="1:177" ht="30" x14ac:dyDescent="0.25">
      <c r="A29" s="20" t="s">
        <v>37</v>
      </c>
      <c r="B29" s="19" t="s">
        <v>18</v>
      </c>
      <c r="C29" s="4">
        <v>3481417.3024962866</v>
      </c>
      <c r="D29" s="4">
        <v>3678626.1204663254</v>
      </c>
      <c r="E29" s="4">
        <v>3997014.9885423407</v>
      </c>
      <c r="F29" s="4">
        <v>4289030.0291714091</v>
      </c>
      <c r="G29" s="4">
        <v>4524256.2730985209</v>
      </c>
      <c r="H29" s="1">
        <v>4810490</v>
      </c>
      <c r="I29" s="1">
        <v>5101881.3955133827</v>
      </c>
      <c r="J29" s="1">
        <v>5421010.6615513125</v>
      </c>
      <c r="K29" s="1">
        <v>5926790.9562740503</v>
      </c>
      <c r="L29" s="10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6"/>
      <c r="FS29" s="6"/>
      <c r="FT29" s="6"/>
    </row>
    <row r="30" spans="1:177" ht="15.75" x14ac:dyDescent="0.25">
      <c r="A30" s="20" t="s">
        <v>38</v>
      </c>
      <c r="B30" s="19" t="s">
        <v>53</v>
      </c>
      <c r="C30" s="4">
        <v>1917275.9331128057</v>
      </c>
      <c r="D30" s="4">
        <v>2046868.3916682163</v>
      </c>
      <c r="E30" s="4">
        <v>2118907.1904761903</v>
      </c>
      <c r="F30" s="4">
        <v>2375294.9605238093</v>
      </c>
      <c r="G30" s="4">
        <v>2482183.2337473808</v>
      </c>
      <c r="H30" s="1">
        <v>2690686.6253821608</v>
      </c>
      <c r="I30" s="1">
        <v>3091598.932564103</v>
      </c>
      <c r="J30" s="1">
        <v>3316928.7582180193</v>
      </c>
      <c r="K30" s="1">
        <v>3617774.1965883933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6"/>
      <c r="FS30" s="6"/>
      <c r="FT30" s="6"/>
    </row>
    <row r="31" spans="1:177" ht="15.75" x14ac:dyDescent="0.25">
      <c r="A31" s="20" t="s">
        <v>39</v>
      </c>
      <c r="B31" s="19" t="s">
        <v>19</v>
      </c>
      <c r="C31" s="4">
        <v>2022268.3229234954</v>
      </c>
      <c r="D31" s="4">
        <v>2258343.522332639</v>
      </c>
      <c r="E31" s="4">
        <v>2486216.9990210603</v>
      </c>
      <c r="F31" s="4">
        <v>2633938.202988504</v>
      </c>
      <c r="G31" s="4">
        <v>2918403.5289112628</v>
      </c>
      <c r="H31" s="1">
        <v>3032221.2665388021</v>
      </c>
      <c r="I31" s="1">
        <v>3332411.171926144</v>
      </c>
      <c r="J31" s="1">
        <v>3672317.1114626108</v>
      </c>
      <c r="K31" s="1">
        <v>4032571.4200970926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6"/>
      <c r="FS31" s="6"/>
      <c r="FT31" s="6"/>
    </row>
    <row r="32" spans="1:177" ht="15.75" x14ac:dyDescent="0.25">
      <c r="A32" s="24"/>
      <c r="B32" s="25" t="s">
        <v>29</v>
      </c>
      <c r="C32" s="26">
        <f>C17+C20+C28+C29+C30+C31</f>
        <v>20263330.433999788</v>
      </c>
      <c r="D32" s="26">
        <f t="shared" ref="D32:K32" si="7">D17+D20+D28+D29+D30+D31</f>
        <v>22776651.331884712</v>
      </c>
      <c r="E32" s="26">
        <f t="shared" si="7"/>
        <v>24124649.467567738</v>
      </c>
      <c r="F32" s="26">
        <f t="shared" si="7"/>
        <v>26194233.791075196</v>
      </c>
      <c r="G32" s="26">
        <f t="shared" si="7"/>
        <v>28222252.60360869</v>
      </c>
      <c r="H32" s="26">
        <f t="shared" si="7"/>
        <v>30455949.033031907</v>
      </c>
      <c r="I32" s="26">
        <f t="shared" si="7"/>
        <v>33344232.551368646</v>
      </c>
      <c r="J32" s="26">
        <f t="shared" si="7"/>
        <v>36543820.217902504</v>
      </c>
      <c r="K32" s="26">
        <f t="shared" si="7"/>
        <v>39549815.767601199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6"/>
      <c r="FS32" s="6"/>
      <c r="FT32" s="6"/>
    </row>
    <row r="33" spans="1:177" s="17" customFormat="1" ht="15.75" x14ac:dyDescent="0.25">
      <c r="A33" s="27" t="s">
        <v>26</v>
      </c>
      <c r="B33" s="28" t="s">
        <v>40</v>
      </c>
      <c r="C33" s="29">
        <f>C6+C11+C13+C14+C15+C17+C20+C28+C29+C30+C31</f>
        <v>55192106.993131571</v>
      </c>
      <c r="D33" s="29">
        <f t="shared" ref="D33:K33" si="8">D6+D11+D13+D14+D15+D17+D20+D28+D29+D30+D31</f>
        <v>60700502.902719945</v>
      </c>
      <c r="E33" s="29">
        <f t="shared" si="8"/>
        <v>65149148.832249723</v>
      </c>
      <c r="F33" s="29">
        <f t="shared" si="8"/>
        <v>71850957.832535714</v>
      </c>
      <c r="G33" s="29">
        <f t="shared" si="8"/>
        <v>79263531.261071548</v>
      </c>
      <c r="H33" s="29">
        <f t="shared" si="8"/>
        <v>86629820.046219051</v>
      </c>
      <c r="I33" s="29">
        <f t="shared" si="8"/>
        <v>95051750.237346321</v>
      </c>
      <c r="J33" s="29">
        <f t="shared" si="8"/>
        <v>101867677.8056622</v>
      </c>
      <c r="K33" s="29">
        <f t="shared" si="8"/>
        <v>109108162.85032706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6"/>
      <c r="FS33" s="6"/>
      <c r="FT33" s="6"/>
      <c r="FU33" s="7"/>
    </row>
    <row r="34" spans="1:177" ht="15.75" x14ac:dyDescent="0.25">
      <c r="A34" s="22" t="s">
        <v>42</v>
      </c>
      <c r="B34" s="5" t="s">
        <v>24</v>
      </c>
      <c r="C34" s="4">
        <v>7700384</v>
      </c>
      <c r="D34" s="4">
        <v>9028313.5971891824</v>
      </c>
      <c r="E34" s="4">
        <v>9849890.1345333979</v>
      </c>
      <c r="F34" s="4">
        <v>10777643.674880357</v>
      </c>
      <c r="G34" s="4">
        <v>11661410.456220549</v>
      </c>
      <c r="H34" s="1">
        <v>12827551.501842603</v>
      </c>
      <c r="I34" s="1">
        <v>14961477.087631892</v>
      </c>
      <c r="J34" s="1">
        <v>18358040.569823276</v>
      </c>
      <c r="K34" s="1">
        <v>19918474.018258255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</row>
    <row r="35" spans="1:177" ht="15.75" x14ac:dyDescent="0.25">
      <c r="A35" s="22" t="s">
        <v>43</v>
      </c>
      <c r="B35" s="5" t="s">
        <v>23</v>
      </c>
      <c r="C35" s="4">
        <v>1331883.9999999998</v>
      </c>
      <c r="D35" s="4">
        <v>1463795.2772416973</v>
      </c>
      <c r="E35" s="4">
        <v>1570652.3324803412</v>
      </c>
      <c r="F35" s="4">
        <v>1485837.1065264</v>
      </c>
      <c r="G35" s="4">
        <v>1478407.9209937679</v>
      </c>
      <c r="H35" s="1">
        <v>1323175.0892894224</v>
      </c>
      <c r="I35" s="1">
        <v>1356254.466521658</v>
      </c>
      <c r="J35" s="1">
        <v>1587811.1497742587</v>
      </c>
      <c r="K35" s="1">
        <v>1603689.2612720013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</row>
    <row r="36" spans="1:177" ht="15.75" x14ac:dyDescent="0.25">
      <c r="A36" s="30" t="s">
        <v>44</v>
      </c>
      <c r="B36" s="31" t="s">
        <v>54</v>
      </c>
      <c r="C36" s="26">
        <f>C33+C34-C35</f>
        <v>61560606.993131571</v>
      </c>
      <c r="D36" s="26">
        <f t="shared" ref="D36:K36" si="9">D33+D34-D35</f>
        <v>68265021.222667441</v>
      </c>
      <c r="E36" s="26">
        <f t="shared" si="9"/>
        <v>73428386.63430278</v>
      </c>
      <c r="F36" s="26">
        <f t="shared" si="9"/>
        <v>81142764.400889665</v>
      </c>
      <c r="G36" s="26">
        <f t="shared" si="9"/>
        <v>89446533.796298325</v>
      </c>
      <c r="H36" s="26">
        <f t="shared" si="9"/>
        <v>98134196.458772227</v>
      </c>
      <c r="I36" s="26">
        <f t="shared" si="9"/>
        <v>108656972.85845655</v>
      </c>
      <c r="J36" s="26">
        <f t="shared" si="9"/>
        <v>118637907.22571123</v>
      </c>
      <c r="K36" s="26">
        <f t="shared" si="9"/>
        <v>127422947.60731332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</row>
    <row r="37" spans="1:177" ht="15.75" x14ac:dyDescent="0.25">
      <c r="A37" s="22" t="s">
        <v>45</v>
      </c>
      <c r="B37" s="5" t="s">
        <v>41</v>
      </c>
      <c r="C37" s="3">
        <f>GSVA_cur!C37</f>
        <v>609060</v>
      </c>
      <c r="D37" s="3">
        <f>GSVA_cur!D37</f>
        <v>617130</v>
      </c>
      <c r="E37" s="3">
        <f>GSVA_cur!E37</f>
        <v>625300</v>
      </c>
      <c r="F37" s="3">
        <f>GSVA_cur!F37</f>
        <v>633590</v>
      </c>
      <c r="G37" s="3">
        <f>GSVA_cur!G37</f>
        <v>641990</v>
      </c>
      <c r="H37" s="3">
        <f>GSVA_cur!H37</f>
        <v>650490</v>
      </c>
      <c r="I37" s="3"/>
      <c r="J37" s="3">
        <f>GSVA_cur!J37</f>
        <v>667840</v>
      </c>
      <c r="K37" s="3">
        <f>GSVA_cur!K37</f>
        <v>676690</v>
      </c>
      <c r="L37" s="6"/>
    </row>
    <row r="38" spans="1:177" ht="15.75" x14ac:dyDescent="0.25">
      <c r="A38" s="30" t="s">
        <v>46</v>
      </c>
      <c r="B38" s="31" t="s">
        <v>57</v>
      </c>
      <c r="C38" s="26">
        <v>101074.7824403697</v>
      </c>
      <c r="D38" s="26">
        <v>110616.9222411282</v>
      </c>
      <c r="E38" s="26">
        <v>117429.05266960304</v>
      </c>
      <c r="F38" s="26">
        <v>128068.25297256847</v>
      </c>
      <c r="G38" s="26">
        <v>139326.98919967338</v>
      </c>
      <c r="H38" s="26">
        <v>150861.96015122789</v>
      </c>
      <c r="I38" s="26">
        <v>163090</v>
      </c>
      <c r="J38" s="26">
        <v>177644.20703418666</v>
      </c>
      <c r="K38" s="26">
        <v>188303.28157252702</v>
      </c>
      <c r="L38" s="8"/>
      <c r="BM38" s="9"/>
      <c r="BN38" s="9"/>
      <c r="BO38" s="9"/>
      <c r="BP38" s="9"/>
    </row>
    <row r="39" spans="1:177" x14ac:dyDescent="0.25">
      <c r="B39" s="2" t="s">
        <v>66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2" max="1048575" man="1"/>
    <brk id="24" max="1048575" man="1"/>
    <brk id="40" max="1048575" man="1"/>
    <brk id="104" max="95" man="1"/>
    <brk id="140" max="1048575" man="1"/>
    <brk id="164" max="1048575" man="1"/>
    <brk id="172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39"/>
  <sheetViews>
    <sheetView zoomScaleSheetLayoutView="100" workbookViewId="0">
      <pane xSplit="2" ySplit="5" topLeftCell="C24" activePane="bottomRight" state="frozen"/>
      <selection activeCell="I3" sqref="I3"/>
      <selection pane="topRight" activeCell="I3" sqref="I3"/>
      <selection pane="bottomLeft" activeCell="I3" sqref="I3"/>
      <selection pane="bottomRight" activeCell="I37" sqref="I37"/>
    </sheetView>
  </sheetViews>
  <sheetFormatPr defaultColWidth="8.85546875" defaultRowHeight="15" x14ac:dyDescent="0.25"/>
  <cols>
    <col min="1" max="1" width="11" style="2" customWidth="1"/>
    <col min="2" max="2" width="37.28515625" style="2" customWidth="1"/>
    <col min="3" max="5" width="11.28515625" style="2" customWidth="1"/>
    <col min="6" max="7" width="11.28515625" style="7" customWidth="1"/>
    <col min="8" max="11" width="11.85546875" style="6" customWidth="1"/>
    <col min="12" max="12" width="10.85546875" style="6" customWidth="1"/>
    <col min="13" max="13" width="11" style="7" customWidth="1"/>
    <col min="14" max="16" width="11.42578125" style="7" customWidth="1"/>
    <col min="17" max="44" width="9.140625" style="7" customWidth="1"/>
    <col min="45" max="45" width="12.42578125" style="7" customWidth="1"/>
    <col min="46" max="67" width="9.140625" style="7" customWidth="1"/>
    <col min="68" max="68" width="12.140625" style="7" customWidth="1"/>
    <col min="69" max="72" width="9.140625" style="7" customWidth="1"/>
    <col min="73" max="77" width="9.140625" style="7" hidden="1" customWidth="1"/>
    <col min="78" max="78" width="9.140625" style="7" customWidth="1"/>
    <col min="79" max="83" width="9.140625" style="7" hidden="1" customWidth="1"/>
    <col min="84" max="84" width="9.140625" style="7" customWidth="1"/>
    <col min="85" max="89" width="9.140625" style="7" hidden="1" customWidth="1"/>
    <col min="90" max="90" width="9.140625" style="7" customWidth="1"/>
    <col min="91" max="95" width="9.140625" style="7" hidden="1" customWidth="1"/>
    <col min="96" max="96" width="9.140625" style="7" customWidth="1"/>
    <col min="97" max="101" width="9.140625" style="7" hidden="1" customWidth="1"/>
    <col min="102" max="102" width="9.140625" style="6" customWidth="1"/>
    <col min="103" max="107" width="9.140625" style="6" hidden="1" customWidth="1"/>
    <col min="108" max="108" width="9.140625" style="6" customWidth="1"/>
    <col min="109" max="113" width="9.140625" style="6" hidden="1" customWidth="1"/>
    <col min="114" max="114" width="9.140625" style="6" customWidth="1"/>
    <col min="115" max="119" width="9.140625" style="6" hidden="1" customWidth="1"/>
    <col min="120" max="120" width="9.140625" style="6" customWidth="1"/>
    <col min="121" max="150" width="9.140625" style="7" customWidth="1"/>
    <col min="151" max="151" width="9.140625" style="7" hidden="1" customWidth="1"/>
    <col min="152" max="159" width="9.140625" style="7" customWidth="1"/>
    <col min="160" max="160" width="9.140625" style="7" hidden="1" customWidth="1"/>
    <col min="161" max="165" width="9.140625" style="7" customWidth="1"/>
    <col min="166" max="166" width="9.140625" style="7" hidden="1" customWidth="1"/>
    <col min="167" max="176" width="9.140625" style="7" customWidth="1"/>
    <col min="177" max="180" width="8.85546875" style="7"/>
    <col min="181" max="181" width="12.7109375" style="7" bestFit="1" customWidth="1"/>
    <col min="182" max="16384" width="8.85546875" style="2"/>
  </cols>
  <sheetData>
    <row r="1" spans="1:181" ht="18.75" x14ac:dyDescent="0.3">
      <c r="A1" s="2" t="s">
        <v>52</v>
      </c>
      <c r="B1" s="33" t="s">
        <v>65</v>
      </c>
    </row>
    <row r="2" spans="1:181" ht="15.75" x14ac:dyDescent="0.25">
      <c r="A2" s="12" t="s">
        <v>49</v>
      </c>
    </row>
    <row r="3" spans="1:181" ht="15.75" x14ac:dyDescent="0.25">
      <c r="A3" s="12"/>
    </row>
    <row r="4" spans="1:181" ht="15.75" x14ac:dyDescent="0.25">
      <c r="A4" s="12"/>
      <c r="E4" s="11"/>
      <c r="F4" s="11" t="s">
        <v>56</v>
      </c>
      <c r="G4" s="11"/>
    </row>
    <row r="5" spans="1:181" ht="15.75" x14ac:dyDescent="0.25">
      <c r="A5" s="13" t="s">
        <v>0</v>
      </c>
      <c r="B5" s="14" t="s">
        <v>1</v>
      </c>
      <c r="C5" s="3" t="s">
        <v>20</v>
      </c>
      <c r="D5" s="3" t="s">
        <v>21</v>
      </c>
      <c r="E5" s="3" t="s">
        <v>22</v>
      </c>
      <c r="F5" s="3" t="s">
        <v>55</v>
      </c>
      <c r="G5" s="3" t="s">
        <v>64</v>
      </c>
      <c r="H5" s="32" t="s">
        <v>68</v>
      </c>
      <c r="I5" s="32" t="s">
        <v>69</v>
      </c>
      <c r="J5" s="32" t="s">
        <v>70</v>
      </c>
      <c r="K5" s="32" t="s">
        <v>71</v>
      </c>
    </row>
    <row r="6" spans="1:181" s="17" customFormat="1" ht="15.75" x14ac:dyDescent="0.25">
      <c r="A6" s="15" t="s">
        <v>25</v>
      </c>
      <c r="B6" s="16" t="s">
        <v>2</v>
      </c>
      <c r="C6" s="1">
        <f>SUM(C7:C10)</f>
        <v>10267727.989699695</v>
      </c>
      <c r="D6" s="1">
        <f t="shared" ref="D6:K6" si="0">SUM(D7:D10)</f>
        <v>9371257.3669133354</v>
      </c>
      <c r="E6" s="1">
        <f t="shared" si="0"/>
        <v>12398620.089966565</v>
      </c>
      <c r="F6" s="1">
        <f t="shared" si="0"/>
        <v>13025121.768587032</v>
      </c>
      <c r="G6" s="1">
        <f t="shared" si="0"/>
        <v>13582077.422573857</v>
      </c>
      <c r="H6" s="1">
        <f t="shared" si="0"/>
        <v>16903373</v>
      </c>
      <c r="I6" s="1">
        <f t="shared" si="0"/>
        <v>19065861.653151423</v>
      </c>
      <c r="J6" s="1">
        <f t="shared" si="0"/>
        <v>18034483.91883149</v>
      </c>
      <c r="K6" s="1">
        <f t="shared" si="0"/>
        <v>21226077.771190811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6"/>
      <c r="FW6" s="6"/>
      <c r="FX6" s="6"/>
      <c r="FY6" s="7"/>
    </row>
    <row r="7" spans="1:181" ht="15.75" x14ac:dyDescent="0.25">
      <c r="A7" s="18">
        <v>1.1000000000000001</v>
      </c>
      <c r="B7" s="19" t="s">
        <v>58</v>
      </c>
      <c r="C7" s="4">
        <v>7559819.6975240335</v>
      </c>
      <c r="D7" s="4">
        <v>6309441.8627318554</v>
      </c>
      <c r="E7" s="4">
        <v>9014179.3684032448</v>
      </c>
      <c r="F7" s="4">
        <v>9045105.2585876714</v>
      </c>
      <c r="G7" s="4">
        <v>8715834.1245706882</v>
      </c>
      <c r="H7" s="1">
        <v>10233562</v>
      </c>
      <c r="I7" s="1">
        <v>11789090.611076901</v>
      </c>
      <c r="J7" s="1">
        <v>10310023.211920386</v>
      </c>
      <c r="K7" s="1">
        <v>13065419.960375378</v>
      </c>
      <c r="L7" s="8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6"/>
      <c r="FW7" s="6"/>
      <c r="FX7" s="6"/>
    </row>
    <row r="8" spans="1:181" ht="15.75" x14ac:dyDescent="0.25">
      <c r="A8" s="18">
        <v>1.2</v>
      </c>
      <c r="B8" s="19" t="s">
        <v>59</v>
      </c>
      <c r="C8" s="4">
        <v>1817746.3243854607</v>
      </c>
      <c r="D8" s="4">
        <v>1973767.8027950255</v>
      </c>
      <c r="E8" s="4">
        <v>2272527.2143043145</v>
      </c>
      <c r="F8" s="4">
        <v>2649045.1157008391</v>
      </c>
      <c r="G8" s="4">
        <v>3064318.5200081244</v>
      </c>
      <c r="H8" s="1">
        <v>3429072</v>
      </c>
      <c r="I8" s="1">
        <v>3918426.5324888453</v>
      </c>
      <c r="J8" s="1">
        <v>4308938.0058754319</v>
      </c>
      <c r="K8" s="1">
        <v>4717744.3111077966</v>
      </c>
      <c r="L8" s="8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6"/>
      <c r="FW8" s="6"/>
      <c r="FX8" s="6"/>
    </row>
    <row r="9" spans="1:181" ht="15.75" x14ac:dyDescent="0.25">
      <c r="A9" s="18">
        <v>1.3</v>
      </c>
      <c r="B9" s="19" t="s">
        <v>60</v>
      </c>
      <c r="C9" s="4">
        <v>604613.96779020038</v>
      </c>
      <c r="D9" s="4">
        <v>761688.7013864537</v>
      </c>
      <c r="E9" s="4">
        <v>707099.50725900638</v>
      </c>
      <c r="F9" s="4">
        <v>752716.29635266552</v>
      </c>
      <c r="G9" s="4">
        <v>1169552.0838674833</v>
      </c>
      <c r="H9" s="1">
        <v>2532466</v>
      </c>
      <c r="I9" s="1">
        <v>2412692.6346440907</v>
      </c>
      <c r="J9" s="1">
        <v>2365529.0269459654</v>
      </c>
      <c r="K9" s="1">
        <v>2340981.641845555</v>
      </c>
      <c r="L9" s="8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6"/>
      <c r="FW9" s="6"/>
      <c r="FX9" s="6"/>
    </row>
    <row r="10" spans="1:181" ht="15.75" x14ac:dyDescent="0.25">
      <c r="A10" s="18">
        <v>1.4</v>
      </c>
      <c r="B10" s="19" t="s">
        <v>61</v>
      </c>
      <c r="C10" s="4">
        <v>285548</v>
      </c>
      <c r="D10" s="4">
        <v>326359</v>
      </c>
      <c r="E10" s="4">
        <v>404814</v>
      </c>
      <c r="F10" s="4">
        <v>578255.09794585512</v>
      </c>
      <c r="G10" s="4">
        <v>632372.69412756118</v>
      </c>
      <c r="H10" s="1">
        <v>708273</v>
      </c>
      <c r="I10" s="1">
        <v>945651.87494158838</v>
      </c>
      <c r="J10" s="1">
        <v>1049993.6740897084</v>
      </c>
      <c r="K10" s="1">
        <v>1101931.8578620828</v>
      </c>
      <c r="L10" s="8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6"/>
      <c r="FW10" s="6"/>
      <c r="FX10" s="6"/>
    </row>
    <row r="11" spans="1:181" ht="15.75" x14ac:dyDescent="0.25">
      <c r="A11" s="20" t="s">
        <v>30</v>
      </c>
      <c r="B11" s="19" t="s">
        <v>3</v>
      </c>
      <c r="C11" s="4">
        <v>1627230</v>
      </c>
      <c r="D11" s="4">
        <v>2034702</v>
      </c>
      <c r="E11" s="4">
        <v>1735178</v>
      </c>
      <c r="F11" s="4">
        <v>1914872.7417722782</v>
      </c>
      <c r="G11" s="4">
        <v>3092084.656121511</v>
      </c>
      <c r="H11" s="1">
        <v>3305672</v>
      </c>
      <c r="I11" s="1">
        <v>4066172.9721953119</v>
      </c>
      <c r="J11" s="1">
        <v>4855444.8541913182</v>
      </c>
      <c r="K11" s="1">
        <v>4575205.3052471001</v>
      </c>
      <c r="L11" s="8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6"/>
      <c r="FW11" s="6"/>
      <c r="FX11" s="6"/>
    </row>
    <row r="12" spans="1:181" ht="15.75" x14ac:dyDescent="0.25">
      <c r="A12" s="24"/>
      <c r="B12" s="25" t="s">
        <v>27</v>
      </c>
      <c r="C12" s="26">
        <f>C6+C11</f>
        <v>11894957.989699695</v>
      </c>
      <c r="D12" s="26">
        <f t="shared" ref="D12:K12" si="1">D6+D11</f>
        <v>11405959.366913335</v>
      </c>
      <c r="E12" s="26">
        <f t="shared" si="1"/>
        <v>14133798.089966565</v>
      </c>
      <c r="F12" s="26">
        <f t="shared" si="1"/>
        <v>14939994.51035931</v>
      </c>
      <c r="G12" s="26">
        <f t="shared" si="1"/>
        <v>16674162.078695368</v>
      </c>
      <c r="H12" s="26">
        <f t="shared" si="1"/>
        <v>20209045</v>
      </c>
      <c r="I12" s="26">
        <f t="shared" si="1"/>
        <v>23132034.625346735</v>
      </c>
      <c r="J12" s="26">
        <f t="shared" si="1"/>
        <v>22889928.773022808</v>
      </c>
      <c r="K12" s="26">
        <f t="shared" si="1"/>
        <v>25801283.076437913</v>
      </c>
      <c r="L12" s="8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6"/>
      <c r="FW12" s="6"/>
      <c r="FX12" s="6"/>
    </row>
    <row r="13" spans="1:181" s="17" customFormat="1" ht="15.75" x14ac:dyDescent="0.25">
      <c r="A13" s="15" t="s">
        <v>31</v>
      </c>
      <c r="B13" s="16" t="s">
        <v>4</v>
      </c>
      <c r="C13" s="1">
        <v>11184923.701665072</v>
      </c>
      <c r="D13" s="1">
        <v>16227678.017439516</v>
      </c>
      <c r="E13" s="1">
        <v>17149901.944320623</v>
      </c>
      <c r="F13" s="1">
        <v>21878103.932473704</v>
      </c>
      <c r="G13" s="1">
        <v>25017026.050329085</v>
      </c>
      <c r="H13" s="1">
        <v>28706820.970521566</v>
      </c>
      <c r="I13" s="1">
        <v>32681949.96483393</v>
      </c>
      <c r="J13" s="1">
        <v>38655986.162573054</v>
      </c>
      <c r="K13" s="1">
        <v>41295880.423492603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6"/>
      <c r="FW13" s="6"/>
      <c r="FX13" s="6"/>
      <c r="FY13" s="7"/>
    </row>
    <row r="14" spans="1:181" ht="30" x14ac:dyDescent="0.25">
      <c r="A14" s="20" t="s">
        <v>32</v>
      </c>
      <c r="B14" s="19" t="s">
        <v>5</v>
      </c>
      <c r="C14" s="4">
        <v>1449863</v>
      </c>
      <c r="D14" s="4">
        <v>1700591</v>
      </c>
      <c r="E14" s="4">
        <v>1912843.9999999998</v>
      </c>
      <c r="F14" s="4">
        <v>2006573.3560000001</v>
      </c>
      <c r="G14" s="4">
        <v>2191029.9781638985</v>
      </c>
      <c r="H14" s="1">
        <v>2171764</v>
      </c>
      <c r="I14" s="1">
        <v>2469074.1244505718</v>
      </c>
      <c r="J14" s="1">
        <v>2935079.2695202329</v>
      </c>
      <c r="K14" s="1">
        <v>3264014.0515853311</v>
      </c>
      <c r="L14" s="8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8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8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8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6"/>
      <c r="FW14" s="6"/>
      <c r="FX14" s="6"/>
    </row>
    <row r="15" spans="1:181" ht="15.75" x14ac:dyDescent="0.25">
      <c r="A15" s="20" t="s">
        <v>33</v>
      </c>
      <c r="B15" s="19" t="s">
        <v>6</v>
      </c>
      <c r="C15" s="4">
        <v>4258324.7934641009</v>
      </c>
      <c r="D15" s="4">
        <v>4455021.1995964805</v>
      </c>
      <c r="E15" s="4">
        <v>5027337.2932000002</v>
      </c>
      <c r="F15" s="4">
        <v>5249371.3450343357</v>
      </c>
      <c r="G15" s="4">
        <v>5175878.7914676229</v>
      </c>
      <c r="H15" s="1">
        <v>5521152</v>
      </c>
      <c r="I15" s="1">
        <v>6132825.3116286201</v>
      </c>
      <c r="J15" s="1">
        <v>6925018.5531618185</v>
      </c>
      <c r="K15" s="1">
        <v>7335811.4679200156</v>
      </c>
      <c r="L15" s="8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8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8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8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6"/>
      <c r="FW15" s="6"/>
      <c r="FX15" s="6"/>
    </row>
    <row r="16" spans="1:181" ht="15.75" x14ac:dyDescent="0.25">
      <c r="A16" s="24"/>
      <c r="B16" s="25" t="s">
        <v>28</v>
      </c>
      <c r="C16" s="26">
        <f>+C13+C14+C15</f>
        <v>16893111.495129172</v>
      </c>
      <c r="D16" s="26">
        <f t="shared" ref="D16:J16" si="2">+D13+D14+D15</f>
        <v>22383290.217035994</v>
      </c>
      <c r="E16" s="26">
        <f t="shared" si="2"/>
        <v>24090083.237520624</v>
      </c>
      <c r="F16" s="26">
        <f t="shared" si="2"/>
        <v>29134048.633508038</v>
      </c>
      <c r="G16" s="26">
        <f t="shared" si="2"/>
        <v>32383934.819960605</v>
      </c>
      <c r="H16" s="26">
        <f t="shared" si="2"/>
        <v>36399736.970521569</v>
      </c>
      <c r="I16" s="26">
        <f t="shared" si="2"/>
        <v>41283849.400913119</v>
      </c>
      <c r="J16" s="26">
        <f t="shared" si="2"/>
        <v>48516083.985255107</v>
      </c>
      <c r="K16" s="26">
        <f t="shared" ref="K16" si="3">+K13+K14+K15</f>
        <v>51895705.942997947</v>
      </c>
      <c r="L16" s="8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8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8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8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6"/>
      <c r="FW16" s="6"/>
      <c r="FX16" s="6"/>
    </row>
    <row r="17" spans="1:181" s="17" customFormat="1" ht="15.75" x14ac:dyDescent="0.25">
      <c r="A17" s="15" t="s">
        <v>34</v>
      </c>
      <c r="B17" s="16" t="s">
        <v>7</v>
      </c>
      <c r="C17" s="1">
        <f>C18+C19</f>
        <v>6333321.1412174683</v>
      </c>
      <c r="D17" s="1">
        <f t="shared" ref="D17:J17" si="4">D18+D19</f>
        <v>8074262.8593810415</v>
      </c>
      <c r="E17" s="1">
        <f t="shared" si="4"/>
        <v>8545448.993344117</v>
      </c>
      <c r="F17" s="1">
        <f t="shared" si="4"/>
        <v>9518382.7025447227</v>
      </c>
      <c r="G17" s="1">
        <f t="shared" si="4"/>
        <v>10011582.902473614</v>
      </c>
      <c r="H17" s="1">
        <f t="shared" si="4"/>
        <v>11447971.123689231</v>
      </c>
      <c r="I17" s="1">
        <f t="shared" si="4"/>
        <v>13205985.929660432</v>
      </c>
      <c r="J17" s="1">
        <f t="shared" si="4"/>
        <v>15303482.052617561</v>
      </c>
      <c r="K17" s="1">
        <f t="shared" ref="K17" si="5">K18+K19</f>
        <v>17142063.019379031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6"/>
      <c r="FW17" s="6"/>
      <c r="FX17" s="6"/>
      <c r="FY17" s="7"/>
    </row>
    <row r="18" spans="1:181" ht="15.75" x14ac:dyDescent="0.25">
      <c r="A18" s="18">
        <v>6.1</v>
      </c>
      <c r="B18" s="19" t="s">
        <v>8</v>
      </c>
      <c r="C18" s="4">
        <v>6333321.1412174683</v>
      </c>
      <c r="D18" s="4">
        <v>8074262.8593810415</v>
      </c>
      <c r="E18" s="4">
        <v>8545448.993344117</v>
      </c>
      <c r="F18" s="4">
        <v>9518382.7025447227</v>
      </c>
      <c r="G18" s="4">
        <v>10011582.902473614</v>
      </c>
      <c r="H18" s="1">
        <v>11447971.123689231</v>
      </c>
      <c r="I18" s="1">
        <v>13205985.929660432</v>
      </c>
      <c r="J18" s="1">
        <v>15303482.052617561</v>
      </c>
      <c r="K18" s="1">
        <v>17142063.019379031</v>
      </c>
      <c r="L18" s="8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6"/>
      <c r="FW18" s="6"/>
      <c r="FX18" s="6"/>
    </row>
    <row r="19" spans="1:181" ht="15.75" x14ac:dyDescent="0.25">
      <c r="A19" s="18">
        <v>6.2</v>
      </c>
      <c r="B19" s="19" t="s">
        <v>9</v>
      </c>
      <c r="C19" s="4"/>
      <c r="D19" s="4"/>
      <c r="E19" s="4"/>
      <c r="F19" s="4"/>
      <c r="G19" s="4"/>
      <c r="H19" s="1"/>
      <c r="I19" s="1"/>
      <c r="J19" s="1"/>
      <c r="K19" s="1"/>
      <c r="L19" s="8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6"/>
      <c r="FW19" s="6"/>
      <c r="FX19" s="6"/>
    </row>
    <row r="20" spans="1:181" s="17" customFormat="1" ht="30" x14ac:dyDescent="0.25">
      <c r="A20" s="21" t="s">
        <v>35</v>
      </c>
      <c r="B20" s="23" t="s">
        <v>10</v>
      </c>
      <c r="C20" s="1">
        <f>SUM(C21:C27)</f>
        <v>2708356.7342497311</v>
      </c>
      <c r="D20" s="1">
        <f t="shared" ref="D20:K20" si="6">SUM(D21:D27)</f>
        <v>3103758.8286992786</v>
      </c>
      <c r="E20" s="1">
        <f t="shared" si="6"/>
        <v>3199097.0229520113</v>
      </c>
      <c r="F20" s="1">
        <f t="shared" si="6"/>
        <v>3532597.60377762</v>
      </c>
      <c r="G20" s="1">
        <f t="shared" si="6"/>
        <v>4056907.8845839128</v>
      </c>
      <c r="H20" s="1">
        <f t="shared" si="6"/>
        <v>4457661</v>
      </c>
      <c r="I20" s="1">
        <f>SUM(I21:I27)</f>
        <v>4469415.5479785465</v>
      </c>
      <c r="J20" s="1">
        <f t="shared" si="6"/>
        <v>4708562.0327516049</v>
      </c>
      <c r="K20" s="1">
        <f t="shared" si="6"/>
        <v>4990871.4385230141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6"/>
      <c r="FW20" s="6"/>
      <c r="FX20" s="6"/>
      <c r="FY20" s="7"/>
    </row>
    <row r="21" spans="1:181" ht="15.75" x14ac:dyDescent="0.25">
      <c r="A21" s="18">
        <v>7.1</v>
      </c>
      <c r="B21" s="19" t="s">
        <v>11</v>
      </c>
      <c r="C21" s="4">
        <v>289953</v>
      </c>
      <c r="D21" s="4">
        <v>318207</v>
      </c>
      <c r="E21" s="4">
        <v>331051</v>
      </c>
      <c r="F21" s="4">
        <v>405915.81824464363</v>
      </c>
      <c r="G21" s="4">
        <v>528329.57423547527</v>
      </c>
      <c r="H21" s="1">
        <v>615964</v>
      </c>
      <c r="I21" s="1">
        <v>492102.10372980771</v>
      </c>
      <c r="J21" s="1">
        <v>489299.79089478811</v>
      </c>
      <c r="K21" s="1">
        <v>512966.628388796</v>
      </c>
      <c r="L21" s="8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6"/>
      <c r="FW21" s="6"/>
      <c r="FX21" s="6"/>
    </row>
    <row r="22" spans="1:181" ht="15.75" x14ac:dyDescent="0.25">
      <c r="A22" s="18">
        <v>7.2</v>
      </c>
      <c r="B22" s="19" t="s">
        <v>12</v>
      </c>
      <c r="C22" s="4"/>
      <c r="D22" s="4"/>
      <c r="E22" s="4"/>
      <c r="F22" s="4"/>
      <c r="G22" s="4"/>
      <c r="H22" s="1"/>
      <c r="I22" s="1"/>
      <c r="J22" s="1"/>
      <c r="K22" s="1"/>
      <c r="L22" s="8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6"/>
      <c r="FW22" s="6"/>
      <c r="FX22" s="6"/>
    </row>
    <row r="23" spans="1:181" ht="15.75" x14ac:dyDescent="0.25">
      <c r="A23" s="18">
        <v>7.3</v>
      </c>
      <c r="B23" s="19" t="s">
        <v>13</v>
      </c>
      <c r="C23" s="4"/>
      <c r="D23" s="4"/>
      <c r="E23" s="4"/>
      <c r="F23" s="4"/>
      <c r="G23" s="4"/>
      <c r="H23" s="1"/>
      <c r="I23" s="1"/>
      <c r="J23" s="1"/>
      <c r="K23" s="1"/>
      <c r="L23" s="8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6"/>
      <c r="FW23" s="6"/>
      <c r="FX23" s="6"/>
    </row>
    <row r="24" spans="1:181" ht="15.75" x14ac:dyDescent="0.25">
      <c r="A24" s="18">
        <v>7.4</v>
      </c>
      <c r="B24" s="19" t="s">
        <v>14</v>
      </c>
      <c r="C24" s="4"/>
      <c r="D24" s="4"/>
      <c r="E24" s="4"/>
      <c r="F24" s="4"/>
      <c r="G24" s="4"/>
      <c r="H24" s="1"/>
      <c r="I24" s="1"/>
      <c r="J24" s="1"/>
      <c r="K24" s="1"/>
      <c r="L24" s="8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6"/>
      <c r="FW24" s="6"/>
      <c r="FX24" s="6"/>
    </row>
    <row r="25" spans="1:181" ht="15.75" x14ac:dyDescent="0.25">
      <c r="A25" s="18">
        <v>7.5</v>
      </c>
      <c r="B25" s="19" t="s">
        <v>67</v>
      </c>
      <c r="C25" s="4">
        <v>1768904.0661057271</v>
      </c>
      <c r="D25" s="4">
        <v>2031826.7843806704</v>
      </c>
      <c r="E25" s="4">
        <v>1999735.8159999999</v>
      </c>
      <c r="F25" s="4">
        <v>2140283.1382040996</v>
      </c>
      <c r="G25" s="4">
        <v>2371584.6375432671</v>
      </c>
      <c r="H25" s="1">
        <v>2680200</v>
      </c>
      <c r="I25" s="1">
        <v>2637099.316798476</v>
      </c>
      <c r="J25" s="1">
        <v>2764936.4274511449</v>
      </c>
      <c r="K25" s="1">
        <v>2989172.7717174329</v>
      </c>
      <c r="L25" s="8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6"/>
      <c r="FW25" s="6"/>
      <c r="FX25" s="6"/>
    </row>
    <row r="26" spans="1:181" ht="15.75" x14ac:dyDescent="0.25">
      <c r="A26" s="18">
        <v>7.6</v>
      </c>
      <c r="B26" s="19" t="s">
        <v>15</v>
      </c>
      <c r="C26" s="4">
        <v>30992.202920411204</v>
      </c>
      <c r="D26" s="4">
        <v>35116.020947685036</v>
      </c>
      <c r="E26" s="4">
        <v>38943.833700000003</v>
      </c>
      <c r="F26" s="4">
        <v>41336.55738823452</v>
      </c>
      <c r="G26" s="4">
        <v>44171.403386004495</v>
      </c>
      <c r="H26" s="1">
        <v>47137</v>
      </c>
      <c r="I26" s="1">
        <v>49438.324260982452</v>
      </c>
      <c r="J26" s="1">
        <v>53446.107429290329</v>
      </c>
      <c r="K26" s="1">
        <v>68240.015542734254</v>
      </c>
      <c r="L26" s="8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6"/>
      <c r="FW26" s="6"/>
      <c r="FX26" s="6"/>
    </row>
    <row r="27" spans="1:181" ht="30" x14ac:dyDescent="0.25">
      <c r="A27" s="18">
        <v>7.7</v>
      </c>
      <c r="B27" s="19" t="s">
        <v>16</v>
      </c>
      <c r="C27" s="4">
        <v>618507.46522359282</v>
      </c>
      <c r="D27" s="4">
        <v>718609.02337092313</v>
      </c>
      <c r="E27" s="4">
        <v>829366.37325201195</v>
      </c>
      <c r="F27" s="4">
        <v>945062.08994064259</v>
      </c>
      <c r="G27" s="4">
        <v>1112822.2694191663</v>
      </c>
      <c r="H27" s="1">
        <v>1114360</v>
      </c>
      <c r="I27" s="1">
        <v>1290775.8031892802</v>
      </c>
      <c r="J27" s="1">
        <v>1400879.7069763816</v>
      </c>
      <c r="K27" s="1">
        <v>1420492.022874051</v>
      </c>
      <c r="L27" s="8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6"/>
      <c r="FW27" s="6"/>
      <c r="FX27" s="6"/>
    </row>
    <row r="28" spans="1:181" ht="15.75" x14ac:dyDescent="0.25">
      <c r="A28" s="20" t="s">
        <v>36</v>
      </c>
      <c r="B28" s="19" t="s">
        <v>17</v>
      </c>
      <c r="C28" s="4">
        <v>2896275</v>
      </c>
      <c r="D28" s="4">
        <v>3400333</v>
      </c>
      <c r="E28" s="4">
        <v>4047983</v>
      </c>
      <c r="F28" s="4">
        <v>4399016.8928647172</v>
      </c>
      <c r="G28" s="4">
        <v>4885742.4995708372</v>
      </c>
      <c r="H28" s="1">
        <v>5336089</v>
      </c>
      <c r="I28" s="1">
        <v>6093473.1282927366</v>
      </c>
      <c r="J28" s="1">
        <v>7046186.0391336773</v>
      </c>
      <c r="K28" s="1">
        <v>7480091.2855294552</v>
      </c>
      <c r="L28" s="8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6"/>
      <c r="FW28" s="6"/>
      <c r="FX28" s="6"/>
    </row>
    <row r="29" spans="1:181" ht="30" x14ac:dyDescent="0.25">
      <c r="A29" s="20" t="s">
        <v>37</v>
      </c>
      <c r="B29" s="19" t="s">
        <v>18</v>
      </c>
      <c r="C29" s="4">
        <v>2879045</v>
      </c>
      <c r="D29" s="4">
        <v>3261534</v>
      </c>
      <c r="E29" s="4">
        <v>3738761.3912</v>
      </c>
      <c r="F29" s="4">
        <v>4161516.8656925932</v>
      </c>
      <c r="G29" s="4">
        <v>4483589.803829358</v>
      </c>
      <c r="H29" s="1">
        <v>4981255</v>
      </c>
      <c r="I29" s="1">
        <v>5578355.8609723039</v>
      </c>
      <c r="J29" s="1">
        <v>6238604.8317010626</v>
      </c>
      <c r="K29" s="1">
        <v>7150447.9061539033</v>
      </c>
      <c r="L29" s="8"/>
      <c r="M29" s="10"/>
      <c r="N29" s="10"/>
      <c r="O29" s="10"/>
      <c r="P29" s="10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6"/>
      <c r="FW29" s="6"/>
      <c r="FX29" s="6"/>
    </row>
    <row r="30" spans="1:181" ht="15.75" x14ac:dyDescent="0.25">
      <c r="A30" s="20" t="s">
        <v>38</v>
      </c>
      <c r="B30" s="19" t="s">
        <v>53</v>
      </c>
      <c r="C30" s="4">
        <v>1479524.9331128059</v>
      </c>
      <c r="D30" s="4">
        <v>1698941</v>
      </c>
      <c r="E30" s="4">
        <v>1856898</v>
      </c>
      <c r="F30" s="4">
        <v>2236068.5788474926</v>
      </c>
      <c r="G30" s="4">
        <v>2420532.9999999995</v>
      </c>
      <c r="H30" s="1">
        <v>2516211</v>
      </c>
      <c r="I30" s="1">
        <v>3280642.9818882141</v>
      </c>
      <c r="J30" s="1">
        <v>3698959.5479069939</v>
      </c>
      <c r="K30" s="1">
        <v>4227996.5712053319</v>
      </c>
      <c r="L30" s="8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6"/>
      <c r="FW30" s="6"/>
      <c r="FX30" s="6"/>
    </row>
    <row r="31" spans="1:181" ht="15.75" x14ac:dyDescent="0.25">
      <c r="A31" s="20" t="s">
        <v>39</v>
      </c>
      <c r="B31" s="19" t="s">
        <v>19</v>
      </c>
      <c r="C31" s="4">
        <v>1827854</v>
      </c>
      <c r="D31" s="4">
        <v>2195089</v>
      </c>
      <c r="E31" s="4">
        <v>2479502</v>
      </c>
      <c r="F31" s="4">
        <v>2800827.2008195892</v>
      </c>
      <c r="G31" s="4">
        <v>3107518.3089427194</v>
      </c>
      <c r="H31" s="1">
        <v>3520344</v>
      </c>
      <c r="I31" s="1">
        <v>3967676.8395100278</v>
      </c>
      <c r="J31" s="1">
        <v>4591401.8676413735</v>
      </c>
      <c r="K31" s="1">
        <v>5291310.6901027746</v>
      </c>
      <c r="L31" s="8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6"/>
      <c r="FW31" s="6"/>
      <c r="FX31" s="6"/>
    </row>
    <row r="32" spans="1:181" ht="15.75" x14ac:dyDescent="0.25">
      <c r="A32" s="24"/>
      <c r="B32" s="25" t="s">
        <v>29</v>
      </c>
      <c r="C32" s="26">
        <f>C17+C20+C28+C29+C30+C31</f>
        <v>18124376.808580004</v>
      </c>
      <c r="D32" s="26">
        <f t="shared" ref="D32:K32" si="7">D17+D20+D28+D29+D30+D31</f>
        <v>21733918.688080318</v>
      </c>
      <c r="E32" s="26">
        <f t="shared" si="7"/>
        <v>23867690.407496128</v>
      </c>
      <c r="F32" s="26">
        <f t="shared" si="7"/>
        <v>26648409.844546739</v>
      </c>
      <c r="G32" s="26">
        <f t="shared" si="7"/>
        <v>28965874.399400443</v>
      </c>
      <c r="H32" s="26">
        <f t="shared" si="7"/>
        <v>32259531.123689231</v>
      </c>
      <c r="I32" s="26">
        <f t="shared" si="7"/>
        <v>36595550.288302265</v>
      </c>
      <c r="J32" s="26">
        <f t="shared" si="7"/>
        <v>41587196.371752277</v>
      </c>
      <c r="K32" s="26">
        <f t="shared" si="7"/>
        <v>46282780.910893515</v>
      </c>
      <c r="L32" s="8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6"/>
      <c r="FW32" s="6"/>
      <c r="FX32" s="6"/>
    </row>
    <row r="33" spans="1:181" s="17" customFormat="1" ht="15.75" x14ac:dyDescent="0.25">
      <c r="A33" s="27" t="s">
        <v>26</v>
      </c>
      <c r="B33" s="28" t="s">
        <v>50</v>
      </c>
      <c r="C33" s="29">
        <f>C6+C11+C13+C14+C15+C17+C20+C28+C29+C30+C31</f>
        <v>46912446.293408878</v>
      </c>
      <c r="D33" s="29">
        <f t="shared" ref="D33:K33" si="8">D6+D11+D13+D14+D15+D17+D20+D28+D29+D30+D31</f>
        <v>55523168.272029653</v>
      </c>
      <c r="E33" s="29">
        <f t="shared" si="8"/>
        <v>62091571.73498331</v>
      </c>
      <c r="F33" s="29">
        <f t="shared" si="8"/>
        <v>70722452.988414079</v>
      </c>
      <c r="G33" s="29">
        <f t="shared" si="8"/>
        <v>78023971.298056409</v>
      </c>
      <c r="H33" s="29">
        <f t="shared" si="8"/>
        <v>88868313.094210804</v>
      </c>
      <c r="I33" s="29">
        <f t="shared" si="8"/>
        <v>101011434.31456211</v>
      </c>
      <c r="J33" s="29">
        <f t="shared" si="8"/>
        <v>112993209.1300302</v>
      </c>
      <c r="K33" s="29">
        <f t="shared" si="8"/>
        <v>123979769.93032937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6"/>
      <c r="FW33" s="6"/>
      <c r="FX33" s="6"/>
      <c r="FY33" s="7"/>
    </row>
    <row r="34" spans="1:181" ht="15.75" x14ac:dyDescent="0.25">
      <c r="A34" s="22" t="s">
        <v>42</v>
      </c>
      <c r="B34" s="5" t="s">
        <v>24</v>
      </c>
      <c r="C34" s="3">
        <f>GSVA_cur!C34</f>
        <v>7700384</v>
      </c>
      <c r="D34" s="3">
        <f>GSVA_cur!D34</f>
        <v>9515745</v>
      </c>
      <c r="E34" s="3">
        <f>GSVA_cur!E34</f>
        <v>10380816</v>
      </c>
      <c r="F34" s="3">
        <f>GSVA_cur!F34</f>
        <v>11388002</v>
      </c>
      <c r="G34" s="3">
        <f>GSVA_cur!G34</f>
        <v>12779210</v>
      </c>
      <c r="H34" s="3">
        <f>GSVA_cur!H34</f>
        <v>14312262</v>
      </c>
      <c r="I34" s="3">
        <f>GSVA_cur!I34</f>
        <v>17205319.294521719</v>
      </c>
      <c r="J34" s="3">
        <f>GSVA_cur!J34</f>
        <v>21274692.366048943</v>
      </c>
      <c r="K34" s="3">
        <f>GSVA_cur!K34</f>
        <v>24402072.143858138</v>
      </c>
      <c r="L34" s="8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</row>
    <row r="35" spans="1:181" ht="15.75" x14ac:dyDescent="0.25">
      <c r="A35" s="22" t="s">
        <v>43</v>
      </c>
      <c r="B35" s="5" t="s">
        <v>23</v>
      </c>
      <c r="C35" s="3">
        <f>GSVA_cur!C35</f>
        <v>1331883.9999999998</v>
      </c>
      <c r="D35" s="3">
        <f>GSVA_cur!D35</f>
        <v>1581757.8408524639</v>
      </c>
      <c r="E35" s="3">
        <f>GSVA_cur!E35</f>
        <v>1726791.9999999998</v>
      </c>
      <c r="F35" s="3">
        <f>GSVA_cur!F35</f>
        <v>1634013</v>
      </c>
      <c r="G35" s="3">
        <f>GSVA_cur!G35</f>
        <v>1403525.0000000002</v>
      </c>
      <c r="H35" s="3">
        <f>GSVA_cur!H35</f>
        <v>1512259</v>
      </c>
      <c r="I35" s="3">
        <f>GSVA_cur!I35</f>
        <v>1579731</v>
      </c>
      <c r="J35" s="3">
        <f>GSVA_cur!J35</f>
        <v>1974336</v>
      </c>
      <c r="K35" s="3">
        <f>GSVA_cur!K35</f>
        <v>1994079.36</v>
      </c>
      <c r="L35" s="8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</row>
    <row r="36" spans="1:181" ht="15.75" x14ac:dyDescent="0.25">
      <c r="A36" s="30" t="s">
        <v>44</v>
      </c>
      <c r="B36" s="31" t="s">
        <v>62</v>
      </c>
      <c r="C36" s="26">
        <f>C33+C34-C35</f>
        <v>53280946.293408878</v>
      </c>
      <c r="D36" s="26">
        <f t="shared" ref="D36:K36" si="9">D33+D34-D35</f>
        <v>63457155.431177191</v>
      </c>
      <c r="E36" s="26">
        <f t="shared" si="9"/>
        <v>70745595.73498331</v>
      </c>
      <c r="F36" s="26">
        <f t="shared" si="9"/>
        <v>80476441.988414079</v>
      </c>
      <c r="G36" s="26">
        <f t="shared" si="9"/>
        <v>89399656.298056409</v>
      </c>
      <c r="H36" s="26">
        <f t="shared" si="9"/>
        <v>101668316.0942108</v>
      </c>
      <c r="I36" s="26">
        <f t="shared" si="9"/>
        <v>116637022.60908383</v>
      </c>
      <c r="J36" s="26">
        <f t="shared" si="9"/>
        <v>132293565.49607915</v>
      </c>
      <c r="K36" s="26">
        <f t="shared" si="9"/>
        <v>146387762.7141875</v>
      </c>
      <c r="L36" s="8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</row>
    <row r="37" spans="1:181" ht="15.75" x14ac:dyDescent="0.25">
      <c r="A37" s="22" t="s">
        <v>45</v>
      </c>
      <c r="B37" s="5" t="s">
        <v>41</v>
      </c>
      <c r="C37" s="3">
        <f>GSVA_const!C37</f>
        <v>609060</v>
      </c>
      <c r="D37" s="3">
        <f>GSVA_const!D37</f>
        <v>617130</v>
      </c>
      <c r="E37" s="3">
        <f>GSVA_const!E37</f>
        <v>625300</v>
      </c>
      <c r="F37" s="3">
        <f>GSVA_const!F37</f>
        <v>633590</v>
      </c>
      <c r="G37" s="3">
        <f>GSVA_const!G37</f>
        <v>641990</v>
      </c>
      <c r="H37" s="3">
        <f>GSVA_const!H37</f>
        <v>650490</v>
      </c>
      <c r="I37" s="3"/>
      <c r="J37" s="3">
        <f>GSVA_const!J37</f>
        <v>667840</v>
      </c>
      <c r="K37" s="3">
        <f>GSVA_const!K37</f>
        <v>676690</v>
      </c>
      <c r="M37" s="6"/>
      <c r="N37" s="6"/>
      <c r="O37" s="6"/>
      <c r="P37" s="6"/>
    </row>
    <row r="38" spans="1:181" ht="15.75" x14ac:dyDescent="0.25">
      <c r="A38" s="30" t="s">
        <v>46</v>
      </c>
      <c r="B38" s="31" t="s">
        <v>63</v>
      </c>
      <c r="C38" s="26">
        <v>87480.619796750529</v>
      </c>
      <c r="D38" s="26">
        <v>102826.23666193054</v>
      </c>
      <c r="E38" s="26">
        <v>113138.64662559301</v>
      </c>
      <c r="F38" s="26">
        <v>127016.59115266037</v>
      </c>
      <c r="G38" s="26">
        <v>139253.97015227092</v>
      </c>
      <c r="H38" s="26">
        <v>156294.97162786638</v>
      </c>
      <c r="I38" s="26">
        <v>175068</v>
      </c>
      <c r="J38" s="26">
        <v>198091.70684008018</v>
      </c>
      <c r="K38" s="26">
        <v>216329.13551875675</v>
      </c>
      <c r="L38" s="8"/>
      <c r="M38" s="8"/>
      <c r="N38" s="8"/>
      <c r="O38" s="8"/>
      <c r="P38" s="8"/>
      <c r="BQ38" s="9"/>
      <c r="BR38" s="9"/>
      <c r="BS38" s="9"/>
      <c r="BT38" s="9"/>
    </row>
    <row r="39" spans="1:181" x14ac:dyDescent="0.25">
      <c r="B39" s="2" t="s">
        <v>66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6" max="1048575" man="1"/>
    <brk id="28" max="1048575" man="1"/>
    <brk id="44" max="1048575" man="1"/>
    <brk id="108" max="95" man="1"/>
    <brk id="144" max="1048575" man="1"/>
    <brk id="168" max="1048575" man="1"/>
    <brk id="176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U39"/>
  <sheetViews>
    <sheetView zoomScale="130" zoomScaleNormal="130" zoomScaleSheetLayoutView="100" workbookViewId="0">
      <pane xSplit="2" ySplit="5" topLeftCell="C33" activePane="bottomRight" state="frozen"/>
      <selection activeCell="I3" sqref="I3"/>
      <selection pane="topRight" activeCell="I3" sqref="I3"/>
      <selection pane="bottomLeft" activeCell="I3" sqref="I3"/>
      <selection pane="bottomRight" activeCell="I37" sqref="I37"/>
    </sheetView>
  </sheetViews>
  <sheetFormatPr defaultColWidth="8.85546875" defaultRowHeight="15" x14ac:dyDescent="0.25"/>
  <cols>
    <col min="1" max="1" width="11" style="2" customWidth="1"/>
    <col min="2" max="2" width="25.7109375" style="2" customWidth="1"/>
    <col min="3" max="5" width="10.85546875" style="2" customWidth="1"/>
    <col min="6" max="7" width="10.85546875" style="7" customWidth="1"/>
    <col min="8" max="11" width="11.85546875" style="6" customWidth="1"/>
    <col min="12" max="12" width="11.42578125" style="7" customWidth="1"/>
    <col min="13" max="40" width="9.140625" style="7" customWidth="1"/>
    <col min="41" max="41" width="12.42578125" style="7" customWidth="1"/>
    <col min="42" max="63" width="9.140625" style="7" customWidth="1"/>
    <col min="64" max="64" width="12.140625" style="7" customWidth="1"/>
    <col min="65" max="68" width="9.140625" style="7" customWidth="1"/>
    <col min="69" max="73" width="9.140625" style="7" hidden="1" customWidth="1"/>
    <col min="74" max="74" width="9.140625" style="7" customWidth="1"/>
    <col min="75" max="79" width="9.140625" style="7" hidden="1" customWidth="1"/>
    <col min="80" max="80" width="9.140625" style="7" customWidth="1"/>
    <col min="81" max="85" width="9.140625" style="7" hidden="1" customWidth="1"/>
    <col min="86" max="86" width="9.140625" style="7" customWidth="1"/>
    <col min="87" max="91" width="9.140625" style="7" hidden="1" customWidth="1"/>
    <col min="92" max="92" width="9.140625" style="7" customWidth="1"/>
    <col min="93" max="97" width="9.140625" style="7" hidden="1" customWidth="1"/>
    <col min="98" max="98" width="9.140625" style="6" customWidth="1"/>
    <col min="99" max="103" width="9.140625" style="6" hidden="1" customWidth="1"/>
    <col min="104" max="104" width="9.140625" style="6" customWidth="1"/>
    <col min="105" max="109" width="9.140625" style="6" hidden="1" customWidth="1"/>
    <col min="110" max="110" width="9.140625" style="6" customWidth="1"/>
    <col min="111" max="115" width="9.140625" style="6" hidden="1" customWidth="1"/>
    <col min="116" max="116" width="9.140625" style="6" customWidth="1"/>
    <col min="117" max="146" width="9.140625" style="7" customWidth="1"/>
    <col min="147" max="147" width="9.140625" style="7" hidden="1" customWidth="1"/>
    <col min="148" max="155" width="9.140625" style="7" customWidth="1"/>
    <col min="156" max="156" width="9.140625" style="7" hidden="1" customWidth="1"/>
    <col min="157" max="161" width="9.140625" style="7" customWidth="1"/>
    <col min="162" max="162" width="9.140625" style="7" hidden="1" customWidth="1"/>
    <col min="163" max="172" width="9.140625" style="7" customWidth="1"/>
    <col min="173" max="176" width="8.85546875" style="7"/>
    <col min="177" max="177" width="12.7109375" style="7" bestFit="1" customWidth="1"/>
    <col min="178" max="16384" width="8.85546875" style="2"/>
  </cols>
  <sheetData>
    <row r="1" spans="1:177" ht="18.75" x14ac:dyDescent="0.3">
      <c r="A1" s="2" t="s">
        <v>52</v>
      </c>
      <c r="B1" s="33" t="s">
        <v>65</v>
      </c>
    </row>
    <row r="2" spans="1:177" ht="15.75" x14ac:dyDescent="0.25">
      <c r="A2" s="12" t="s">
        <v>51</v>
      </c>
    </row>
    <row r="3" spans="1:177" ht="15.75" x14ac:dyDescent="0.25">
      <c r="A3" s="12"/>
    </row>
    <row r="4" spans="1:177" ht="15.75" x14ac:dyDescent="0.25">
      <c r="A4" s="12"/>
      <c r="E4" s="11"/>
      <c r="F4" s="11" t="s">
        <v>56</v>
      </c>
      <c r="G4" s="11"/>
    </row>
    <row r="5" spans="1:177" ht="15.75" x14ac:dyDescent="0.25">
      <c r="A5" s="13" t="s">
        <v>0</v>
      </c>
      <c r="B5" s="14" t="s">
        <v>1</v>
      </c>
      <c r="C5" s="3" t="s">
        <v>20</v>
      </c>
      <c r="D5" s="3" t="s">
        <v>21</v>
      </c>
      <c r="E5" s="3" t="s">
        <v>22</v>
      </c>
      <c r="F5" s="3" t="s">
        <v>55</v>
      </c>
      <c r="G5" s="3" t="s">
        <v>64</v>
      </c>
      <c r="H5" s="32" t="s">
        <v>68</v>
      </c>
      <c r="I5" s="32" t="s">
        <v>69</v>
      </c>
      <c r="J5" s="32" t="s">
        <v>70</v>
      </c>
      <c r="K5" s="32" t="s">
        <v>71</v>
      </c>
    </row>
    <row r="6" spans="1:177" s="17" customFormat="1" ht="30" x14ac:dyDescent="0.25">
      <c r="A6" s="15" t="s">
        <v>25</v>
      </c>
      <c r="B6" s="16" t="s">
        <v>2</v>
      </c>
      <c r="C6" s="1">
        <f>SUM(C7:C10)</f>
        <v>10267727.569180474</v>
      </c>
      <c r="D6" s="1">
        <f t="shared" ref="D6:K6" si="0">SUM(D7:D10)</f>
        <v>8749763.5694388561</v>
      </c>
      <c r="E6" s="1">
        <f t="shared" si="0"/>
        <v>11163043.837729661</v>
      </c>
      <c r="F6" s="1">
        <f t="shared" si="0"/>
        <v>11104495.365756111</v>
      </c>
      <c r="G6" s="1">
        <f t="shared" si="0"/>
        <v>10895802.783435246</v>
      </c>
      <c r="H6" s="1">
        <f t="shared" si="0"/>
        <v>11610355</v>
      </c>
      <c r="I6" s="1">
        <f t="shared" si="0"/>
        <v>13836416.553519133</v>
      </c>
      <c r="J6" s="1">
        <f t="shared" si="0"/>
        <v>12102278.900616206</v>
      </c>
      <c r="K6" s="1">
        <f t="shared" si="0"/>
        <v>13471534.40585552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6"/>
      <c r="FS6" s="6"/>
      <c r="FT6" s="6"/>
      <c r="FU6" s="7"/>
    </row>
    <row r="7" spans="1:177" ht="15.75" x14ac:dyDescent="0.25">
      <c r="A7" s="18">
        <v>1.1000000000000001</v>
      </c>
      <c r="B7" s="19" t="s">
        <v>58</v>
      </c>
      <c r="C7" s="4">
        <v>7559819.6975240335</v>
      </c>
      <c r="D7" s="4">
        <v>5877480.989356596</v>
      </c>
      <c r="E7" s="4">
        <v>8187059.2875594785</v>
      </c>
      <c r="F7" s="4">
        <v>7913255.0558789661</v>
      </c>
      <c r="G7" s="4">
        <v>7263046.8727553496</v>
      </c>
      <c r="H7" s="1">
        <v>7816675.9999999991</v>
      </c>
      <c r="I7" s="1">
        <v>8783375.4252294023</v>
      </c>
      <c r="J7" s="1">
        <v>6962871.3294127798</v>
      </c>
      <c r="K7" s="1">
        <v>8324979.0940161413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6"/>
      <c r="FS7" s="6"/>
      <c r="FT7" s="6"/>
    </row>
    <row r="8" spans="1:177" ht="15.75" x14ac:dyDescent="0.25">
      <c r="A8" s="18">
        <v>1.2</v>
      </c>
      <c r="B8" s="19" t="s">
        <v>59</v>
      </c>
      <c r="C8" s="4">
        <v>1817746.3243854607</v>
      </c>
      <c r="D8" s="4">
        <v>1895049.0021617112</v>
      </c>
      <c r="E8" s="4">
        <v>2059557.02282573</v>
      </c>
      <c r="F8" s="4">
        <v>2172773.3390165763</v>
      </c>
      <c r="G8" s="4">
        <v>2260148.8761608098</v>
      </c>
      <c r="H8" s="1">
        <v>2346956</v>
      </c>
      <c r="I8" s="1">
        <v>2475747.9989015688</v>
      </c>
      <c r="J8" s="1">
        <v>2644211.8302656193</v>
      </c>
      <c r="K8" s="1">
        <v>2814570.3725371957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6"/>
      <c r="FS8" s="6"/>
      <c r="FT8" s="6"/>
    </row>
    <row r="9" spans="1:177" ht="15.75" x14ac:dyDescent="0.25">
      <c r="A9" s="18">
        <v>1.3</v>
      </c>
      <c r="B9" s="19" t="s">
        <v>60</v>
      </c>
      <c r="C9" s="4">
        <v>604613.54727097938</v>
      </c>
      <c r="D9" s="4">
        <v>690239.57792054873</v>
      </c>
      <c r="E9" s="4">
        <v>601754.52734445303</v>
      </c>
      <c r="F9" s="4">
        <v>654151.9445006646</v>
      </c>
      <c r="G9" s="4">
        <v>992591.17266851151</v>
      </c>
      <c r="H9" s="1">
        <v>1048071.9999999999</v>
      </c>
      <c r="I9" s="1">
        <v>2100836.0831552483</v>
      </c>
      <c r="J9" s="1">
        <v>1998204.46363425</v>
      </c>
      <c r="K9" s="1">
        <v>1871613.7390010394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6"/>
      <c r="FS9" s="6"/>
      <c r="FT9" s="6"/>
    </row>
    <row r="10" spans="1:177" ht="15.75" x14ac:dyDescent="0.25">
      <c r="A10" s="18">
        <v>1.4</v>
      </c>
      <c r="B10" s="19" t="s">
        <v>61</v>
      </c>
      <c r="C10" s="4">
        <v>285548</v>
      </c>
      <c r="D10" s="4">
        <v>286994</v>
      </c>
      <c r="E10" s="4">
        <v>314673</v>
      </c>
      <c r="F10" s="4">
        <v>364315.02635990409</v>
      </c>
      <c r="G10" s="4">
        <v>380015.86185057444</v>
      </c>
      <c r="H10" s="1">
        <v>398651</v>
      </c>
      <c r="I10" s="1">
        <v>476457.04623291368</v>
      </c>
      <c r="J10" s="1">
        <v>496991.27730355685</v>
      </c>
      <c r="K10" s="1">
        <v>460371.20030114322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6"/>
      <c r="FS10" s="6"/>
      <c r="FT10" s="6"/>
    </row>
    <row r="11" spans="1:177" ht="15.75" x14ac:dyDescent="0.25">
      <c r="A11" s="20" t="s">
        <v>30</v>
      </c>
      <c r="B11" s="19" t="s">
        <v>3</v>
      </c>
      <c r="C11" s="4">
        <v>1627230</v>
      </c>
      <c r="D11" s="4">
        <v>2027816.9999999998</v>
      </c>
      <c r="E11" s="4">
        <v>1661512.8399999999</v>
      </c>
      <c r="F11" s="4">
        <v>1824341.0983199996</v>
      </c>
      <c r="G11" s="4">
        <v>3224398.7923306525</v>
      </c>
      <c r="H11" s="1">
        <v>3610687.0000000005</v>
      </c>
      <c r="I11" s="1">
        <v>3749296.718954524</v>
      </c>
      <c r="J11" s="1">
        <v>4004118.0122248041</v>
      </c>
      <c r="K11" s="1">
        <v>4132409.7394934972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6"/>
      <c r="FS11" s="6"/>
      <c r="FT11" s="6"/>
    </row>
    <row r="12" spans="1:177" ht="15.75" x14ac:dyDescent="0.25">
      <c r="A12" s="24"/>
      <c r="B12" s="25" t="s">
        <v>27</v>
      </c>
      <c r="C12" s="26">
        <f>C6+C11</f>
        <v>11894957.569180474</v>
      </c>
      <c r="D12" s="26">
        <f t="shared" ref="D12:K12" si="1">D6+D11</f>
        <v>10777580.569438856</v>
      </c>
      <c r="E12" s="26">
        <f t="shared" si="1"/>
        <v>12824556.677729661</v>
      </c>
      <c r="F12" s="26">
        <f t="shared" si="1"/>
        <v>12928836.464076111</v>
      </c>
      <c r="G12" s="26">
        <f t="shared" si="1"/>
        <v>14120201.575765898</v>
      </c>
      <c r="H12" s="26">
        <f t="shared" si="1"/>
        <v>15221042</v>
      </c>
      <c r="I12" s="26">
        <f t="shared" si="1"/>
        <v>17585713.272473656</v>
      </c>
      <c r="J12" s="26">
        <f t="shared" si="1"/>
        <v>16106396.912841011</v>
      </c>
      <c r="K12" s="26">
        <f t="shared" si="1"/>
        <v>17603944.145349018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6"/>
      <c r="FS12" s="6"/>
      <c r="FT12" s="6"/>
    </row>
    <row r="13" spans="1:177" s="17" customFormat="1" ht="15.75" x14ac:dyDescent="0.25">
      <c r="A13" s="15" t="s">
        <v>31</v>
      </c>
      <c r="B13" s="16" t="s">
        <v>4</v>
      </c>
      <c r="C13" s="1">
        <v>11184923.701665072</v>
      </c>
      <c r="D13" s="1">
        <v>15040279.050354447</v>
      </c>
      <c r="E13" s="1">
        <v>15300519.579812361</v>
      </c>
      <c r="F13" s="1">
        <v>18575484.840379681</v>
      </c>
      <c r="G13" s="1">
        <v>21471826.397060167</v>
      </c>
      <c r="H13" s="1">
        <v>24042421.075111356</v>
      </c>
      <c r="I13" s="1">
        <v>26668961.267601047</v>
      </c>
      <c r="J13" s="1">
        <v>30625697.808822945</v>
      </c>
      <c r="K13" s="1">
        <v>32533525.995129004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6"/>
      <c r="FS13" s="6"/>
      <c r="FT13" s="6"/>
      <c r="FU13" s="7"/>
    </row>
    <row r="14" spans="1:177" ht="45" x14ac:dyDescent="0.25">
      <c r="A14" s="20" t="s">
        <v>32</v>
      </c>
      <c r="B14" s="19" t="s">
        <v>5</v>
      </c>
      <c r="C14" s="4">
        <v>1449863</v>
      </c>
      <c r="D14" s="4">
        <v>1478592</v>
      </c>
      <c r="E14" s="4">
        <v>1622363.6783633707</v>
      </c>
      <c r="F14" s="4">
        <v>1676193.4821979629</v>
      </c>
      <c r="G14" s="4">
        <v>1887338.2433936212</v>
      </c>
      <c r="H14" s="1">
        <v>1977816</v>
      </c>
      <c r="I14" s="1">
        <v>2229770.7918301797</v>
      </c>
      <c r="J14" s="1">
        <v>2512118.676436408</v>
      </c>
      <c r="K14" s="1">
        <v>2715230.9070334537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8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8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8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6"/>
      <c r="FS14" s="6"/>
      <c r="FT14" s="6"/>
    </row>
    <row r="15" spans="1:177" ht="15.75" x14ac:dyDescent="0.25">
      <c r="A15" s="20" t="s">
        <v>33</v>
      </c>
      <c r="B15" s="19" t="s">
        <v>6</v>
      </c>
      <c r="C15" s="4">
        <v>4258324.7934641</v>
      </c>
      <c r="D15" s="4">
        <v>4375740.7386059258</v>
      </c>
      <c r="E15" s="4">
        <v>4698479.8563874289</v>
      </c>
      <c r="F15" s="4">
        <v>4835548.6839654176</v>
      </c>
      <c r="G15" s="4">
        <v>4817045.1293950854</v>
      </c>
      <c r="H15" s="1">
        <v>4791595</v>
      </c>
      <c r="I15" s="1">
        <v>4980818.8076422038</v>
      </c>
      <c r="J15" s="1">
        <v>5251174.0504688332</v>
      </c>
      <c r="K15" s="1">
        <v>5447112.8815496163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8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8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8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6"/>
      <c r="FS15" s="6"/>
      <c r="FT15" s="6"/>
    </row>
    <row r="16" spans="1:177" ht="15.75" x14ac:dyDescent="0.25">
      <c r="A16" s="24"/>
      <c r="B16" s="25" t="s">
        <v>28</v>
      </c>
      <c r="C16" s="26">
        <f>+C13+C14+C15</f>
        <v>16893111.495129172</v>
      </c>
      <c r="D16" s="26">
        <f t="shared" ref="D16:J16" si="2">+D13+D14+D15</f>
        <v>20894611.788960375</v>
      </c>
      <c r="E16" s="26">
        <f t="shared" si="2"/>
        <v>21621363.11456316</v>
      </c>
      <c r="F16" s="26">
        <f t="shared" si="2"/>
        <v>25087227.006543063</v>
      </c>
      <c r="G16" s="26">
        <f t="shared" si="2"/>
        <v>28176209.769848876</v>
      </c>
      <c r="H16" s="26">
        <f t="shared" si="2"/>
        <v>30811832.075111356</v>
      </c>
      <c r="I16" s="26">
        <f t="shared" si="2"/>
        <v>33879550.867073432</v>
      </c>
      <c r="J16" s="26">
        <f t="shared" si="2"/>
        <v>38388990.535728186</v>
      </c>
      <c r="K16" s="26">
        <f t="shared" ref="K16" si="3">+K13+K14+K15</f>
        <v>40695869.783712074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8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8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8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6"/>
      <c r="FS16" s="6"/>
      <c r="FT16" s="6"/>
    </row>
    <row r="17" spans="1:177" s="17" customFormat="1" ht="30" x14ac:dyDescent="0.25">
      <c r="A17" s="15" t="s">
        <v>34</v>
      </c>
      <c r="B17" s="16" t="s">
        <v>7</v>
      </c>
      <c r="C17" s="1">
        <f>C18+C19</f>
        <v>6333321.1412174683</v>
      </c>
      <c r="D17" s="1">
        <f t="shared" ref="D17:J17" si="4">D18+D19</f>
        <v>7501425.109910585</v>
      </c>
      <c r="E17" s="1">
        <f t="shared" si="4"/>
        <v>7692059.8332079044</v>
      </c>
      <c r="F17" s="1">
        <f t="shared" si="4"/>
        <v>8485951.7218306698</v>
      </c>
      <c r="G17" s="1">
        <f t="shared" si="4"/>
        <v>9019457.5596137755</v>
      </c>
      <c r="H17" s="1">
        <f t="shared" si="4"/>
        <v>10160497.350048671</v>
      </c>
      <c r="I17" s="1">
        <f t="shared" si="4"/>
        <v>11314113.640610233</v>
      </c>
      <c r="J17" s="1">
        <f t="shared" si="4"/>
        <v>12631498.91597468</v>
      </c>
      <c r="K17" s="1">
        <f t="shared" ref="K17" si="5">K18+K19</f>
        <v>13874930.046944464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6"/>
      <c r="FS17" s="6"/>
      <c r="FT17" s="6"/>
      <c r="FU17" s="7"/>
    </row>
    <row r="18" spans="1:177" ht="15.75" x14ac:dyDescent="0.25">
      <c r="A18" s="18">
        <v>6.1</v>
      </c>
      <c r="B18" s="19" t="s">
        <v>8</v>
      </c>
      <c r="C18" s="4">
        <v>6333321.1412174683</v>
      </c>
      <c r="D18" s="4">
        <v>7501425.109910585</v>
      </c>
      <c r="E18" s="4">
        <v>7692059.8332079044</v>
      </c>
      <c r="F18" s="4">
        <v>8485951.7218306698</v>
      </c>
      <c r="G18" s="4">
        <v>9019457.5596137755</v>
      </c>
      <c r="H18" s="1">
        <v>10160497.350048671</v>
      </c>
      <c r="I18" s="1">
        <v>11314113.640610233</v>
      </c>
      <c r="J18" s="1">
        <v>12631498.91597468</v>
      </c>
      <c r="K18" s="1">
        <v>13874930.046944464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6"/>
      <c r="FS18" s="6"/>
      <c r="FT18" s="6"/>
    </row>
    <row r="19" spans="1:177" ht="15.75" x14ac:dyDescent="0.25">
      <c r="A19" s="18">
        <v>6.2</v>
      </c>
      <c r="B19" s="19" t="s">
        <v>9</v>
      </c>
      <c r="C19" s="4"/>
      <c r="D19" s="4"/>
      <c r="E19" s="4"/>
      <c r="F19" s="4"/>
      <c r="G19" s="4"/>
      <c r="H19" s="1"/>
      <c r="I19" s="1"/>
      <c r="J19" s="1"/>
      <c r="K19" s="1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6"/>
      <c r="FS19" s="6"/>
      <c r="FT19" s="6"/>
    </row>
    <row r="20" spans="1:177" s="17" customFormat="1" ht="45" x14ac:dyDescent="0.25">
      <c r="A20" s="21" t="s">
        <v>35</v>
      </c>
      <c r="B20" s="23" t="s">
        <v>10</v>
      </c>
      <c r="C20" s="1">
        <f>SUM(C21:C27)</f>
        <v>2708356.7342497311</v>
      </c>
      <c r="D20" s="1">
        <f t="shared" ref="D20:K20" si="6">SUM(D21:D27)</f>
        <v>2949625.1875069486</v>
      </c>
      <c r="E20" s="1">
        <f t="shared" si="6"/>
        <v>2885950.4563202444</v>
      </c>
      <c r="F20" s="1">
        <f t="shared" si="6"/>
        <v>3113616.6181165455</v>
      </c>
      <c r="G20" s="1">
        <f t="shared" si="6"/>
        <v>3491206.4111862117</v>
      </c>
      <c r="H20" s="1">
        <f t="shared" si="6"/>
        <v>3666113</v>
      </c>
      <c r="I20" s="1">
        <f t="shared" si="6"/>
        <v>3580131.7509841099</v>
      </c>
      <c r="J20" s="1">
        <f t="shared" si="6"/>
        <v>3634864.2725253711</v>
      </c>
      <c r="K20" s="1">
        <f t="shared" si="6"/>
        <v>3812375.9891157532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6"/>
      <c r="FS20" s="6"/>
      <c r="FT20" s="6"/>
      <c r="FU20" s="7"/>
    </row>
    <row r="21" spans="1:177" ht="15.75" x14ac:dyDescent="0.25">
      <c r="A21" s="18">
        <v>7.1</v>
      </c>
      <c r="B21" s="19" t="s">
        <v>11</v>
      </c>
      <c r="C21" s="4">
        <v>289953</v>
      </c>
      <c r="D21" s="4">
        <v>304265</v>
      </c>
      <c r="E21" s="4">
        <v>308036</v>
      </c>
      <c r="F21" s="4">
        <v>350669.76209229062</v>
      </c>
      <c r="G21" s="4">
        <v>381635.75731287018</v>
      </c>
      <c r="H21" s="1">
        <v>409105</v>
      </c>
      <c r="I21" s="1">
        <v>318446.8956299866</v>
      </c>
      <c r="J21" s="1">
        <v>314808.28171904688</v>
      </c>
      <c r="K21" s="1">
        <v>323392.82796254224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6"/>
      <c r="FS21" s="6"/>
      <c r="FT21" s="6"/>
    </row>
    <row r="22" spans="1:177" ht="15.75" x14ac:dyDescent="0.25">
      <c r="A22" s="18">
        <v>7.2</v>
      </c>
      <c r="B22" s="19" t="s">
        <v>12</v>
      </c>
      <c r="C22" s="4"/>
      <c r="D22" s="4"/>
      <c r="E22" s="4"/>
      <c r="F22" s="4"/>
      <c r="G22" s="4"/>
      <c r="H22" s="1"/>
      <c r="I22" s="1"/>
      <c r="J22" s="1"/>
      <c r="K22" s="1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6"/>
      <c r="FS22" s="6"/>
      <c r="FT22" s="6"/>
    </row>
    <row r="23" spans="1:177" ht="15.75" x14ac:dyDescent="0.25">
      <c r="A23" s="18">
        <v>7.3</v>
      </c>
      <c r="B23" s="19" t="s">
        <v>13</v>
      </c>
      <c r="C23" s="4"/>
      <c r="D23" s="4"/>
      <c r="E23" s="4"/>
      <c r="F23" s="4"/>
      <c r="G23" s="4"/>
      <c r="H23" s="1"/>
      <c r="I23" s="1"/>
      <c r="J23" s="1"/>
      <c r="K23" s="1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6"/>
      <c r="FS23" s="6"/>
      <c r="FT23" s="6"/>
    </row>
    <row r="24" spans="1:177" ht="15.75" x14ac:dyDescent="0.25">
      <c r="A24" s="18">
        <v>7.4</v>
      </c>
      <c r="B24" s="19" t="s">
        <v>14</v>
      </c>
      <c r="C24" s="4"/>
      <c r="D24" s="4"/>
      <c r="E24" s="4"/>
      <c r="F24" s="4"/>
      <c r="G24" s="4"/>
      <c r="H24" s="1"/>
      <c r="I24" s="1"/>
      <c r="J24" s="1"/>
      <c r="K24" s="1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6"/>
      <c r="FS24" s="6"/>
      <c r="FT24" s="6"/>
    </row>
    <row r="25" spans="1:177" ht="30" x14ac:dyDescent="0.25">
      <c r="A25" s="18">
        <v>7.5</v>
      </c>
      <c r="B25" s="19" t="s">
        <v>67</v>
      </c>
      <c r="C25" s="4">
        <v>1768904.0661057271</v>
      </c>
      <c r="D25" s="4">
        <v>1953245.0312569833</v>
      </c>
      <c r="E25" s="4">
        <v>1852399.2586221201</v>
      </c>
      <c r="F25" s="4">
        <v>1945720.5999230405</v>
      </c>
      <c r="G25" s="4">
        <v>2161703.1941110017</v>
      </c>
      <c r="H25" s="1">
        <v>2298804</v>
      </c>
      <c r="I25" s="1">
        <v>2329546.2738627638</v>
      </c>
      <c r="J25" s="1">
        <v>2378814.0604994101</v>
      </c>
      <c r="K25" s="1">
        <v>2539721.793756573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6"/>
      <c r="FS25" s="6"/>
      <c r="FT25" s="6"/>
    </row>
    <row r="26" spans="1:177" ht="15.75" x14ac:dyDescent="0.25">
      <c r="A26" s="18">
        <v>7.6</v>
      </c>
      <c r="B26" s="19" t="s">
        <v>15</v>
      </c>
      <c r="C26" s="4">
        <v>30992.202920411204</v>
      </c>
      <c r="D26" s="4">
        <v>32115.648747689094</v>
      </c>
      <c r="E26" s="4">
        <v>34521.759877177697</v>
      </c>
      <c r="F26" s="4">
        <v>35712.677925724187</v>
      </c>
      <c r="G26" s="4">
        <v>37404.141187893671</v>
      </c>
      <c r="H26" s="1">
        <v>32456</v>
      </c>
      <c r="I26" s="1">
        <v>33561.528195346582</v>
      </c>
      <c r="J26" s="1">
        <v>34286.688989922797</v>
      </c>
      <c r="K26" s="1">
        <v>43303.77684509501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6"/>
      <c r="FS26" s="6"/>
      <c r="FT26" s="6"/>
    </row>
    <row r="27" spans="1:177" ht="30" x14ac:dyDescent="0.25">
      <c r="A27" s="18">
        <v>7.7</v>
      </c>
      <c r="B27" s="19" t="s">
        <v>16</v>
      </c>
      <c r="C27" s="4">
        <v>618507.46522359282</v>
      </c>
      <c r="D27" s="4">
        <v>659999.50750227622</v>
      </c>
      <c r="E27" s="4">
        <v>690993.43782094645</v>
      </c>
      <c r="F27" s="4">
        <v>781513.57817549037</v>
      </c>
      <c r="G27" s="4">
        <v>910463.31857444625</v>
      </c>
      <c r="H27" s="1">
        <v>925748</v>
      </c>
      <c r="I27" s="1">
        <v>898577.05329601269</v>
      </c>
      <c r="J27" s="1">
        <v>906955.24131699116</v>
      </c>
      <c r="K27" s="1">
        <v>905957.59055154247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6"/>
      <c r="FS27" s="6"/>
      <c r="FT27" s="6"/>
    </row>
    <row r="28" spans="1:177" ht="15.75" x14ac:dyDescent="0.25">
      <c r="A28" s="20" t="s">
        <v>36</v>
      </c>
      <c r="B28" s="19" t="s">
        <v>17</v>
      </c>
      <c r="C28" s="4">
        <v>2896275</v>
      </c>
      <c r="D28" s="4">
        <v>3333444</v>
      </c>
      <c r="E28" s="4">
        <v>3702983.9999999995</v>
      </c>
      <c r="F28" s="4">
        <v>3965725.9044424323</v>
      </c>
      <c r="G28" s="4">
        <v>4306343.4957789183</v>
      </c>
      <c r="H28" s="1">
        <v>4509693</v>
      </c>
      <c r="I28" s="1">
        <v>5086518.7576859705</v>
      </c>
      <c r="J28" s="1">
        <v>5781283.6188506885</v>
      </c>
      <c r="K28" s="1">
        <v>6136168.6607276015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6"/>
      <c r="FS28" s="6"/>
      <c r="FT28" s="6"/>
    </row>
    <row r="29" spans="1:177" ht="45" x14ac:dyDescent="0.25">
      <c r="A29" s="20" t="s">
        <v>37</v>
      </c>
      <c r="B29" s="19" t="s">
        <v>18</v>
      </c>
      <c r="C29" s="4">
        <v>2879045</v>
      </c>
      <c r="D29" s="4">
        <v>3020281</v>
      </c>
      <c r="E29" s="4">
        <v>3259960.9885423412</v>
      </c>
      <c r="F29" s="4">
        <v>3486457.6564655327</v>
      </c>
      <c r="G29" s="4">
        <v>3657530.3651756169</v>
      </c>
      <c r="H29" s="1">
        <v>3881619.9999999995</v>
      </c>
      <c r="I29" s="1">
        <v>4185454.6199395722</v>
      </c>
      <c r="J29" s="1">
        <v>4449011.112556343</v>
      </c>
      <c r="K29" s="1">
        <v>4916187.5185731882</v>
      </c>
      <c r="L29" s="10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6"/>
      <c r="FS29" s="6"/>
      <c r="FT29" s="6"/>
    </row>
    <row r="30" spans="1:177" ht="15.75" x14ac:dyDescent="0.25">
      <c r="A30" s="20" t="s">
        <v>38</v>
      </c>
      <c r="B30" s="19" t="s">
        <v>53</v>
      </c>
      <c r="C30" s="4">
        <v>1479524.9331128059</v>
      </c>
      <c r="D30" s="4">
        <v>1579822.3916682163</v>
      </c>
      <c r="E30" s="4">
        <v>1637476.1904761905</v>
      </c>
      <c r="F30" s="4">
        <v>1833812.7360229443</v>
      </c>
      <c r="G30" s="4">
        <v>1935401.0603434443</v>
      </c>
      <c r="H30" s="1">
        <v>1980021</v>
      </c>
      <c r="I30" s="1">
        <v>2456026.575685069</v>
      </c>
      <c r="J30" s="1">
        <v>2671900.1638298947</v>
      </c>
      <c r="K30" s="1">
        <v>2947127.6766614923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6"/>
      <c r="FS30" s="6"/>
      <c r="FT30" s="6"/>
    </row>
    <row r="31" spans="1:177" ht="15.75" x14ac:dyDescent="0.25">
      <c r="A31" s="20" t="s">
        <v>39</v>
      </c>
      <c r="B31" s="19" t="s">
        <v>19</v>
      </c>
      <c r="C31" s="4">
        <v>1827854</v>
      </c>
      <c r="D31" s="4">
        <v>2044575</v>
      </c>
      <c r="E31" s="4">
        <v>2245291.9990210603</v>
      </c>
      <c r="F31" s="4">
        <v>2369448.9248722373</v>
      </c>
      <c r="G31" s="4">
        <v>2588168.7397130979</v>
      </c>
      <c r="H31" s="1">
        <v>2657838.7503504311</v>
      </c>
      <c r="I31" s="1">
        <v>2958387.3375614542</v>
      </c>
      <c r="J31" s="1">
        <v>3251734.8126806873</v>
      </c>
      <c r="K31" s="1">
        <v>3595285.2943734457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6"/>
      <c r="FS31" s="6"/>
      <c r="FT31" s="6"/>
    </row>
    <row r="32" spans="1:177" ht="15.75" x14ac:dyDescent="0.25">
      <c r="A32" s="24"/>
      <c r="B32" s="25" t="s">
        <v>29</v>
      </c>
      <c r="C32" s="26">
        <f>C17+C20+C28+C29+C30+C31</f>
        <v>18124376.808580004</v>
      </c>
      <c r="D32" s="26">
        <f t="shared" ref="D32:J32" si="7">D17+D20+D28+D29+D30+D31</f>
        <v>20429172.689085748</v>
      </c>
      <c r="E32" s="26">
        <f t="shared" si="7"/>
        <v>21423723.467567742</v>
      </c>
      <c r="F32" s="26">
        <f t="shared" si="7"/>
        <v>23255013.561750367</v>
      </c>
      <c r="G32" s="26">
        <f t="shared" si="7"/>
        <v>24998107.631811064</v>
      </c>
      <c r="H32" s="26">
        <f t="shared" si="7"/>
        <v>26855783.100399099</v>
      </c>
      <c r="I32" s="26">
        <f t="shared" si="7"/>
        <v>29580632.68246641</v>
      </c>
      <c r="J32" s="26">
        <f t="shared" si="7"/>
        <v>32420292.896417666</v>
      </c>
      <c r="K32" s="26">
        <f>K17+K20+K28+K29+K30+K31</f>
        <v>35282075.186395943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6"/>
      <c r="FS32" s="6"/>
      <c r="FT32" s="6"/>
    </row>
    <row r="33" spans="1:177" s="17" customFormat="1" ht="15.75" x14ac:dyDescent="0.25">
      <c r="A33" s="27" t="s">
        <v>26</v>
      </c>
      <c r="B33" s="28" t="s">
        <v>50</v>
      </c>
      <c r="C33" s="29">
        <f>C6+C11+C13+C14+C15+C17+C20+C28+C29+C30+C31</f>
        <v>46912445.87288966</v>
      </c>
      <c r="D33" s="29">
        <f t="shared" ref="D33:J33" si="8">D6+D11+D13+D14+D15+D17+D20+D28+D29+D30+D31</f>
        <v>52101365.047484979</v>
      </c>
      <c r="E33" s="29">
        <f t="shared" si="8"/>
        <v>55869643.25986056</v>
      </c>
      <c r="F33" s="29">
        <f t="shared" si="8"/>
        <v>61271077.032369517</v>
      </c>
      <c r="G33" s="29">
        <f t="shared" si="8"/>
        <v>67294518.977425829</v>
      </c>
      <c r="H33" s="29">
        <f t="shared" si="8"/>
        <v>72888657.175510451</v>
      </c>
      <c r="I33" s="29">
        <f t="shared" si="8"/>
        <v>81045896.822013497</v>
      </c>
      <c r="J33" s="29">
        <f t="shared" si="8"/>
        <v>86915680.344986856</v>
      </c>
      <c r="K33" s="29">
        <f>K6+K11+K13+K14+K15+K17+K20+K28+K29+K30+K31</f>
        <v>93581889.115457058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6"/>
      <c r="FS33" s="6"/>
      <c r="FT33" s="6"/>
      <c r="FU33" s="7"/>
    </row>
    <row r="34" spans="1:177" ht="15.75" x14ac:dyDescent="0.25">
      <c r="A34" s="22" t="s">
        <v>42</v>
      </c>
      <c r="B34" s="5" t="s">
        <v>24</v>
      </c>
      <c r="C34" s="4">
        <f>GSVA_const!C34</f>
        <v>7700384</v>
      </c>
      <c r="D34" s="4">
        <f>GSVA_const!D34</f>
        <v>9028313.5971891824</v>
      </c>
      <c r="E34" s="4">
        <f>GSVA_const!E34</f>
        <v>9849890.1345333979</v>
      </c>
      <c r="F34" s="4">
        <f>GSVA_const!F34</f>
        <v>10777643.674880357</v>
      </c>
      <c r="G34" s="4">
        <f>GSVA_const!G34</f>
        <v>11661410.456220549</v>
      </c>
      <c r="H34" s="4">
        <f>GSVA_const!H34</f>
        <v>12827551.501842603</v>
      </c>
      <c r="I34" s="4">
        <f>GSVA_const!I34</f>
        <v>14961477.087631892</v>
      </c>
      <c r="J34" s="4">
        <f>GSVA_const!J34</f>
        <v>18358040.569823276</v>
      </c>
      <c r="K34" s="4">
        <f>GSVA_const!K34</f>
        <v>19918474.018258255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</row>
    <row r="35" spans="1:177" ht="15.75" x14ac:dyDescent="0.25">
      <c r="A35" s="22" t="s">
        <v>43</v>
      </c>
      <c r="B35" s="5" t="s">
        <v>23</v>
      </c>
      <c r="C35" s="4">
        <f>GSVA_const!C35</f>
        <v>1331883.9999999998</v>
      </c>
      <c r="D35" s="4">
        <f>GSVA_const!D35</f>
        <v>1463795.2772416973</v>
      </c>
      <c r="E35" s="4">
        <f>GSVA_const!E35</f>
        <v>1570652.3324803412</v>
      </c>
      <c r="F35" s="4">
        <f>GSVA_const!F35</f>
        <v>1485837.1065264</v>
      </c>
      <c r="G35" s="4">
        <f>GSVA_const!G35</f>
        <v>1478407.9209937679</v>
      </c>
      <c r="H35" s="4">
        <f>GSVA_const!H35</f>
        <v>1323175.0892894224</v>
      </c>
      <c r="I35" s="4">
        <f>GSVA_const!I35</f>
        <v>1356254.466521658</v>
      </c>
      <c r="J35" s="4">
        <f>GSVA_const!J35</f>
        <v>1587811.1497742587</v>
      </c>
      <c r="K35" s="4">
        <f>GSVA_const!K35</f>
        <v>1603689.2612720013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</row>
    <row r="36" spans="1:177" ht="15.75" x14ac:dyDescent="0.25">
      <c r="A36" s="30" t="s">
        <v>44</v>
      </c>
      <c r="B36" s="31" t="s">
        <v>62</v>
      </c>
      <c r="C36" s="26">
        <f>C33+C34-C35</f>
        <v>53280945.87288966</v>
      </c>
      <c r="D36" s="26">
        <f t="shared" ref="D36:J36" si="9">D33+D34-D35</f>
        <v>59665883.36743246</v>
      </c>
      <c r="E36" s="26">
        <f t="shared" si="9"/>
        <v>64148881.061913617</v>
      </c>
      <c r="F36" s="26">
        <f t="shared" si="9"/>
        <v>70562883.600723475</v>
      </c>
      <c r="G36" s="26">
        <f t="shared" si="9"/>
        <v>77477521.512652606</v>
      </c>
      <c r="H36" s="26">
        <f t="shared" si="9"/>
        <v>84393033.588063627</v>
      </c>
      <c r="I36" s="26">
        <f t="shared" si="9"/>
        <v>94651119.443123728</v>
      </c>
      <c r="J36" s="26">
        <f t="shared" si="9"/>
        <v>103685909.76503588</v>
      </c>
      <c r="K36" s="26">
        <f>K33+K34-K35</f>
        <v>111896673.87244332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</row>
    <row r="37" spans="1:177" ht="15.75" x14ac:dyDescent="0.25">
      <c r="A37" s="22" t="s">
        <v>45</v>
      </c>
      <c r="B37" s="5" t="s">
        <v>41</v>
      </c>
      <c r="C37" s="4">
        <f>GSVA_const!C37</f>
        <v>609060</v>
      </c>
      <c r="D37" s="4">
        <f>GSVA_const!D37</f>
        <v>617130</v>
      </c>
      <c r="E37" s="4">
        <f>GSVA_const!E37</f>
        <v>625300</v>
      </c>
      <c r="F37" s="4">
        <f>GSVA_const!F37</f>
        <v>633590</v>
      </c>
      <c r="G37" s="4">
        <f>GSVA_const!G37</f>
        <v>641990</v>
      </c>
      <c r="H37" s="4">
        <f>GSVA_const!H37</f>
        <v>650490</v>
      </c>
      <c r="I37" s="4"/>
      <c r="J37" s="4">
        <f>GSVA_const!J37</f>
        <v>667840</v>
      </c>
      <c r="K37" s="4">
        <f>GSVA_const!K37</f>
        <v>676690</v>
      </c>
      <c r="L37" s="6"/>
    </row>
    <row r="38" spans="1:177" ht="15.75" x14ac:dyDescent="0.25">
      <c r="A38" s="30" t="s">
        <v>46</v>
      </c>
      <c r="B38" s="31" t="s">
        <v>63</v>
      </c>
      <c r="C38" s="26">
        <v>87480.619106310813</v>
      </c>
      <c r="D38" s="26">
        <v>96682.843756473449</v>
      </c>
      <c r="E38" s="26">
        <v>102588.96699490424</v>
      </c>
      <c r="F38" s="26">
        <v>111369.94523386334</v>
      </c>
      <c r="G38" s="26">
        <v>120683.37748664716</v>
      </c>
      <c r="H38" s="26">
        <v>129737.63407287373</v>
      </c>
      <c r="I38" s="26">
        <v>142068</v>
      </c>
      <c r="J38" s="26">
        <v>155255.61476556642</v>
      </c>
      <c r="K38" s="26">
        <v>165358.84063964785</v>
      </c>
      <c r="L38" s="8"/>
      <c r="BM38" s="9"/>
      <c r="BN38" s="9"/>
      <c r="BO38" s="9"/>
      <c r="BP38" s="9"/>
    </row>
    <row r="39" spans="1:177" x14ac:dyDescent="0.25">
      <c r="B39" s="2" t="s">
        <v>66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2" max="1048575" man="1"/>
    <brk id="24" max="1048575" man="1"/>
    <brk id="40" max="1048575" man="1"/>
    <brk id="104" max="95" man="1"/>
    <brk id="140" max="1048575" man="1"/>
    <brk id="164" max="1048575" man="1"/>
    <brk id="172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GSVA_cur</vt:lpstr>
      <vt:lpstr>GSVA_const</vt:lpstr>
      <vt:lpstr>NSVA_cur</vt:lpstr>
      <vt:lpstr>NSVA_const</vt:lpstr>
      <vt:lpstr>GSVA_const!Print_Titles</vt:lpstr>
      <vt:lpstr>GSVA_cur!Print_Titles</vt:lpstr>
      <vt:lpstr>NSVA_const!Print_Titles</vt:lpstr>
      <vt:lpstr>NSVA_cur!Print_Titles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2021-03-15T11:18:05Z</dcterms:modified>
</cp:coreProperties>
</file>