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D37" i="1"/>
  <c r="E37" i="1"/>
  <c r="F37" i="1"/>
  <c r="G37" i="1"/>
  <c r="H37" i="1"/>
  <c r="I37" i="1"/>
  <c r="J37" i="1"/>
  <c r="K37" i="1"/>
  <c r="L37" i="1"/>
  <c r="L20" i="1" l="1"/>
  <c r="L20" i="11"/>
  <c r="L20" i="12"/>
  <c r="L20" i="10"/>
  <c r="L16" i="1"/>
  <c r="L17" i="1"/>
  <c r="L16" i="11"/>
  <c r="L17" i="11"/>
  <c r="L16" i="12"/>
  <c r="L17" i="12"/>
  <c r="L16" i="10"/>
  <c r="L17" i="10"/>
  <c r="L6" i="1"/>
  <c r="L6" i="11"/>
  <c r="L6" i="12"/>
  <c r="L6" i="10"/>
  <c r="L12" i="10" l="1"/>
  <c r="L12" i="11"/>
  <c r="L32" i="12"/>
  <c r="L33" i="12"/>
  <c r="L33" i="11"/>
  <c r="L33" i="1"/>
  <c r="L12" i="1"/>
  <c r="L32" i="11"/>
  <c r="L32" i="1"/>
  <c r="L33" i="10"/>
  <c r="L12" i="12"/>
  <c r="L32" i="10"/>
  <c r="C35" i="12"/>
  <c r="C34" i="12"/>
  <c r="C35" i="11"/>
  <c r="D17" i="11"/>
  <c r="E17" i="11"/>
  <c r="F17" i="11"/>
  <c r="G17" i="11"/>
  <c r="H17" i="11"/>
  <c r="I17" i="11"/>
  <c r="J17" i="11"/>
  <c r="K17" i="11"/>
  <c r="D16" i="11"/>
  <c r="E16" i="11"/>
  <c r="F16" i="11"/>
  <c r="G16" i="11"/>
  <c r="H16" i="11"/>
  <c r="I16" i="11"/>
  <c r="J16" i="11"/>
  <c r="K16" i="11"/>
  <c r="H12" i="11"/>
  <c r="K6" i="11"/>
  <c r="K12" i="11" s="1"/>
  <c r="D6" i="11"/>
  <c r="D12" i="11" s="1"/>
  <c r="E6" i="11"/>
  <c r="F6" i="11"/>
  <c r="G6" i="11"/>
  <c r="G12" i="11" s="1"/>
  <c r="H6" i="11"/>
  <c r="I6" i="11"/>
  <c r="I12" i="11" s="1"/>
  <c r="J6" i="11"/>
  <c r="C34" i="11"/>
  <c r="D20" i="10"/>
  <c r="E20" i="10"/>
  <c r="F20" i="10"/>
  <c r="G20" i="10"/>
  <c r="H20" i="10"/>
  <c r="I20" i="10"/>
  <c r="J20" i="10"/>
  <c r="K20" i="10"/>
  <c r="L36" i="11" l="1"/>
  <c r="L36" i="12"/>
  <c r="L36" i="1"/>
  <c r="J12" i="11"/>
  <c r="F12" i="11"/>
  <c r="E12" i="11"/>
  <c r="L36" i="10"/>
  <c r="C37" i="11"/>
  <c r="L38" i="12" l="1"/>
  <c r="L38" i="11"/>
  <c r="L38" i="1"/>
  <c r="L38" i="10"/>
  <c r="C37" i="1"/>
  <c r="I20" i="1" l="1"/>
  <c r="J20" i="1"/>
  <c r="K20" i="1"/>
  <c r="I20" i="11"/>
  <c r="J20" i="11"/>
  <c r="K20" i="11"/>
  <c r="I20" i="12"/>
  <c r="J20" i="12"/>
  <c r="K20" i="12"/>
  <c r="I17" i="1"/>
  <c r="J17" i="1"/>
  <c r="K17" i="1"/>
  <c r="I17" i="12"/>
  <c r="J17" i="12"/>
  <c r="K17" i="12"/>
  <c r="I17" i="10"/>
  <c r="J17" i="10"/>
  <c r="K17" i="10"/>
  <c r="I16" i="1"/>
  <c r="J16" i="1"/>
  <c r="K16" i="1"/>
  <c r="I16" i="12"/>
  <c r="J16" i="12"/>
  <c r="K16" i="12"/>
  <c r="I16" i="10"/>
  <c r="J16" i="10"/>
  <c r="K16" i="10"/>
  <c r="I6" i="1"/>
  <c r="J6" i="1"/>
  <c r="K6" i="1"/>
  <c r="I6" i="12"/>
  <c r="J6" i="12"/>
  <c r="K6" i="12"/>
  <c r="I6" i="10"/>
  <c r="J6" i="10"/>
  <c r="K6" i="10"/>
  <c r="I33" i="10" l="1"/>
  <c r="K32" i="10"/>
  <c r="K32" i="12"/>
  <c r="I32" i="10"/>
  <c r="J32" i="10"/>
  <c r="K12" i="1"/>
  <c r="J12" i="1"/>
  <c r="K33" i="11"/>
  <c r="K32" i="11"/>
  <c r="K12" i="10"/>
  <c r="K33" i="10"/>
  <c r="I12" i="1"/>
  <c r="J33" i="11"/>
  <c r="J32" i="11"/>
  <c r="J33" i="10"/>
  <c r="K12" i="12"/>
  <c r="I33" i="11"/>
  <c r="I32" i="11"/>
  <c r="K33" i="12"/>
  <c r="K32" i="1"/>
  <c r="I32" i="1"/>
  <c r="K33" i="1"/>
  <c r="J32" i="12"/>
  <c r="I32" i="12"/>
  <c r="I33" i="12"/>
  <c r="I12" i="12"/>
  <c r="J33" i="12"/>
  <c r="J12" i="12"/>
  <c r="J32" i="1"/>
  <c r="J33" i="1"/>
  <c r="I33" i="1"/>
  <c r="I12" i="10"/>
  <c r="J12" i="10"/>
  <c r="K36" i="12" l="1"/>
  <c r="I36" i="11"/>
  <c r="I38" i="11" s="1"/>
  <c r="K36" i="11"/>
  <c r="J36" i="12"/>
  <c r="J36" i="11"/>
  <c r="I36" i="12"/>
  <c r="I36" i="1"/>
  <c r="I38" i="1" s="1"/>
  <c r="J36" i="1"/>
  <c r="K36" i="1"/>
  <c r="J36" i="10"/>
  <c r="I36" i="10"/>
  <c r="K36" i="10"/>
  <c r="J38" i="1" l="1"/>
  <c r="J38" i="11"/>
  <c r="I38" i="12"/>
  <c r="J38" i="12"/>
  <c r="K38" i="11"/>
  <c r="K38" i="1"/>
  <c r="K38" i="12"/>
  <c r="J38" i="10"/>
  <c r="I38" i="10"/>
  <c r="K38" i="10"/>
  <c r="G16" i="10"/>
  <c r="H16" i="10"/>
  <c r="G17" i="10"/>
  <c r="H17" i="10"/>
  <c r="G32" i="10" l="1"/>
  <c r="H32" i="10"/>
  <c r="G20" i="1"/>
  <c r="H20" i="1"/>
  <c r="G20" i="11"/>
  <c r="H20" i="11"/>
  <c r="G20" i="12"/>
  <c r="H20" i="12"/>
  <c r="G17" i="1"/>
  <c r="H17" i="1"/>
  <c r="G17" i="12"/>
  <c r="H17" i="12"/>
  <c r="G16" i="1"/>
  <c r="H16" i="1"/>
  <c r="G16" i="12"/>
  <c r="H16" i="12"/>
  <c r="G6" i="1"/>
  <c r="H6" i="1"/>
  <c r="G6" i="12"/>
  <c r="H6" i="12"/>
  <c r="G6" i="10"/>
  <c r="H6" i="10"/>
  <c r="G33" i="10" l="1"/>
  <c r="H32" i="11"/>
  <c r="H33" i="11"/>
  <c r="H36" i="11" s="1"/>
  <c r="H38" i="11" s="1"/>
  <c r="G32" i="11"/>
  <c r="G33" i="11"/>
  <c r="G36" i="11" s="1"/>
  <c r="G38" i="11" s="1"/>
  <c r="H12" i="1"/>
  <c r="H33" i="10"/>
  <c r="H32" i="12"/>
  <c r="G32" i="12"/>
  <c r="H33" i="12"/>
  <c r="H32" i="1"/>
  <c r="G12" i="1"/>
  <c r="H33" i="1"/>
  <c r="G32" i="1"/>
  <c r="H12" i="10"/>
  <c r="G12" i="10"/>
  <c r="H12" i="12"/>
  <c r="G12" i="12"/>
  <c r="G33" i="12"/>
  <c r="G33" i="1"/>
  <c r="G36" i="12" l="1"/>
  <c r="H36" i="12"/>
  <c r="G36" i="1"/>
  <c r="G38" i="1" s="1"/>
  <c r="H36" i="1"/>
  <c r="H38" i="1" s="1"/>
  <c r="G36" i="10"/>
  <c r="H36" i="10"/>
  <c r="H38" i="12" l="1"/>
  <c r="G38" i="12"/>
  <c r="G38" i="10"/>
  <c r="H38" i="10"/>
  <c r="C37" i="12" l="1"/>
  <c r="F20" i="12" l="1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C17" i="11"/>
  <c r="C1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17" i="10"/>
  <c r="F16" i="10"/>
  <c r="F6" i="10"/>
  <c r="C20" i="10"/>
  <c r="E17" i="10"/>
  <c r="D17" i="10"/>
  <c r="C17" i="10"/>
  <c r="E16" i="10"/>
  <c r="D16" i="10"/>
  <c r="C16" i="10"/>
  <c r="E6" i="10"/>
  <c r="D6" i="10"/>
  <c r="C6" i="10"/>
  <c r="D32" i="11" l="1"/>
  <c r="D33" i="11"/>
  <c r="D36" i="11" s="1"/>
  <c r="D38" i="11" s="1"/>
  <c r="E33" i="11"/>
  <c r="E36" i="11" s="1"/>
  <c r="E38" i="11" s="1"/>
  <c r="E32" i="11"/>
  <c r="F32" i="11"/>
  <c r="F33" i="11"/>
  <c r="F36" i="11" s="1"/>
  <c r="F38" i="11" s="1"/>
  <c r="C32" i="10"/>
  <c r="D32" i="10"/>
  <c r="F32" i="10"/>
  <c r="E32" i="10"/>
  <c r="D33" i="10"/>
  <c r="E33" i="10"/>
  <c r="F33" i="10"/>
  <c r="C32" i="11"/>
  <c r="C12" i="1"/>
  <c r="C33" i="12"/>
  <c r="F12" i="1"/>
  <c r="D12" i="1"/>
  <c r="E12" i="1"/>
  <c r="C33" i="1"/>
  <c r="C12" i="10"/>
  <c r="D33" i="12"/>
  <c r="D32" i="12"/>
  <c r="E12" i="12"/>
  <c r="E32" i="12"/>
  <c r="F33" i="12"/>
  <c r="C32" i="12"/>
  <c r="F32" i="12"/>
  <c r="C33" i="11"/>
  <c r="C32" i="1"/>
  <c r="D33" i="1"/>
  <c r="D32" i="1"/>
  <c r="E33" i="1"/>
  <c r="E32" i="1"/>
  <c r="F32" i="1"/>
  <c r="F33" i="1"/>
  <c r="F12" i="10"/>
  <c r="C12" i="12"/>
  <c r="D12" i="12"/>
  <c r="E33" i="12"/>
  <c r="F12" i="12"/>
  <c r="C12" i="11"/>
  <c r="D12" i="10"/>
  <c r="C33" i="10"/>
  <c r="E12" i="10"/>
  <c r="E36" i="12" l="1"/>
  <c r="D36" i="12"/>
  <c r="F36" i="12"/>
  <c r="D36" i="1"/>
  <c r="D38" i="1" s="1"/>
  <c r="C36" i="1"/>
  <c r="C36" i="12"/>
  <c r="C38" i="12" s="1"/>
  <c r="D36" i="10"/>
  <c r="C36" i="11"/>
  <c r="C36" i="10"/>
  <c r="F36" i="1"/>
  <c r="F38" i="1" s="1"/>
  <c r="E36" i="1"/>
  <c r="E38" i="1" s="1"/>
  <c r="E36" i="10"/>
  <c r="F36" i="10"/>
  <c r="D38" i="12" l="1"/>
  <c r="F38" i="12"/>
  <c r="E38" i="12"/>
  <c r="C38" i="11"/>
  <c r="C38" i="1"/>
  <c r="D38" i="10"/>
  <c r="C38" i="10"/>
  <c r="F38" i="10"/>
  <c r="E38" i="10"/>
</calcChain>
</file>

<file path=xl/sharedStrings.xml><?xml version="1.0" encoding="utf-8"?>
<sst xmlns="http://schemas.openxmlformats.org/spreadsheetml/2006/main" count="269" uniqueCount="74">
  <si>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</si>
  <si>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</si>
  <si>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</si>
  <si>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</si>
  <si>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</si>
  <si>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</si>
  <si>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</si>
  <si>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</si>
  <si>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</si>
  <si>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</si>
  <si>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</si>
  <si>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</si>
  <si>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</si>
  <si>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</si>
  <si>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</si>
  <si>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</si>
  <si>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</si>
  <si>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</si>
  <si>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</si>
  <si>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</si>
  <si>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</si>
  <si>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</si>
  <si>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</si>
  <si>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</si>
  <si>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</si>
  <si>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</si>
  <si>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</si>
  <si>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</si>
  <si>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</si>
  <si>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</si>
  <si>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</si>
  <si>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</si>
  <si>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</si>
  <si>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</si>
  <si>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</si>
  <si>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</si>
  <si>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</si>
  <si>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</si>
  <si>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</si>
  <si>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</si>
  <si>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</si>
  <si>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</si>
  <si>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</si>
  <si>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</si>
  <si>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</si>
  <si>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</si>
  <si>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</si>
  <si>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</si>
  <si>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</si>
  <si>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</si>
  <si>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</si>
  <si>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</si>
  <si>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</si>
  <si>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</si>
  <si>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</si>
  <si>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</si>
  <si>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</si>
  <si>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</si>
  <si>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</si>
  <si>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</si>
  <si>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</si>
  <si>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</si>
  <si>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</si>
  <si>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</si>
  <si>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</si>
  <si>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</si>
  <si>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Haryana</t>
  </si>
  <si>
    <t>2016-17</t>
  </si>
  <si>
    <t>2017-18</t>
  </si>
  <si>
    <t>2018-19</t>
  </si>
  <si>
    <t>2019-20</t>
  </si>
  <si>
    <t>2020-21</t>
  </si>
  <si>
    <t>As on 15.03.2021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</si>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</sst>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40"/>
  <sheetViews>
    <sheetView tabSelected="1" zoomScaleSheetLayoutView="100" workbookViewId="0">
      <pane xSplit="2" ySplit="5" topLeftCell="C6" activePane="bottomRight" state="frozen"/>
      <selection activeCell="B41" sqref="B41"/>
      <selection pane="topRight" activeCell="B41" sqref="B41"/>
      <selection pane="bottomLeft" activeCell="B41" sqref="B41"/>
      <selection pane="bottomRight" activeCell="B40" sqref="B40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9" width="10.7109375" style="7" customWidth="1"/>
    <col min="10" max="12" width="11.85546875" style="6" customWidth="1"/>
    <col min="13" max="13" width="10.85546875" style="7" customWidth="1"/>
    <col min="14" max="14" width="10.85546875" style="6" customWidth="1"/>
    <col min="15" max="15" width="11" style="7" customWidth="1"/>
    <col min="16" max="18" width="11.42578125" style="7" customWidth="1"/>
    <col min="19" max="46" width="9.140625" style="7" customWidth="1"/>
    <col min="47" max="47" width="12.42578125" style="7" customWidth="1"/>
    <col min="48" max="69" width="9.140625" style="7" customWidth="1"/>
    <col min="70" max="70" width="12.140625" style="7" customWidth="1"/>
    <col min="71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7" customWidth="1"/>
    <col min="99" max="103" width="9.140625" style="7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21" width="9.140625" style="6" hidden="1" customWidth="1"/>
    <col min="122" max="122" width="9.140625" style="6" customWidth="1"/>
    <col min="123" max="152" width="9.140625" style="7" customWidth="1"/>
    <col min="153" max="153" width="9.140625" style="7" hidden="1" customWidth="1"/>
    <col min="154" max="161" width="9.140625" style="7" customWidth="1"/>
    <col min="162" max="162" width="9.140625" style="7" hidden="1" customWidth="1"/>
    <col min="163" max="167" width="9.140625" style="7" customWidth="1"/>
    <col min="168" max="168" width="9.140625" style="7" hidden="1" customWidth="1"/>
    <col min="169" max="178" width="9.140625" style="7" customWidth="1"/>
    <col min="179" max="182" width="8.85546875" style="7"/>
    <col min="183" max="183" width="12.7109375" style="7" bestFit="1" customWidth="1"/>
    <col min="184" max="16384" width="8.85546875" style="2"/>
  </cols>
  <sheetData>
    <row r="1" spans="1:183" ht="18.75" x14ac:dyDescent="0.3">
      <c r="A1" s="2" t="s">
        <v>53</v>
      </c>
      <c r="B1" s="33" t="s">
        <v>66</v>
      </c>
      <c r="M1" s="8"/>
    </row>
    <row r="2" spans="1:183" ht="15.75" x14ac:dyDescent="0.25">
      <c r="A2" s="12" t="s">
        <v>48</v>
      </c>
      <c r="I2" s="7" t="s">
        <v>72</v>
      </c>
    </row>
    <row r="3" spans="1:183" ht="15.75" x14ac:dyDescent="0.25">
      <c r="A3" s="12"/>
    </row>
    <row r="4" spans="1:183" ht="15.75" x14ac:dyDescent="0.25">
      <c r="A4" s="12"/>
      <c r="E4" s="11"/>
      <c r="F4" s="11" t="s">
        <v>57</v>
      </c>
      <c r="G4" s="11"/>
      <c r="H4" s="11"/>
      <c r="I4" s="11"/>
    </row>
    <row r="5" spans="1:183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" t="s">
        <v>67</v>
      </c>
      <c r="I5" s="3" t="s">
        <v>68</v>
      </c>
      <c r="J5" s="32" t="s">
        <v>69</v>
      </c>
      <c r="K5" s="32" t="s">
        <v>70</v>
      </c>
      <c r="L5" s="32" t="s">
        <v>71</v>
      </c>
    </row>
    <row r="6" spans="1:183" s="17" customFormat="1" ht="15.75" x14ac:dyDescent="0.25">
      <c r="A6" s="15" t="s">
        <v>26</v>
      </c>
      <c r="B6" s="16" t="s">
        <v>2</v>
      </c>
      <c r="C6" s="1">
        <f>SUM(C7:C10)</f>
        <v>6453885.9161639847</v>
      </c>
      <c r="D6" s="1">
        <f t="shared" ref="D6:E6" si="0">SUM(D7:D10)</f>
        <v>7150665.8050115863</v>
      </c>
      <c r="E6" s="1">
        <f t="shared" si="0"/>
        <v>7929913.8297714889</v>
      </c>
      <c r="F6" s="1">
        <f t="shared" ref="F6:L6" si="1">SUM(F7:F10)</f>
        <v>8020425.9324453343</v>
      </c>
      <c r="G6" s="1">
        <f t="shared" si="1"/>
        <v>8463288.4624519963</v>
      </c>
      <c r="H6" s="1">
        <f t="shared" si="1"/>
        <v>9436898.1279922277</v>
      </c>
      <c r="I6" s="1">
        <f t="shared" si="1"/>
        <v>10703903.26897965</v>
      </c>
      <c r="J6" s="1">
        <f t="shared" si="1"/>
        <v>11766520.38942924</v>
      </c>
      <c r="K6" s="1">
        <f t="shared" si="1"/>
        <v>12788262.190526541</v>
      </c>
      <c r="L6" s="1">
        <f t="shared" si="1"/>
        <v>13831922.935707903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6"/>
      <c r="FY6" s="6"/>
      <c r="FZ6" s="6"/>
      <c r="GA6" s="7"/>
    </row>
    <row r="7" spans="1:183" ht="15.75" x14ac:dyDescent="0.25">
      <c r="A7" s="18">
        <v>1.1000000000000001</v>
      </c>
      <c r="B7" s="19" t="s">
        <v>59</v>
      </c>
      <c r="C7" s="4">
        <v>4088736.7830160875</v>
      </c>
      <c r="D7" s="4">
        <v>4457600.8233962506</v>
      </c>
      <c r="E7" s="4">
        <v>4951546.5282991584</v>
      </c>
      <c r="F7" s="4">
        <v>4612942.7679068567</v>
      </c>
      <c r="G7" s="4">
        <v>4681637.1623011148</v>
      </c>
      <c r="H7" s="4">
        <v>5436458.534065525</v>
      </c>
      <c r="I7" s="4">
        <v>5918945.7183342054</v>
      </c>
      <c r="J7" s="1">
        <v>6312145.8375603249</v>
      </c>
      <c r="K7" s="1">
        <v>6605284.6933641648</v>
      </c>
      <c r="L7" s="1">
        <v>6791293.895590879</v>
      </c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6"/>
      <c r="FY7" s="6"/>
      <c r="FZ7" s="6"/>
    </row>
    <row r="8" spans="1:183" ht="15.75" x14ac:dyDescent="0.25">
      <c r="A8" s="18">
        <v>1.2</v>
      </c>
      <c r="B8" s="19" t="s">
        <v>60</v>
      </c>
      <c r="C8" s="4">
        <v>1889816.5808010323</v>
      </c>
      <c r="D8" s="4">
        <v>2160182.7181055048</v>
      </c>
      <c r="E8" s="4">
        <v>2483010.0977105889</v>
      </c>
      <c r="F8" s="4">
        <v>2916659.1353829587</v>
      </c>
      <c r="G8" s="4">
        <v>3286063.3014106746</v>
      </c>
      <c r="H8" s="4">
        <v>3590066.7305111913</v>
      </c>
      <c r="I8" s="4">
        <v>4226312.6477473695</v>
      </c>
      <c r="J8" s="1">
        <v>4873022.0790221654</v>
      </c>
      <c r="K8" s="1">
        <v>5597418.5679221684</v>
      </c>
      <c r="L8" s="1">
        <v>6472741.9795538373</v>
      </c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6"/>
      <c r="FY8" s="6"/>
      <c r="FZ8" s="6"/>
    </row>
    <row r="9" spans="1:183" ht="15.75" x14ac:dyDescent="0.25">
      <c r="A9" s="18">
        <v>1.3</v>
      </c>
      <c r="B9" s="19" t="s">
        <v>61</v>
      </c>
      <c r="C9" s="4">
        <v>389489.72434686485</v>
      </c>
      <c r="D9" s="4">
        <v>432560.29670983192</v>
      </c>
      <c r="E9" s="4">
        <v>400345.15591674129</v>
      </c>
      <c r="F9" s="4">
        <v>380743.9692624195</v>
      </c>
      <c r="G9" s="4">
        <v>407805.07651598565</v>
      </c>
      <c r="H9" s="4">
        <v>305097.32173571183</v>
      </c>
      <c r="I9" s="4">
        <v>417789.80781627423</v>
      </c>
      <c r="J9" s="1">
        <v>408257.86153899838</v>
      </c>
      <c r="K9" s="1">
        <v>411885.18585145927</v>
      </c>
      <c r="L9" s="1">
        <v>415936.32045513316</v>
      </c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6"/>
      <c r="FY9" s="6"/>
      <c r="FZ9" s="6"/>
    </row>
    <row r="10" spans="1:183" ht="15.75" x14ac:dyDescent="0.25">
      <c r="A10" s="18">
        <v>1.4</v>
      </c>
      <c r="B10" s="19" t="s">
        <v>62</v>
      </c>
      <c r="C10" s="4">
        <v>85842.827999999994</v>
      </c>
      <c r="D10" s="4">
        <v>100321.96679999999</v>
      </c>
      <c r="E10" s="4">
        <v>95012.047845000008</v>
      </c>
      <c r="F10" s="4">
        <v>110080.0598931</v>
      </c>
      <c r="G10" s="4">
        <v>87782.922224222406</v>
      </c>
      <c r="H10" s="4">
        <v>105275.54167979999</v>
      </c>
      <c r="I10" s="4">
        <v>140855.09508180001</v>
      </c>
      <c r="J10" s="1">
        <v>173094.61130774999</v>
      </c>
      <c r="K10" s="1">
        <v>173673.74338874998</v>
      </c>
      <c r="L10" s="1">
        <v>151950.74010805157</v>
      </c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6"/>
      <c r="FY10" s="6"/>
      <c r="FZ10" s="6"/>
    </row>
    <row r="11" spans="1:183" ht="15.75" x14ac:dyDescent="0.25">
      <c r="A11" s="20" t="s">
        <v>31</v>
      </c>
      <c r="B11" s="19" t="s">
        <v>3</v>
      </c>
      <c r="C11" s="4">
        <v>11882.238518400001</v>
      </c>
      <c r="D11" s="4">
        <v>10013.061924480002</v>
      </c>
      <c r="E11" s="4">
        <v>30642.803642879993</v>
      </c>
      <c r="F11" s="4">
        <v>35387.526810589508</v>
      </c>
      <c r="G11" s="4">
        <v>63703.918790338175</v>
      </c>
      <c r="H11" s="4">
        <v>106743.13778464614</v>
      </c>
      <c r="I11" s="4">
        <v>106220.05811365866</v>
      </c>
      <c r="J11" s="1">
        <v>87362.591746804595</v>
      </c>
      <c r="K11" s="1">
        <v>97948.137895691325</v>
      </c>
      <c r="L11" s="1">
        <v>113809.22085916087</v>
      </c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6"/>
      <c r="FY11" s="6"/>
      <c r="FZ11" s="6"/>
    </row>
    <row r="12" spans="1:183" ht="15.75" x14ac:dyDescent="0.25">
      <c r="A12" s="24"/>
      <c r="B12" s="25" t="s">
        <v>28</v>
      </c>
      <c r="C12" s="26">
        <f>C6+C11</f>
        <v>6465768.1546823848</v>
      </c>
      <c r="D12" s="26">
        <f t="shared" ref="D12:E12" si="2">D6+D11</f>
        <v>7160678.8669360662</v>
      </c>
      <c r="E12" s="26">
        <f t="shared" si="2"/>
        <v>7960556.6334143691</v>
      </c>
      <c r="F12" s="26">
        <f t="shared" ref="F12:L12" si="3">F6+F11</f>
        <v>8055813.4592559235</v>
      </c>
      <c r="G12" s="26">
        <f t="shared" si="3"/>
        <v>8526992.3812423348</v>
      </c>
      <c r="H12" s="26">
        <f t="shared" si="3"/>
        <v>9543641.2657768745</v>
      </c>
      <c r="I12" s="26">
        <f t="shared" si="3"/>
        <v>10810123.327093309</v>
      </c>
      <c r="J12" s="26">
        <f t="shared" si="3"/>
        <v>11853882.981176045</v>
      </c>
      <c r="K12" s="26">
        <f t="shared" si="3"/>
        <v>12886210.328422233</v>
      </c>
      <c r="L12" s="26">
        <f t="shared" si="3"/>
        <v>13945732.156567063</v>
      </c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6"/>
      <c r="FY12" s="6"/>
      <c r="FZ12" s="6"/>
    </row>
    <row r="13" spans="1:183" s="17" customFormat="1" ht="15.75" x14ac:dyDescent="0.25">
      <c r="A13" s="15" t="s">
        <v>32</v>
      </c>
      <c r="B13" s="16" t="s">
        <v>4</v>
      </c>
      <c r="C13" s="1">
        <v>5328609.1896071015</v>
      </c>
      <c r="D13" s="1">
        <v>6663757.0575827733</v>
      </c>
      <c r="E13" s="1">
        <v>7386437.3955259742</v>
      </c>
      <c r="F13" s="1">
        <v>7970167.2942825044</v>
      </c>
      <c r="G13" s="1">
        <v>8840035.1500081532</v>
      </c>
      <c r="H13" s="1">
        <v>10041053.897951068</v>
      </c>
      <c r="I13" s="1">
        <v>10994123.829147333</v>
      </c>
      <c r="J13" s="1">
        <v>11846613.178965801</v>
      </c>
      <c r="K13" s="1">
        <v>12678257.270742379</v>
      </c>
      <c r="L13" s="1">
        <v>11663996.689082989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6"/>
      <c r="FY13" s="6"/>
      <c r="FZ13" s="6"/>
      <c r="GA13" s="7"/>
    </row>
    <row r="14" spans="1:183" ht="30" x14ac:dyDescent="0.25">
      <c r="A14" s="20" t="s">
        <v>33</v>
      </c>
      <c r="B14" s="19" t="s">
        <v>5</v>
      </c>
      <c r="C14" s="4">
        <v>344603.77023444982</v>
      </c>
      <c r="D14" s="4">
        <v>647541.9721471793</v>
      </c>
      <c r="E14" s="4">
        <v>990051.6804766506</v>
      </c>
      <c r="F14" s="4">
        <v>1124055.1236999999</v>
      </c>
      <c r="G14" s="4">
        <v>1421008.5681</v>
      </c>
      <c r="H14" s="4">
        <v>1478584.56</v>
      </c>
      <c r="I14" s="4">
        <v>1821909.7343999997</v>
      </c>
      <c r="J14" s="1">
        <v>1913557.4723999999</v>
      </c>
      <c r="K14" s="1">
        <v>1901561.0787917422</v>
      </c>
      <c r="L14" s="1">
        <v>1962660.0349624613</v>
      </c>
      <c r="M14" s="9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8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8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6"/>
      <c r="FY14" s="6"/>
      <c r="FZ14" s="6"/>
    </row>
    <row r="15" spans="1:183" ht="15.75" x14ac:dyDescent="0.25">
      <c r="A15" s="20" t="s">
        <v>34</v>
      </c>
      <c r="B15" s="19" t="s">
        <v>6</v>
      </c>
      <c r="C15" s="4">
        <v>2975965.8934830818</v>
      </c>
      <c r="D15" s="4">
        <v>3042391.4295434151</v>
      </c>
      <c r="E15" s="4">
        <v>3571935.7467815629</v>
      </c>
      <c r="F15" s="4">
        <v>3662084.6410700739</v>
      </c>
      <c r="G15" s="4">
        <v>3608445.5840940997</v>
      </c>
      <c r="H15" s="4">
        <v>3935573.7010887535</v>
      </c>
      <c r="I15" s="4">
        <v>4279487.8999499436</v>
      </c>
      <c r="J15" s="1">
        <v>4826717.9753583362</v>
      </c>
      <c r="K15" s="1">
        <v>5302790.1103842156</v>
      </c>
      <c r="L15" s="1">
        <v>4645244.1366965724</v>
      </c>
      <c r="M15" s="9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8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8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6"/>
      <c r="FY15" s="6"/>
      <c r="FZ15" s="6"/>
    </row>
    <row r="16" spans="1:183" ht="15.75" x14ac:dyDescent="0.25">
      <c r="A16" s="24"/>
      <c r="B16" s="25" t="s">
        <v>29</v>
      </c>
      <c r="C16" s="26">
        <f>+C13+C14+C15</f>
        <v>8649178.8533246331</v>
      </c>
      <c r="D16" s="26">
        <f t="shared" ref="D16:E16" si="4">+D13+D14+D15</f>
        <v>10353690.459273368</v>
      </c>
      <c r="E16" s="26">
        <f t="shared" si="4"/>
        <v>11948424.822784187</v>
      </c>
      <c r="F16" s="26">
        <f t="shared" ref="F16:K16" si="5">+F13+F14+F15</f>
        <v>12756307.059052577</v>
      </c>
      <c r="G16" s="26">
        <f t="shared" si="5"/>
        <v>13869489.302202253</v>
      </c>
      <c r="H16" s="26">
        <f t="shared" si="5"/>
        <v>15455212.159039821</v>
      </c>
      <c r="I16" s="26">
        <f t="shared" si="5"/>
        <v>17095521.463497277</v>
      </c>
      <c r="J16" s="26">
        <f t="shared" si="5"/>
        <v>18586888.626724139</v>
      </c>
      <c r="K16" s="26">
        <f t="shared" si="5"/>
        <v>19882608.459918335</v>
      </c>
      <c r="L16" s="26">
        <f t="shared" ref="L16" si="6">+L13+L14+L15</f>
        <v>18271900.860742025</v>
      </c>
      <c r="M16" s="9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8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8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6"/>
      <c r="FY16" s="6"/>
      <c r="FZ16" s="6"/>
    </row>
    <row r="17" spans="1:183" s="17" customFormat="1" ht="15.75" x14ac:dyDescent="0.25">
      <c r="A17" s="15" t="s">
        <v>35</v>
      </c>
      <c r="B17" s="16" t="s">
        <v>7</v>
      </c>
      <c r="C17" s="1">
        <f>C18+C19</f>
        <v>3310741.6177373705</v>
      </c>
      <c r="D17" s="1">
        <f t="shared" ref="D17:E17" si="7">D18+D19</f>
        <v>3881872.4702128046</v>
      </c>
      <c r="E17" s="1">
        <f t="shared" si="7"/>
        <v>4337015.5207000002</v>
      </c>
      <c r="F17" s="1">
        <f t="shared" ref="F17:K17" si="8">F18+F19</f>
        <v>4921821.2225000001</v>
      </c>
      <c r="G17" s="1">
        <f t="shared" si="8"/>
        <v>5527101.5076000001</v>
      </c>
      <c r="H17" s="1">
        <f t="shared" si="8"/>
        <v>6257257.5742000006</v>
      </c>
      <c r="I17" s="1">
        <f t="shared" si="8"/>
        <v>7197331.652999999</v>
      </c>
      <c r="J17" s="1">
        <f t="shared" si="8"/>
        <v>8160045.9454999985</v>
      </c>
      <c r="K17" s="1">
        <f t="shared" si="8"/>
        <v>9238408.3995750006</v>
      </c>
      <c r="L17" s="1">
        <f t="shared" ref="L17" si="9">L18+L19</f>
        <v>8517812.54440815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6"/>
      <c r="FY17" s="6"/>
      <c r="FZ17" s="6"/>
      <c r="GA17" s="7"/>
    </row>
    <row r="18" spans="1:183" ht="15.75" x14ac:dyDescent="0.25">
      <c r="A18" s="18">
        <v>6.1</v>
      </c>
      <c r="B18" s="19" t="s">
        <v>8</v>
      </c>
      <c r="C18" s="4">
        <v>3191526.0362834199</v>
      </c>
      <c r="D18" s="4">
        <v>3750911.1469755042</v>
      </c>
      <c r="E18" s="4">
        <v>4195469.8464000002</v>
      </c>
      <c r="F18" s="4">
        <v>4774377.7039999999</v>
      </c>
      <c r="G18" s="4">
        <v>5366656.6667999998</v>
      </c>
      <c r="H18" s="4">
        <v>6081397.3792000003</v>
      </c>
      <c r="I18" s="4">
        <v>7009086.8195999991</v>
      </c>
      <c r="J18" s="1">
        <v>7955445.4304999989</v>
      </c>
      <c r="K18" s="1">
        <v>9016756.1414574999</v>
      </c>
      <c r="L18" s="1">
        <v>8313449.1624238146</v>
      </c>
      <c r="M18" s="9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6"/>
      <c r="FY18" s="6"/>
      <c r="FZ18" s="6"/>
    </row>
    <row r="19" spans="1:183" ht="15.75" x14ac:dyDescent="0.25">
      <c r="A19" s="18">
        <v>6.2</v>
      </c>
      <c r="B19" s="19" t="s">
        <v>9</v>
      </c>
      <c r="C19" s="4">
        <v>119215.58145395068</v>
      </c>
      <c r="D19" s="4">
        <v>130961.3232373005</v>
      </c>
      <c r="E19" s="4">
        <v>141545.67430000001</v>
      </c>
      <c r="F19" s="4">
        <v>147443.51850000001</v>
      </c>
      <c r="G19" s="4">
        <v>160444.84080000001</v>
      </c>
      <c r="H19" s="4">
        <v>175860.19500000001</v>
      </c>
      <c r="I19" s="4">
        <v>188244.8334</v>
      </c>
      <c r="J19" s="1">
        <v>204600.51500000001</v>
      </c>
      <c r="K19" s="1">
        <v>221652.25811750002</v>
      </c>
      <c r="L19" s="1">
        <v>204363.38198433502</v>
      </c>
      <c r="M19" s="9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6"/>
      <c r="FY19" s="6"/>
      <c r="FZ19" s="6"/>
    </row>
    <row r="20" spans="1:183" s="17" customFormat="1" ht="30" x14ac:dyDescent="0.25">
      <c r="A20" s="21" t="s">
        <v>36</v>
      </c>
      <c r="B20" s="23" t="s">
        <v>10</v>
      </c>
      <c r="C20" s="1">
        <f>SUM(C21:C27)</f>
        <v>1727689.3367471136</v>
      </c>
      <c r="D20" s="1">
        <f t="shared" ref="D20:L20" si="10">SUM(D21:D27)</f>
        <v>1965559.5960316833</v>
      </c>
      <c r="E20" s="1">
        <f t="shared" si="10"/>
        <v>2226171.7695049467</v>
      </c>
      <c r="F20" s="1">
        <f t="shared" si="10"/>
        <v>2513463.0814551255</v>
      </c>
      <c r="G20" s="1">
        <f t="shared" si="10"/>
        <v>2678126.5146485688</v>
      </c>
      <c r="H20" s="1">
        <f t="shared" si="10"/>
        <v>2790245.7204426317</v>
      </c>
      <c r="I20" s="1">
        <f t="shared" si="10"/>
        <v>2859986.3786250148</v>
      </c>
      <c r="J20" s="1">
        <f t="shared" si="10"/>
        <v>3127539.0053967009</v>
      </c>
      <c r="K20" s="1">
        <f t="shared" si="10"/>
        <v>3363289.2577770087</v>
      </c>
      <c r="L20" s="1">
        <f t="shared" si="10"/>
        <v>2960288.7324041771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6"/>
      <c r="FY20" s="6"/>
      <c r="FZ20" s="6"/>
      <c r="GA20" s="7"/>
    </row>
    <row r="21" spans="1:183" ht="15.75" x14ac:dyDescent="0.25">
      <c r="A21" s="18">
        <v>7.1</v>
      </c>
      <c r="B21" s="19" t="s">
        <v>11</v>
      </c>
      <c r="C21" s="4">
        <v>268949</v>
      </c>
      <c r="D21" s="4">
        <v>333924</v>
      </c>
      <c r="E21" s="4">
        <v>349621</v>
      </c>
      <c r="F21" s="4">
        <v>429758</v>
      </c>
      <c r="G21" s="4">
        <v>439666</v>
      </c>
      <c r="H21" s="4">
        <v>421821</v>
      </c>
      <c r="I21" s="4">
        <v>411025</v>
      </c>
      <c r="J21" s="1">
        <v>436039.00000000006</v>
      </c>
      <c r="K21" s="1">
        <v>469614.00300000003</v>
      </c>
      <c r="L21" s="1">
        <v>385482.57774138899</v>
      </c>
      <c r="M21" s="9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6"/>
      <c r="FY21" s="6"/>
      <c r="FZ21" s="6"/>
    </row>
    <row r="22" spans="1:183" ht="15.75" x14ac:dyDescent="0.25">
      <c r="A22" s="18">
        <v>7.2</v>
      </c>
      <c r="B22" s="19" t="s">
        <v>12</v>
      </c>
      <c r="C22" s="4">
        <v>1004451.858848094</v>
      </c>
      <c r="D22" s="4">
        <v>1137034.608339143</v>
      </c>
      <c r="E22" s="4">
        <v>1283656.9868760195</v>
      </c>
      <c r="F22" s="4">
        <v>1448870.3854549185</v>
      </c>
      <c r="G22" s="4">
        <v>1523039.5377186006</v>
      </c>
      <c r="H22" s="4">
        <v>1653134.518791792</v>
      </c>
      <c r="I22" s="4">
        <v>1746433.1358472207</v>
      </c>
      <c r="J22" s="1">
        <v>1884250.3362440816</v>
      </c>
      <c r="K22" s="1">
        <v>1998806.2503572034</v>
      </c>
      <c r="L22" s="1">
        <v>1653012.7690454072</v>
      </c>
      <c r="M22" s="9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6"/>
      <c r="FY22" s="6"/>
      <c r="FZ22" s="6"/>
    </row>
    <row r="23" spans="1:183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4"/>
      <c r="I23" s="4"/>
      <c r="J23" s="1"/>
      <c r="K23" s="1"/>
      <c r="L23" s="1"/>
      <c r="M23" s="9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6"/>
      <c r="FY23" s="6"/>
      <c r="FZ23" s="6"/>
    </row>
    <row r="24" spans="1:183" ht="15.75" x14ac:dyDescent="0.25">
      <c r="A24" s="18">
        <v>7.4</v>
      </c>
      <c r="B24" s="19" t="s">
        <v>14</v>
      </c>
      <c r="C24" s="4"/>
      <c r="D24" s="4"/>
      <c r="E24" s="4"/>
      <c r="F24" s="4"/>
      <c r="G24" s="4"/>
      <c r="H24" s="4"/>
      <c r="I24" s="4"/>
      <c r="J24" s="1"/>
      <c r="K24" s="1"/>
      <c r="L24" s="1"/>
      <c r="M24" s="9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6"/>
      <c r="FY24" s="6"/>
      <c r="FZ24" s="6"/>
    </row>
    <row r="25" spans="1:183" ht="15.75" x14ac:dyDescent="0.25">
      <c r="A25" s="18">
        <v>7.5</v>
      </c>
      <c r="B25" s="19" t="s">
        <v>15</v>
      </c>
      <c r="C25" s="4">
        <v>139221.72746904197</v>
      </c>
      <c r="D25" s="4">
        <v>156962.31126947555</v>
      </c>
      <c r="E25" s="4">
        <v>163773.98872892748</v>
      </c>
      <c r="F25" s="4">
        <v>153026.79910020693</v>
      </c>
      <c r="G25" s="4">
        <v>151873.98212247601</v>
      </c>
      <c r="H25" s="4">
        <v>163735.70163609946</v>
      </c>
      <c r="I25" s="4">
        <v>167373.28187779424</v>
      </c>
      <c r="J25" s="1">
        <v>167170.58083637018</v>
      </c>
      <c r="K25" s="1">
        <v>167119.54644619251</v>
      </c>
      <c r="L25" s="1">
        <v>138207.8649110012</v>
      </c>
      <c r="M25" s="9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6"/>
      <c r="FY25" s="6"/>
      <c r="FZ25" s="6"/>
    </row>
    <row r="26" spans="1:183" ht="15.75" x14ac:dyDescent="0.25">
      <c r="A26" s="18">
        <v>7.6</v>
      </c>
      <c r="B26" s="19" t="s">
        <v>16</v>
      </c>
      <c r="C26" s="4">
        <v>11954.529576085211</v>
      </c>
      <c r="D26" s="4">
        <v>16530.175999999999</v>
      </c>
      <c r="E26" s="4">
        <v>14378.3616</v>
      </c>
      <c r="F26" s="4">
        <v>15165.770399999999</v>
      </c>
      <c r="G26" s="4">
        <v>10254.646500000001</v>
      </c>
      <c r="H26" s="4">
        <v>12550.588299999999</v>
      </c>
      <c r="I26" s="4">
        <v>22569.358499999998</v>
      </c>
      <c r="J26" s="1">
        <v>26869.628316249236</v>
      </c>
      <c r="K26" s="1">
        <v>32650.109213612337</v>
      </c>
      <c r="L26" s="1">
        <v>32204.554931148879</v>
      </c>
      <c r="M26" s="9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6"/>
      <c r="FY26" s="6"/>
      <c r="FZ26" s="6"/>
    </row>
    <row r="27" spans="1:183" ht="30" x14ac:dyDescent="0.25">
      <c r="A27" s="18">
        <v>7.7</v>
      </c>
      <c r="B27" s="19" t="s">
        <v>17</v>
      </c>
      <c r="C27" s="4">
        <v>303112.2208538925</v>
      </c>
      <c r="D27" s="4">
        <v>321108.50042306463</v>
      </c>
      <c r="E27" s="4">
        <v>414741.43229999999</v>
      </c>
      <c r="F27" s="4">
        <v>466642.12650000001</v>
      </c>
      <c r="G27" s="4">
        <v>553292.34830749221</v>
      </c>
      <c r="H27" s="4">
        <v>539003.91171474056</v>
      </c>
      <c r="I27" s="4">
        <v>512585.60239999997</v>
      </c>
      <c r="J27" s="1">
        <v>613209.46</v>
      </c>
      <c r="K27" s="1">
        <v>695099.34875999996</v>
      </c>
      <c r="L27" s="1">
        <v>751380.96577523078</v>
      </c>
      <c r="M27" s="9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6"/>
      <c r="FY27" s="6"/>
      <c r="FZ27" s="6"/>
    </row>
    <row r="28" spans="1:183" ht="15.75" x14ac:dyDescent="0.25">
      <c r="A28" s="20" t="s">
        <v>37</v>
      </c>
      <c r="B28" s="19" t="s">
        <v>18</v>
      </c>
      <c r="C28" s="4">
        <v>1165659</v>
      </c>
      <c r="D28" s="4">
        <v>1321389</v>
      </c>
      <c r="E28" s="4">
        <v>1483809</v>
      </c>
      <c r="F28" s="4">
        <v>1677707</v>
      </c>
      <c r="G28" s="4">
        <v>1976589.1114231832</v>
      </c>
      <c r="H28" s="4">
        <v>2166626.9108108953</v>
      </c>
      <c r="I28" s="4">
        <v>2581925.5530109135</v>
      </c>
      <c r="J28" s="1">
        <v>2961046.5335647734</v>
      </c>
      <c r="K28" s="1">
        <v>3402242.4670659248</v>
      </c>
      <c r="L28" s="1">
        <v>3776489.1384431766</v>
      </c>
      <c r="M28" s="9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6"/>
      <c r="FY28" s="6"/>
      <c r="FZ28" s="6"/>
    </row>
    <row r="29" spans="1:183" ht="30" x14ac:dyDescent="0.25">
      <c r="A29" s="20" t="s">
        <v>38</v>
      </c>
      <c r="B29" s="19" t="s">
        <v>19</v>
      </c>
      <c r="C29" s="4">
        <v>4092799.5589088933</v>
      </c>
      <c r="D29" s="4">
        <v>5007986.6600703504</v>
      </c>
      <c r="E29" s="4">
        <v>6262213.7650614912</v>
      </c>
      <c r="F29" s="4">
        <v>7007504.9565185849</v>
      </c>
      <c r="G29" s="4">
        <v>7988957.9175000004</v>
      </c>
      <c r="H29" s="4">
        <v>9125227.8728</v>
      </c>
      <c r="I29" s="4">
        <v>10069329.066567397</v>
      </c>
      <c r="J29" s="1">
        <v>11475349.717131831</v>
      </c>
      <c r="K29" s="1">
        <v>12947467.300975788</v>
      </c>
      <c r="L29" s="1">
        <v>12802116.566351119</v>
      </c>
      <c r="M29" s="9"/>
      <c r="N29" s="8"/>
      <c r="O29" s="10"/>
      <c r="P29" s="10"/>
      <c r="Q29" s="10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6"/>
      <c r="FY29" s="6"/>
      <c r="FZ29" s="6"/>
    </row>
    <row r="30" spans="1:183" ht="15.75" x14ac:dyDescent="0.25">
      <c r="A30" s="20" t="s">
        <v>39</v>
      </c>
      <c r="B30" s="19" t="s">
        <v>54</v>
      </c>
      <c r="C30" s="4">
        <v>729813.97006066993</v>
      </c>
      <c r="D30" s="4">
        <v>822186</v>
      </c>
      <c r="E30" s="4">
        <v>885660</v>
      </c>
      <c r="F30" s="4">
        <v>1048596</v>
      </c>
      <c r="G30" s="4">
        <v>1114272</v>
      </c>
      <c r="H30" s="4">
        <v>1224076.0979381485</v>
      </c>
      <c r="I30" s="4">
        <v>1441301</v>
      </c>
      <c r="J30" s="1">
        <v>1553845</v>
      </c>
      <c r="K30" s="1">
        <v>1828016.7203640002</v>
      </c>
      <c r="L30" s="1">
        <v>2010375.2067549722</v>
      </c>
      <c r="M30" s="9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6"/>
      <c r="FY30" s="6"/>
      <c r="FZ30" s="6"/>
    </row>
    <row r="31" spans="1:183" ht="15.75" x14ac:dyDescent="0.25">
      <c r="A31" s="20" t="s">
        <v>40</v>
      </c>
      <c r="B31" s="19" t="s">
        <v>20</v>
      </c>
      <c r="C31" s="4">
        <v>1265812.4366543719</v>
      </c>
      <c r="D31" s="4">
        <v>1476084.915159496</v>
      </c>
      <c r="E31" s="4">
        <v>1652825.1075127041</v>
      </c>
      <c r="F31" s="4">
        <v>2010214.3559919714</v>
      </c>
      <c r="G31" s="4">
        <v>2251961.9055466177</v>
      </c>
      <c r="H31" s="4">
        <v>2582500.5145233371</v>
      </c>
      <c r="I31" s="4">
        <v>3071594.6221644911</v>
      </c>
      <c r="J31" s="1">
        <v>3402664.0229730844</v>
      </c>
      <c r="K31" s="1">
        <v>3926483.3254564563</v>
      </c>
      <c r="L31" s="1">
        <v>3841951.3398444322</v>
      </c>
      <c r="M31" s="9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6"/>
      <c r="FY31" s="6"/>
      <c r="FZ31" s="6"/>
    </row>
    <row r="32" spans="1:183" ht="15.75" x14ac:dyDescent="0.25">
      <c r="A32" s="24"/>
      <c r="B32" s="25" t="s">
        <v>30</v>
      </c>
      <c r="C32" s="26">
        <f>C17+C20+C28+C29+C30+C31</f>
        <v>12292515.920108421</v>
      </c>
      <c r="D32" s="26">
        <f t="shared" ref="D32:K32" si="11">D17+D20+D28+D29+D30+D31</f>
        <v>14475078.641474335</v>
      </c>
      <c r="E32" s="26">
        <f t="shared" si="11"/>
        <v>16847695.162779141</v>
      </c>
      <c r="F32" s="26">
        <f t="shared" si="11"/>
        <v>19179306.616465684</v>
      </c>
      <c r="G32" s="26">
        <f t="shared" si="11"/>
        <v>21537008.95671837</v>
      </c>
      <c r="H32" s="26">
        <f t="shared" si="11"/>
        <v>24145934.690715019</v>
      </c>
      <c r="I32" s="26">
        <f t="shared" si="11"/>
        <v>27221468.273367818</v>
      </c>
      <c r="J32" s="26">
        <f t="shared" si="11"/>
        <v>30680490.224566385</v>
      </c>
      <c r="K32" s="26">
        <f t="shared" si="11"/>
        <v>34705907.471214183</v>
      </c>
      <c r="L32" s="26">
        <f t="shared" ref="L32" si="12">L17+L20+L28+L29+L30+L31</f>
        <v>33909033.528206028</v>
      </c>
      <c r="M32" s="9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6"/>
      <c r="FY32" s="6"/>
      <c r="FZ32" s="6"/>
    </row>
    <row r="33" spans="1:183" s="17" customFormat="1" ht="15.75" x14ac:dyDescent="0.25">
      <c r="A33" s="27" t="s">
        <v>27</v>
      </c>
      <c r="B33" s="28" t="s">
        <v>41</v>
      </c>
      <c r="C33" s="29">
        <f>C6+C11+C13+C14+C15+C17+C20+C28+C29+C30+C31</f>
        <v>27407462.928115435</v>
      </c>
      <c r="D33" s="29">
        <f t="shared" ref="D33:K33" si="13">D6+D11+D13+D14+D15+D17+D20+D28+D29+D30+D31</f>
        <v>31989447.967683773</v>
      </c>
      <c r="E33" s="29">
        <f t="shared" si="13"/>
        <v>36756676.618977696</v>
      </c>
      <c r="F33" s="29">
        <f t="shared" si="13"/>
        <v>39991427.134774186</v>
      </c>
      <c r="G33" s="29">
        <f t="shared" si="13"/>
        <v>43933490.64016296</v>
      </c>
      <c r="H33" s="29">
        <f t="shared" si="13"/>
        <v>49144788.115531705</v>
      </c>
      <c r="I33" s="29">
        <f t="shared" si="13"/>
        <v>55127113.063958392</v>
      </c>
      <c r="J33" s="29">
        <f t="shared" si="13"/>
        <v>61121261.832466573</v>
      </c>
      <c r="K33" s="29">
        <f t="shared" si="13"/>
        <v>67474726.259554744</v>
      </c>
      <c r="L33" s="29">
        <f t="shared" ref="L33" si="14">L6+L11+L13+L14+L15+L17+L20+L28+L29+L30+L31</f>
        <v>66126666.545515127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6"/>
      <c r="FY33" s="6"/>
      <c r="FZ33" s="6"/>
      <c r="GA33" s="7"/>
    </row>
    <row r="34" spans="1:183" ht="15.75" x14ac:dyDescent="0.25">
      <c r="A34" s="22" t="s">
        <v>43</v>
      </c>
      <c r="B34" s="5" t="s">
        <v>25</v>
      </c>
      <c r="C34" s="3">
        <v>3321210.140124429</v>
      </c>
      <c r="D34" s="3">
        <v>3894111.2992424876</v>
      </c>
      <c r="E34" s="3">
        <v>4233416</v>
      </c>
      <c r="F34" s="3">
        <v>4777564</v>
      </c>
      <c r="G34" s="3">
        <v>6335000</v>
      </c>
      <c r="H34" s="3">
        <v>7690639</v>
      </c>
      <c r="I34" s="3">
        <v>9984224</v>
      </c>
      <c r="J34" s="32">
        <v>10096731</v>
      </c>
      <c r="K34" s="32">
        <v>11308764.121101378</v>
      </c>
      <c r="L34" s="32">
        <v>11082829.313028334</v>
      </c>
      <c r="M34" s="9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</row>
    <row r="35" spans="1:183" ht="15.75" x14ac:dyDescent="0.25">
      <c r="A35" s="22" t="s">
        <v>44</v>
      </c>
      <c r="B35" s="5" t="s">
        <v>24</v>
      </c>
      <c r="C35" s="3">
        <v>974820.99999999988</v>
      </c>
      <c r="D35" s="3">
        <v>1180357.9999999998</v>
      </c>
      <c r="E35" s="3">
        <v>1063281</v>
      </c>
      <c r="F35" s="3">
        <v>1054520</v>
      </c>
      <c r="G35" s="3">
        <v>718080</v>
      </c>
      <c r="H35" s="3">
        <v>693010</v>
      </c>
      <c r="I35" s="3">
        <v>615015</v>
      </c>
      <c r="J35" s="32">
        <v>722255</v>
      </c>
      <c r="K35" s="32">
        <v>722255</v>
      </c>
      <c r="L35" s="32">
        <v>722255</v>
      </c>
      <c r="M35" s="9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</row>
    <row r="36" spans="1:183" ht="15.75" x14ac:dyDescent="0.25">
      <c r="A36" s="30" t="s">
        <v>45</v>
      </c>
      <c r="B36" s="31" t="s">
        <v>55</v>
      </c>
      <c r="C36" s="26">
        <f>C33+C34-C35</f>
        <v>29753852.068239864</v>
      </c>
      <c r="D36" s="26">
        <f t="shared" ref="D36:E36" si="15">D33+D34-D35</f>
        <v>34703201.266926259</v>
      </c>
      <c r="E36" s="26">
        <f t="shared" si="15"/>
        <v>39926811.618977696</v>
      </c>
      <c r="F36" s="26">
        <f t="shared" ref="F36:L36" si="16">F33+F34-F35</f>
        <v>43714471.134774186</v>
      </c>
      <c r="G36" s="26">
        <f t="shared" si="16"/>
        <v>49550410.64016296</v>
      </c>
      <c r="H36" s="26">
        <f t="shared" si="16"/>
        <v>56142417.115531705</v>
      </c>
      <c r="I36" s="26">
        <f t="shared" si="16"/>
        <v>64496322.063958392</v>
      </c>
      <c r="J36" s="26">
        <f t="shared" si="16"/>
        <v>70495737.832466573</v>
      </c>
      <c r="K36" s="26">
        <f t="shared" si="16"/>
        <v>78061235.380656123</v>
      </c>
      <c r="L36" s="26">
        <f t="shared" si="16"/>
        <v>76487240.858543456</v>
      </c>
      <c r="M36" s="9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</row>
    <row r="37" spans="1:183" ht="15.75" x14ac:dyDescent="0.25">
      <c r="A37" s="22" t="s">
        <v>46</v>
      </c>
      <c r="B37" s="5" t="s">
        <v>42</v>
      </c>
      <c r="C37" s="3">
        <v>255600</v>
      </c>
      <c r="D37" s="3">
        <v>259220</v>
      </c>
      <c r="E37" s="3">
        <v>262900</v>
      </c>
      <c r="F37" s="3">
        <v>266620</v>
      </c>
      <c r="G37" s="3">
        <v>270400</v>
      </c>
      <c r="H37" s="3">
        <v>274230</v>
      </c>
      <c r="I37" s="3">
        <v>278110</v>
      </c>
      <c r="J37" s="32">
        <v>282060</v>
      </c>
      <c r="K37" s="32">
        <v>286060</v>
      </c>
      <c r="L37" s="32">
        <v>290110</v>
      </c>
      <c r="O37" s="6"/>
      <c r="P37" s="6"/>
      <c r="Q37" s="6"/>
      <c r="R37" s="6"/>
    </row>
    <row r="38" spans="1:183" ht="15.75" x14ac:dyDescent="0.25">
      <c r="A38" s="30" t="s">
        <v>47</v>
      </c>
      <c r="B38" s="31" t="s">
        <v>58</v>
      </c>
      <c r="C38" s="26">
        <f>C36/C37*1000</f>
        <v>116407.87194147051</v>
      </c>
      <c r="D38" s="26">
        <f t="shared" ref="D38:E38" si="17">D36/D37*1000</f>
        <v>133875.47745901652</v>
      </c>
      <c r="E38" s="26">
        <f t="shared" si="17"/>
        <v>151870.71745522134</v>
      </c>
      <c r="F38" s="26">
        <f t="shared" ref="F38:L38" si="18">F36/F37*1000</f>
        <v>163957.95939829791</v>
      </c>
      <c r="G38" s="26">
        <f t="shared" si="18"/>
        <v>183248.56005977426</v>
      </c>
      <c r="H38" s="26">
        <f t="shared" si="18"/>
        <v>204727.48100328815</v>
      </c>
      <c r="I38" s="26">
        <f t="shared" si="18"/>
        <v>231909.39579288193</v>
      </c>
      <c r="J38" s="26">
        <f t="shared" si="18"/>
        <v>249931.70897137691</v>
      </c>
      <c r="K38" s="26">
        <f t="shared" si="18"/>
        <v>272884.13403011998</v>
      </c>
      <c r="L38" s="26">
        <f t="shared" si="18"/>
        <v>263649.10157713783</v>
      </c>
      <c r="N38" s="8"/>
      <c r="O38" s="8"/>
      <c r="P38" s="8"/>
      <c r="Q38" s="8"/>
      <c r="R38" s="8"/>
      <c r="BS38" s="9"/>
      <c r="BT38" s="9"/>
      <c r="BU38" s="9"/>
      <c r="BV38" s="9"/>
    </row>
    <row r="40" spans="1:183" x14ac:dyDescent="0.25">
      <c r="B40" s="2" t="s">
        <v>73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38"/>
  <sheetViews>
    <sheetView zoomScaleSheetLayoutView="100" workbookViewId="0">
      <pane xSplit="2" ySplit="5" topLeftCell="C99" activePane="bottomRight" state="frozen"/>
      <selection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9" width="11.140625" style="7" customWidth="1"/>
    <col min="10" max="12" width="11.85546875" style="6" customWidth="1"/>
    <col min="13" max="14" width="11.42578125" style="7" customWidth="1"/>
    <col min="15" max="42" width="9.140625" style="7" customWidth="1"/>
    <col min="43" max="43" width="12.42578125" style="7" customWidth="1"/>
    <col min="44" max="65" width="9.140625" style="7" customWidth="1"/>
    <col min="66" max="66" width="12.140625" style="7" customWidth="1"/>
    <col min="67" max="70" width="9.140625" style="7" customWidth="1"/>
    <col min="71" max="75" width="9.140625" style="7" hidden="1" customWidth="1"/>
    <col min="76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6" customWidth="1"/>
    <col min="101" max="105" width="9.140625" style="6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48" width="9.140625" style="7" customWidth="1"/>
    <col min="149" max="149" width="9.140625" style="7" hidden="1" customWidth="1"/>
    <col min="150" max="157" width="9.140625" style="7" customWidth="1"/>
    <col min="158" max="158" width="9.140625" style="7" hidden="1" customWidth="1"/>
    <col min="159" max="163" width="9.140625" style="7" customWidth="1"/>
    <col min="164" max="164" width="9.140625" style="7" hidden="1" customWidth="1"/>
    <col min="165" max="174" width="9.140625" style="7" customWidth="1"/>
    <col min="175" max="175" width="9.140625" style="7"/>
    <col min="176" max="178" width="8.85546875" style="7"/>
    <col min="179" max="179" width="12.7109375" style="7" bestFit="1" customWidth="1"/>
    <col min="180" max="16384" width="8.85546875" style="2"/>
  </cols>
  <sheetData>
    <row r="1" spans="1:179" ht="18.75" x14ac:dyDescent="0.3">
      <c r="A1" s="2" t="s">
        <v>53</v>
      </c>
      <c r="B1" s="33" t="s">
        <v>66</v>
      </c>
    </row>
    <row r="2" spans="1:179" ht="15.75" x14ac:dyDescent="0.25">
      <c r="A2" s="12" t="s">
        <v>49</v>
      </c>
      <c r="I2" s="7" t="s">
        <v>72</v>
      </c>
    </row>
    <row r="3" spans="1:179" ht="15.75" x14ac:dyDescent="0.25">
      <c r="A3" s="12"/>
    </row>
    <row r="4" spans="1:179" ht="15.75" x14ac:dyDescent="0.25">
      <c r="A4" s="12"/>
      <c r="E4" s="11"/>
      <c r="F4" s="11" t="s">
        <v>57</v>
      </c>
      <c r="G4" s="11"/>
      <c r="H4" s="11"/>
      <c r="I4" s="11"/>
    </row>
    <row r="5" spans="1:17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" t="s">
        <v>67</v>
      </c>
      <c r="I5" s="3" t="s">
        <v>68</v>
      </c>
      <c r="J5" s="32" t="s">
        <v>69</v>
      </c>
      <c r="K5" s="32" t="s">
        <v>70</v>
      </c>
      <c r="L5" s="32" t="s">
        <v>71</v>
      </c>
    </row>
    <row r="6" spans="1:179" s="17" customFormat="1" ht="15.75" x14ac:dyDescent="0.25">
      <c r="A6" s="15" t="s">
        <v>26</v>
      </c>
      <c r="B6" s="16" t="s">
        <v>2</v>
      </c>
      <c r="C6" s="1">
        <f>SUM(C7:C10)</f>
        <v>6453885.9161639884</v>
      </c>
      <c r="D6" s="1">
        <f t="shared" ref="D6:L6" si="0">SUM(D7:D10)</f>
        <v>6326498.7175318152</v>
      </c>
      <c r="E6" s="1">
        <f t="shared" si="0"/>
        <v>6502513.6774224592</v>
      </c>
      <c r="F6" s="1">
        <f t="shared" si="0"/>
        <v>6357661.4306350537</v>
      </c>
      <c r="G6" s="1">
        <f t="shared" si="0"/>
        <v>6602220.6742429063</v>
      </c>
      <c r="H6" s="1">
        <f t="shared" si="0"/>
        <v>7126658.9345758157</v>
      </c>
      <c r="I6" s="1">
        <f t="shared" si="0"/>
        <v>7625399.9149825238</v>
      </c>
      <c r="J6" s="1">
        <f t="shared" si="0"/>
        <v>8006156.1184874596</v>
      </c>
      <c r="K6" s="1">
        <f t="shared" si="0"/>
        <v>8454970.03706076</v>
      </c>
      <c r="L6" s="1">
        <f t="shared" si="0"/>
        <v>8816863.3868754264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6"/>
      <c r="FU6" s="6"/>
      <c r="FV6" s="6"/>
      <c r="FW6" s="7"/>
    </row>
    <row r="7" spans="1:179" ht="15.75" x14ac:dyDescent="0.25">
      <c r="A7" s="18">
        <v>1.1000000000000001</v>
      </c>
      <c r="B7" s="19" t="s">
        <v>59</v>
      </c>
      <c r="C7" s="4">
        <v>4088736.7830160912</v>
      </c>
      <c r="D7" s="4">
        <v>3856332.4116156576</v>
      </c>
      <c r="E7" s="4">
        <v>3915654.3505520737</v>
      </c>
      <c r="F7" s="4">
        <v>3597424.9880235889</v>
      </c>
      <c r="G7" s="4">
        <v>3656572.6593437744</v>
      </c>
      <c r="H7" s="4">
        <v>4080548.1214186861</v>
      </c>
      <c r="I7" s="4">
        <v>4202451.8505130243</v>
      </c>
      <c r="J7" s="1">
        <v>4286283.8153389096</v>
      </c>
      <c r="K7" s="1">
        <v>4390208.8518155487</v>
      </c>
      <c r="L7" s="1">
        <v>4420079.0237527601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6"/>
      <c r="FU7" s="6"/>
      <c r="FV7" s="6"/>
    </row>
    <row r="8" spans="1:179" ht="15.75" x14ac:dyDescent="0.25">
      <c r="A8" s="18">
        <v>1.2</v>
      </c>
      <c r="B8" s="19" t="s">
        <v>60</v>
      </c>
      <c r="C8" s="4">
        <v>1889816.5808010323</v>
      </c>
      <c r="D8" s="4">
        <v>2002661.3943916804</v>
      </c>
      <c r="E8" s="4">
        <v>2133604.3549278015</v>
      </c>
      <c r="F8" s="4">
        <v>2280448.860514272</v>
      </c>
      <c r="G8" s="4">
        <v>2446892.854283941</v>
      </c>
      <c r="H8" s="4">
        <v>2641091.7124916348</v>
      </c>
      <c r="I8" s="4">
        <v>2928925.7354289498</v>
      </c>
      <c r="J8" s="1">
        <v>3231531.1131452895</v>
      </c>
      <c r="K8" s="1">
        <v>3572944.1622060076</v>
      </c>
      <c r="L8" s="1">
        <v>3921147.4418628947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6"/>
      <c r="FU8" s="6"/>
      <c r="FV8" s="6"/>
    </row>
    <row r="9" spans="1:179" ht="15.75" x14ac:dyDescent="0.25">
      <c r="A9" s="18">
        <v>1.3</v>
      </c>
      <c r="B9" s="19" t="s">
        <v>61</v>
      </c>
      <c r="C9" s="4">
        <v>389489.72434686485</v>
      </c>
      <c r="D9" s="4">
        <v>377216.10475156963</v>
      </c>
      <c r="E9" s="4">
        <v>367744.88639198139</v>
      </c>
      <c r="F9" s="4">
        <v>389723.56295548048</v>
      </c>
      <c r="G9" s="4">
        <v>398437.94078551471</v>
      </c>
      <c r="H9" s="4">
        <v>287182.1118001212</v>
      </c>
      <c r="I9" s="4">
        <v>337228.13928048633</v>
      </c>
      <c r="J9" s="1">
        <v>334606.06005041458</v>
      </c>
      <c r="K9" s="1">
        <v>336006.49067942705</v>
      </c>
      <c r="L9" s="1">
        <v>339314.63528098987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6"/>
      <c r="FU9" s="6"/>
      <c r="FV9" s="6"/>
    </row>
    <row r="10" spans="1:179" ht="15.75" x14ac:dyDescent="0.25">
      <c r="A10" s="18">
        <v>1.4</v>
      </c>
      <c r="B10" s="19" t="s">
        <v>62</v>
      </c>
      <c r="C10" s="4">
        <v>85842.827999999994</v>
      </c>
      <c r="D10" s="4">
        <v>90288.80677290837</v>
      </c>
      <c r="E10" s="4">
        <v>85510.085550602525</v>
      </c>
      <c r="F10" s="4">
        <v>90064.019141713521</v>
      </c>
      <c r="G10" s="4">
        <v>100317.21982967542</v>
      </c>
      <c r="H10" s="4">
        <v>117836.98886537377</v>
      </c>
      <c r="I10" s="4">
        <v>156794.18976006412</v>
      </c>
      <c r="J10" s="1">
        <v>153735.1299528456</v>
      </c>
      <c r="K10" s="1">
        <v>155810.53235977597</v>
      </c>
      <c r="L10" s="1">
        <v>136322.28597878237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6"/>
      <c r="FU10" s="6"/>
      <c r="FV10" s="6"/>
    </row>
    <row r="11" spans="1:179" ht="15.75" x14ac:dyDescent="0.25">
      <c r="A11" s="20" t="s">
        <v>31</v>
      </c>
      <c r="B11" s="19" t="s">
        <v>3</v>
      </c>
      <c r="C11" s="4">
        <v>11882.238518400001</v>
      </c>
      <c r="D11" s="4">
        <v>9193.8106887072554</v>
      </c>
      <c r="E11" s="4">
        <v>27239.627648021924</v>
      </c>
      <c r="F11" s="4">
        <v>33090.425419342355</v>
      </c>
      <c r="G11" s="4">
        <v>69522.860166480474</v>
      </c>
      <c r="H11" s="4">
        <v>119115.44708521591</v>
      </c>
      <c r="I11" s="4">
        <v>108956.90722306956</v>
      </c>
      <c r="J11" s="1">
        <v>77499.665675300101</v>
      </c>
      <c r="K11" s="1">
        <v>88736.66538178263</v>
      </c>
      <c r="L11" s="1">
        <v>103133.19765074289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6"/>
      <c r="FU11" s="6"/>
      <c r="FV11" s="6"/>
    </row>
    <row r="12" spans="1:179" ht="15.75" x14ac:dyDescent="0.25">
      <c r="A12" s="24"/>
      <c r="B12" s="25" t="s">
        <v>28</v>
      </c>
      <c r="C12" s="26">
        <f>C6+C11</f>
        <v>6465768.1546823885</v>
      </c>
      <c r="D12" s="26">
        <f t="shared" ref="D12:L12" si="1">D6+D11</f>
        <v>6335692.5282205222</v>
      </c>
      <c r="E12" s="26">
        <f t="shared" si="1"/>
        <v>6529753.3050704813</v>
      </c>
      <c r="F12" s="26">
        <f t="shared" si="1"/>
        <v>6390751.8560543964</v>
      </c>
      <c r="G12" s="26">
        <f t="shared" si="1"/>
        <v>6671743.534409387</v>
      </c>
      <c r="H12" s="26">
        <f t="shared" si="1"/>
        <v>7245774.3816610314</v>
      </c>
      <c r="I12" s="26">
        <f t="shared" si="1"/>
        <v>7734356.8222055929</v>
      </c>
      <c r="J12" s="26">
        <f t="shared" si="1"/>
        <v>8083655.7841627598</v>
      </c>
      <c r="K12" s="26">
        <f t="shared" si="1"/>
        <v>8543706.7024425417</v>
      </c>
      <c r="L12" s="26">
        <f t="shared" si="1"/>
        <v>8919996.58452617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6"/>
      <c r="FU12" s="6"/>
      <c r="FV12" s="6"/>
    </row>
    <row r="13" spans="1:179" s="17" customFormat="1" ht="15.75" x14ac:dyDescent="0.25">
      <c r="A13" s="15" t="s">
        <v>32</v>
      </c>
      <c r="B13" s="16" t="s">
        <v>4</v>
      </c>
      <c r="C13" s="1">
        <v>5328609.1896071006</v>
      </c>
      <c r="D13" s="1">
        <v>6331166.1867405269</v>
      </c>
      <c r="E13" s="1">
        <v>6745900.7379387561</v>
      </c>
      <c r="F13" s="1">
        <v>7232084.0279938765</v>
      </c>
      <c r="G13" s="1">
        <v>8493637.7344098296</v>
      </c>
      <c r="H13" s="1">
        <v>9715751.7791364118</v>
      </c>
      <c r="I13" s="1">
        <v>9898757.4105354846</v>
      </c>
      <c r="J13" s="1">
        <v>10320105.582956094</v>
      </c>
      <c r="K13" s="1">
        <v>11025074.171731146</v>
      </c>
      <c r="L13" s="1">
        <v>9988717.199588418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6"/>
      <c r="FU13" s="6"/>
      <c r="FV13" s="6"/>
      <c r="FW13" s="7"/>
    </row>
    <row r="14" spans="1:179" ht="30" x14ac:dyDescent="0.25">
      <c r="A14" s="20" t="s">
        <v>33</v>
      </c>
      <c r="B14" s="19" t="s">
        <v>5</v>
      </c>
      <c r="C14" s="4">
        <v>344603.77023444977</v>
      </c>
      <c r="D14" s="4">
        <v>337506.84111893724</v>
      </c>
      <c r="E14" s="4">
        <v>291719.322302863</v>
      </c>
      <c r="F14" s="4">
        <v>326777.07213421038</v>
      </c>
      <c r="G14" s="4">
        <v>296061.39502146665</v>
      </c>
      <c r="H14" s="4">
        <v>356163.6182214616</v>
      </c>
      <c r="I14" s="4">
        <v>440489.87201449083</v>
      </c>
      <c r="J14" s="1">
        <v>496161.49045163719</v>
      </c>
      <c r="K14" s="1">
        <v>590122.82760508242</v>
      </c>
      <c r="L14" s="1">
        <v>610744.55394382286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8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8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6"/>
      <c r="FU14" s="6"/>
      <c r="FV14" s="6"/>
    </row>
    <row r="15" spans="1:179" ht="15.75" x14ac:dyDescent="0.25">
      <c r="A15" s="20" t="s">
        <v>34</v>
      </c>
      <c r="B15" s="19" t="s">
        <v>6</v>
      </c>
      <c r="C15" s="4">
        <v>2975965.8934830818</v>
      </c>
      <c r="D15" s="4">
        <v>2761497.6721345186</v>
      </c>
      <c r="E15" s="4">
        <v>3068675.8511196459</v>
      </c>
      <c r="F15" s="4">
        <v>3014678.1356513822</v>
      </c>
      <c r="G15" s="4">
        <v>2958178.896425765</v>
      </c>
      <c r="H15" s="4">
        <v>3152207.521530231</v>
      </c>
      <c r="I15" s="4">
        <v>3363705.3631950212</v>
      </c>
      <c r="J15" s="1">
        <v>3599690.0417290535</v>
      </c>
      <c r="K15" s="1">
        <v>3915591.5059461165</v>
      </c>
      <c r="L15" s="1">
        <v>3422226.9761969061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8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8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6"/>
      <c r="FU15" s="6"/>
      <c r="FV15" s="6"/>
    </row>
    <row r="16" spans="1:179" ht="15.75" x14ac:dyDescent="0.25">
      <c r="A16" s="24"/>
      <c r="B16" s="25" t="s">
        <v>29</v>
      </c>
      <c r="C16" s="26">
        <f>+C13+C14+C15</f>
        <v>8649178.8533246331</v>
      </c>
      <c r="D16" s="26">
        <f t="shared" ref="D16:K16" si="2">+D13+D14+D15</f>
        <v>9430170.6999939829</v>
      </c>
      <c r="E16" s="26">
        <f t="shared" si="2"/>
        <v>10106295.911361266</v>
      </c>
      <c r="F16" s="26">
        <f t="shared" si="2"/>
        <v>10573539.23577947</v>
      </c>
      <c r="G16" s="26">
        <f t="shared" si="2"/>
        <v>11747878.025857061</v>
      </c>
      <c r="H16" s="26">
        <f t="shared" si="2"/>
        <v>13224122.918888105</v>
      </c>
      <c r="I16" s="26">
        <f t="shared" si="2"/>
        <v>13702952.645744996</v>
      </c>
      <c r="J16" s="26">
        <f t="shared" si="2"/>
        <v>14415957.115136785</v>
      </c>
      <c r="K16" s="26">
        <f t="shared" si="2"/>
        <v>15530788.505282344</v>
      </c>
      <c r="L16" s="26">
        <f t="shared" ref="L16" si="3">+L13+L14+L15</f>
        <v>14021688.729729146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8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8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6"/>
      <c r="FU16" s="6"/>
      <c r="FV16" s="6"/>
    </row>
    <row r="17" spans="1:179" s="17" customFormat="1" ht="15.75" x14ac:dyDescent="0.25">
      <c r="A17" s="15" t="s">
        <v>35</v>
      </c>
      <c r="B17" s="16" t="s">
        <v>7</v>
      </c>
      <c r="C17" s="1">
        <f>C18+C19</f>
        <v>3310741.617737371</v>
      </c>
      <c r="D17" s="1">
        <f t="shared" ref="D17:K17" si="4">D18+D19</f>
        <v>3623928.6121909963</v>
      </c>
      <c r="E17" s="1">
        <f t="shared" si="4"/>
        <v>3843440.4661615668</v>
      </c>
      <c r="F17" s="1">
        <f t="shared" si="4"/>
        <v>4309744.1106291274</v>
      </c>
      <c r="G17" s="1">
        <f t="shared" si="4"/>
        <v>5032464.7987791523</v>
      </c>
      <c r="H17" s="1">
        <f t="shared" si="4"/>
        <v>5598673.4366213623</v>
      </c>
      <c r="I17" s="1">
        <f t="shared" si="4"/>
        <v>6259869.4519273425</v>
      </c>
      <c r="J17" s="1">
        <f t="shared" si="4"/>
        <v>6815802.959076345</v>
      </c>
      <c r="K17" s="1">
        <f t="shared" si="4"/>
        <v>7594333.4831792349</v>
      </c>
      <c r="L17" s="1">
        <f t="shared" ref="L17" si="5">L18+L19</f>
        <v>7018633.4469006071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6"/>
      <c r="FU17" s="6"/>
      <c r="FV17" s="6"/>
      <c r="FW17" s="7"/>
    </row>
    <row r="18" spans="1:179" ht="15.75" x14ac:dyDescent="0.25">
      <c r="A18" s="18">
        <v>6.1</v>
      </c>
      <c r="B18" s="19" t="s">
        <v>8</v>
      </c>
      <c r="C18" s="4">
        <v>3191526.0362834204</v>
      </c>
      <c r="D18" s="4">
        <v>3501657.2359339516</v>
      </c>
      <c r="E18" s="4">
        <v>3718167.5582116847</v>
      </c>
      <c r="F18" s="4">
        <v>4180797.4059348237</v>
      </c>
      <c r="G18" s="4">
        <v>4886457.8262662869</v>
      </c>
      <c r="H18" s="4">
        <v>5441446.8827354331</v>
      </c>
      <c r="I18" s="4">
        <v>6096197.609699796</v>
      </c>
      <c r="J18" s="1">
        <v>6644852.6228555432</v>
      </c>
      <c r="K18" s="1">
        <v>7412014.6970548555</v>
      </c>
      <c r="L18" s="1">
        <v>6850046.2024855604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6"/>
      <c r="FU18" s="6"/>
      <c r="FV18" s="6"/>
    </row>
    <row r="19" spans="1:179" ht="15.75" x14ac:dyDescent="0.25">
      <c r="A19" s="18">
        <v>6.2</v>
      </c>
      <c r="B19" s="19" t="s">
        <v>9</v>
      </c>
      <c r="C19" s="4">
        <v>119215.58145395068</v>
      </c>
      <c r="D19" s="4">
        <v>122271.37625704495</v>
      </c>
      <c r="E19" s="4">
        <v>125272.90794988188</v>
      </c>
      <c r="F19" s="4">
        <v>128946.70469430392</v>
      </c>
      <c r="G19" s="4">
        <v>146006.97251286506</v>
      </c>
      <c r="H19" s="4">
        <v>157226.55388592961</v>
      </c>
      <c r="I19" s="4">
        <v>163671.84222754688</v>
      </c>
      <c r="J19" s="1">
        <v>170950.33622080184</v>
      </c>
      <c r="K19" s="1">
        <v>182318.78612437914</v>
      </c>
      <c r="L19" s="1">
        <v>168587.24441504665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6"/>
      <c r="FU19" s="6"/>
      <c r="FV19" s="6"/>
    </row>
    <row r="20" spans="1:179" s="17" customFormat="1" ht="30" x14ac:dyDescent="0.25">
      <c r="A20" s="21" t="s">
        <v>36</v>
      </c>
      <c r="B20" s="23" t="s">
        <v>10</v>
      </c>
      <c r="C20" s="1">
        <f>SUM(C21:C27)</f>
        <v>1727689.3367471136</v>
      </c>
      <c r="D20" s="1">
        <f t="shared" ref="D20:L20" si="6">SUM(D21:D27)</f>
        <v>1874421.6247176079</v>
      </c>
      <c r="E20" s="1">
        <f t="shared" si="6"/>
        <v>2046979.1889459086</v>
      </c>
      <c r="F20" s="1">
        <f t="shared" si="6"/>
        <v>2293761.2253906899</v>
      </c>
      <c r="G20" s="1">
        <f t="shared" si="6"/>
        <v>2438193.7723567719</v>
      </c>
      <c r="H20" s="1">
        <f t="shared" si="6"/>
        <v>2463192.2809099695</v>
      </c>
      <c r="I20" s="1">
        <f t="shared" si="6"/>
        <v>2472108.7965054186</v>
      </c>
      <c r="J20" s="1">
        <f t="shared" si="6"/>
        <v>2608806.9800765254</v>
      </c>
      <c r="K20" s="1">
        <f t="shared" si="6"/>
        <v>2721768.5740474104</v>
      </c>
      <c r="L20" s="1">
        <f t="shared" si="6"/>
        <v>2094774.455756899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6"/>
      <c r="FU20" s="6"/>
      <c r="FV20" s="6"/>
      <c r="FW20" s="7"/>
    </row>
    <row r="21" spans="1:179" ht="15.75" x14ac:dyDescent="0.25">
      <c r="A21" s="18">
        <v>7.1</v>
      </c>
      <c r="B21" s="19" t="s">
        <v>11</v>
      </c>
      <c r="C21" s="4">
        <v>268949</v>
      </c>
      <c r="D21" s="4">
        <v>318532</v>
      </c>
      <c r="E21" s="4">
        <v>324588</v>
      </c>
      <c r="F21" s="4">
        <v>375196</v>
      </c>
      <c r="G21" s="4">
        <v>374015.23515460617</v>
      </c>
      <c r="H21" s="4">
        <v>324551</v>
      </c>
      <c r="I21" s="4">
        <v>310735</v>
      </c>
      <c r="J21" s="1">
        <v>323727</v>
      </c>
      <c r="K21" s="1">
        <v>334086.26400000002</v>
      </c>
      <c r="L21" s="1">
        <v>240691.90506327705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6"/>
      <c r="FU21" s="6"/>
      <c r="FV21" s="6"/>
    </row>
    <row r="22" spans="1:179" ht="15.75" x14ac:dyDescent="0.25">
      <c r="A22" s="18">
        <v>7.2</v>
      </c>
      <c r="B22" s="19" t="s">
        <v>12</v>
      </c>
      <c r="C22" s="4">
        <v>1004451.858848094</v>
      </c>
      <c r="D22" s="4">
        <v>1087091.548484365</v>
      </c>
      <c r="E22" s="4">
        <v>1175327.8629562722</v>
      </c>
      <c r="F22" s="4">
        <v>1312160.0521860835</v>
      </c>
      <c r="G22" s="4">
        <v>1375217.9769758172</v>
      </c>
      <c r="H22" s="4">
        <v>1460437.2074507312</v>
      </c>
      <c r="I22" s="4">
        <v>1511007.3910478074</v>
      </c>
      <c r="J22" s="1">
        <v>1560973.0733013132</v>
      </c>
      <c r="K22" s="1">
        <v>1605118.4961351932</v>
      </c>
      <c r="L22" s="1">
        <v>1158286.357378619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6"/>
      <c r="FU22" s="6"/>
      <c r="FV22" s="6"/>
    </row>
    <row r="23" spans="1:179" ht="15.75" x14ac:dyDescent="0.25">
      <c r="A23" s="18">
        <v>7.3</v>
      </c>
      <c r="B23" s="19" t="s">
        <v>13</v>
      </c>
      <c r="C23" s="4"/>
      <c r="D23" s="4"/>
      <c r="E23" s="4"/>
      <c r="F23" s="4"/>
      <c r="G23" s="4"/>
      <c r="H23" s="4"/>
      <c r="I23" s="4"/>
      <c r="J23" s="1"/>
      <c r="K23" s="1"/>
      <c r="L23" s="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6"/>
      <c r="FU23" s="6"/>
      <c r="FV23" s="6"/>
    </row>
    <row r="24" spans="1:179" ht="15.75" x14ac:dyDescent="0.25">
      <c r="A24" s="18">
        <v>7.4</v>
      </c>
      <c r="B24" s="19" t="s">
        <v>14</v>
      </c>
      <c r="C24" s="4"/>
      <c r="D24" s="4"/>
      <c r="E24" s="4"/>
      <c r="F24" s="4"/>
      <c r="G24" s="4"/>
      <c r="H24" s="4"/>
      <c r="I24" s="4"/>
      <c r="J24" s="1"/>
      <c r="K24" s="1"/>
      <c r="L24" s="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6"/>
      <c r="FU24" s="6"/>
      <c r="FV24" s="6"/>
    </row>
    <row r="25" spans="1:179" ht="15.75" x14ac:dyDescent="0.25">
      <c r="A25" s="18">
        <v>7.5</v>
      </c>
      <c r="B25" s="19" t="s">
        <v>15</v>
      </c>
      <c r="C25" s="4">
        <v>139221.72746904197</v>
      </c>
      <c r="D25" s="4">
        <v>150067.90537436708</v>
      </c>
      <c r="E25" s="4">
        <v>161376.78171281115</v>
      </c>
      <c r="F25" s="4">
        <v>180023.51927593516</v>
      </c>
      <c r="G25" s="4">
        <v>188228.26581653979</v>
      </c>
      <c r="H25" s="4">
        <v>201164.24687824928</v>
      </c>
      <c r="I25" s="4">
        <v>205171.50113338736</v>
      </c>
      <c r="J25" s="1">
        <v>210688.98496197833</v>
      </c>
      <c r="K25" s="1">
        <v>217054.51743780109</v>
      </c>
      <c r="L25" s="1">
        <v>156731.58903343775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6"/>
      <c r="FU25" s="6"/>
      <c r="FV25" s="6"/>
    </row>
    <row r="26" spans="1:179" ht="15.75" x14ac:dyDescent="0.25">
      <c r="A26" s="18">
        <v>7.6</v>
      </c>
      <c r="B26" s="19" t="s">
        <v>16</v>
      </c>
      <c r="C26" s="4">
        <v>11954.529576085211</v>
      </c>
      <c r="D26" s="4">
        <v>12872.217751484983</v>
      </c>
      <c r="E26" s="4">
        <v>12458.418168964065</v>
      </c>
      <c r="F26" s="4">
        <v>11861.013913812039</v>
      </c>
      <c r="G26" s="4">
        <v>11994.279535248163</v>
      </c>
      <c r="H26" s="4">
        <v>11873.928192629455</v>
      </c>
      <c r="I26" s="4">
        <v>11607.564161019238</v>
      </c>
      <c r="J26" s="1">
        <v>13092.735489217124</v>
      </c>
      <c r="K26" s="1">
        <v>15008.792603302732</v>
      </c>
      <c r="L26" s="1">
        <v>14754.349196930321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6"/>
      <c r="FU26" s="6"/>
      <c r="FV26" s="6"/>
    </row>
    <row r="27" spans="1:179" ht="30" x14ac:dyDescent="0.25">
      <c r="A27" s="18">
        <v>7.7</v>
      </c>
      <c r="B27" s="19" t="s">
        <v>17</v>
      </c>
      <c r="C27" s="4">
        <v>303112.2208538925</v>
      </c>
      <c r="D27" s="4">
        <v>305857.95310739079</v>
      </c>
      <c r="E27" s="4">
        <v>373228.12610786106</v>
      </c>
      <c r="F27" s="4">
        <v>414520.64001485915</v>
      </c>
      <c r="G27" s="4">
        <v>488738.01487456064</v>
      </c>
      <c r="H27" s="4">
        <v>465165.89838835946</v>
      </c>
      <c r="I27" s="4">
        <v>433587.3401632047</v>
      </c>
      <c r="J27" s="1">
        <v>500325.18632401689</v>
      </c>
      <c r="K27" s="1">
        <v>550500.50387111364</v>
      </c>
      <c r="L27" s="1">
        <v>524310.25508463487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6"/>
      <c r="FU27" s="6"/>
      <c r="FV27" s="6"/>
    </row>
    <row r="28" spans="1:179" ht="15.75" x14ac:dyDescent="0.25">
      <c r="A28" s="20" t="s">
        <v>37</v>
      </c>
      <c r="B28" s="19" t="s">
        <v>18</v>
      </c>
      <c r="C28" s="4">
        <v>1165659</v>
      </c>
      <c r="D28" s="4">
        <v>1304010</v>
      </c>
      <c r="E28" s="4">
        <v>1432685</v>
      </c>
      <c r="F28" s="4">
        <v>1591068</v>
      </c>
      <c r="G28" s="4">
        <v>1830994.1746036417</v>
      </c>
      <c r="H28" s="4">
        <v>2010041.9999999998</v>
      </c>
      <c r="I28" s="4">
        <v>2231137</v>
      </c>
      <c r="J28" s="1">
        <v>2374220</v>
      </c>
      <c r="K28" s="1">
        <v>2628261.54</v>
      </c>
      <c r="L28" s="1">
        <v>2697492.2417451264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6"/>
      <c r="FU28" s="6"/>
      <c r="FV28" s="6"/>
    </row>
    <row r="29" spans="1:179" ht="30" x14ac:dyDescent="0.25">
      <c r="A29" s="20" t="s">
        <v>38</v>
      </c>
      <c r="B29" s="19" t="s">
        <v>19</v>
      </c>
      <c r="C29" s="4">
        <v>4092799.5589088933</v>
      </c>
      <c r="D29" s="4">
        <v>4643551.574861832</v>
      </c>
      <c r="E29" s="4">
        <v>5433987.0646160273</v>
      </c>
      <c r="F29" s="4">
        <v>5811621.3589459304</v>
      </c>
      <c r="G29" s="4">
        <v>6360766.6981342407</v>
      </c>
      <c r="H29" s="4">
        <v>6947017.2862961609</v>
      </c>
      <c r="I29" s="4">
        <v>7325572.0066642566</v>
      </c>
      <c r="J29" s="1">
        <v>7950916.8118124111</v>
      </c>
      <c r="K29" s="1">
        <v>8572806.1279304978</v>
      </c>
      <c r="L29" s="1">
        <v>8413966.8848419264</v>
      </c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6"/>
      <c r="FU29" s="6"/>
      <c r="FV29" s="6"/>
    </row>
    <row r="30" spans="1:179" ht="15.75" x14ac:dyDescent="0.25">
      <c r="A30" s="20" t="s">
        <v>39</v>
      </c>
      <c r="B30" s="19" t="s">
        <v>54</v>
      </c>
      <c r="C30" s="4">
        <v>729813.97006066993</v>
      </c>
      <c r="D30" s="4">
        <v>764028.179258305</v>
      </c>
      <c r="E30" s="4">
        <v>768053.44082187128</v>
      </c>
      <c r="F30" s="4">
        <v>865909.49794735573</v>
      </c>
      <c r="G30" s="4">
        <v>892491.42288942204</v>
      </c>
      <c r="H30" s="4">
        <v>946518.03853524965</v>
      </c>
      <c r="I30" s="4">
        <v>1070248.5908023065</v>
      </c>
      <c r="J30" s="1">
        <v>1118454.9991696649</v>
      </c>
      <c r="K30" s="1">
        <v>1262094.6186160843</v>
      </c>
      <c r="L30" s="1">
        <v>1313039.0611659549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6"/>
      <c r="FU30" s="6"/>
      <c r="FV30" s="6"/>
    </row>
    <row r="31" spans="1:179" ht="15.75" x14ac:dyDescent="0.25">
      <c r="A31" s="20" t="s">
        <v>40</v>
      </c>
      <c r="B31" s="19" t="s">
        <v>20</v>
      </c>
      <c r="C31" s="4">
        <v>1265812.4366543719</v>
      </c>
      <c r="D31" s="4">
        <v>1384253.3225678336</v>
      </c>
      <c r="E31" s="4">
        <v>1444670.628153366</v>
      </c>
      <c r="F31" s="4">
        <v>1660516.0395427432</v>
      </c>
      <c r="G31" s="4">
        <v>1766267.3782873789</v>
      </c>
      <c r="H31" s="4">
        <v>1925754.0348521888</v>
      </c>
      <c r="I31" s="4">
        <v>2173461.2519769385</v>
      </c>
      <c r="J31" s="1">
        <v>2248100.9585006312</v>
      </c>
      <c r="K31" s="1">
        <v>2420975.6707443451</v>
      </c>
      <c r="L31" s="1">
        <v>2233757.6274881382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6"/>
      <c r="FU31" s="6"/>
      <c r="FV31" s="6"/>
    </row>
    <row r="32" spans="1:179" ht="15.75" x14ac:dyDescent="0.25">
      <c r="A32" s="24"/>
      <c r="B32" s="25" t="s">
        <v>30</v>
      </c>
      <c r="C32" s="26">
        <f>C17+C20+C28+C29+C30+C31</f>
        <v>12292515.920108421</v>
      </c>
      <c r="D32" s="26">
        <f t="shared" ref="D32:F32" si="7">D17+D20+D28+D29+D30+D31</f>
        <v>13594193.313596575</v>
      </c>
      <c r="E32" s="26">
        <f t="shared" si="7"/>
        <v>14969815.78869874</v>
      </c>
      <c r="F32" s="26">
        <f t="shared" si="7"/>
        <v>16532620.232455848</v>
      </c>
      <c r="G32" s="26">
        <f t="shared" ref="G32:K32" si="8">G17+G20+G28+G29+G30+G31</f>
        <v>18321178.245050609</v>
      </c>
      <c r="H32" s="26">
        <f t="shared" si="8"/>
        <v>19891197.077214926</v>
      </c>
      <c r="I32" s="26">
        <f t="shared" si="8"/>
        <v>21532397.097876262</v>
      </c>
      <c r="J32" s="26">
        <f t="shared" si="8"/>
        <v>23116302.70863558</v>
      </c>
      <c r="K32" s="26">
        <f t="shared" si="8"/>
        <v>25200240.014517572</v>
      </c>
      <c r="L32" s="26">
        <f t="shared" ref="L32" si="9">L17+L20+L28+L29+L30+L31</f>
        <v>23771663.717898652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6"/>
      <c r="FU32" s="6"/>
      <c r="FV32" s="6"/>
    </row>
    <row r="33" spans="1:179" s="17" customFormat="1" ht="15.75" x14ac:dyDescent="0.25">
      <c r="A33" s="27" t="s">
        <v>27</v>
      </c>
      <c r="B33" s="28" t="s">
        <v>41</v>
      </c>
      <c r="C33" s="29">
        <f>C6+C11+C13+C14+C15+C17+C20+C28+C29+C30+C31</f>
        <v>27407462.928115439</v>
      </c>
      <c r="D33" s="29">
        <f>D6+D11+D13+D14+D15+D17+D20+D28+D29+D30+D31</f>
        <v>29360056.541811079</v>
      </c>
      <c r="E33" s="29">
        <f>E6+E11+E13+E14+E15+E17+E20+E28+E29+E30+E31</f>
        <v>31605865.005130485</v>
      </c>
      <c r="F33" s="29">
        <f>F6+F11+F13+F14+F15+F17+F20+F28+F29+F30+F31</f>
        <v>33496911.324289709</v>
      </c>
      <c r="G33" s="29">
        <f t="shared" ref="G33:K33" si="10">G6+G11+G13+G14+G15+G17+G20+G28+G29+G30+G31</f>
        <v>36740799.805317059</v>
      </c>
      <c r="H33" s="29">
        <f t="shared" si="10"/>
        <v>40361094.377764069</v>
      </c>
      <c r="I33" s="29">
        <f t="shared" si="10"/>
        <v>42969706.565826841</v>
      </c>
      <c r="J33" s="29">
        <f t="shared" si="10"/>
        <v>45615915.607935116</v>
      </c>
      <c r="K33" s="29">
        <f t="shared" si="10"/>
        <v>49274735.222242452</v>
      </c>
      <c r="L33" s="29">
        <f t="shared" ref="L33" si="11">L6+L11+L13+L14+L15+L17+L20+L28+L29+L30+L31</f>
        <v>46713349.032153964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6"/>
      <c r="FU33" s="6"/>
      <c r="FV33" s="6"/>
      <c r="FW33" s="7"/>
    </row>
    <row r="34" spans="1:179" ht="15.75" x14ac:dyDescent="0.25">
      <c r="A34" s="22" t="s">
        <v>43</v>
      </c>
      <c r="B34" s="5" t="s">
        <v>25</v>
      </c>
      <c r="C34" s="4">
        <v>3321210.1401244281</v>
      </c>
      <c r="D34" s="4">
        <v>3814472.2858889904</v>
      </c>
      <c r="E34" s="4">
        <v>4059076.273805229</v>
      </c>
      <c r="F34" s="4">
        <v>4439807.7189423256</v>
      </c>
      <c r="G34" s="4">
        <v>5200196.6127654128</v>
      </c>
      <c r="H34" s="4">
        <v>5878963.8750250116</v>
      </c>
      <c r="I34" s="4">
        <v>6237060.3532737717</v>
      </c>
      <c r="J34" s="32">
        <v>6631115.5719052516</v>
      </c>
      <c r="K34" s="32">
        <v>7223205.6352175409</v>
      </c>
      <c r="L34" s="32">
        <v>6603842.5665173186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</row>
    <row r="35" spans="1:179" ht="15.75" x14ac:dyDescent="0.25">
      <c r="A35" s="22" t="s">
        <v>44</v>
      </c>
      <c r="B35" s="5" t="s">
        <v>24</v>
      </c>
      <c r="C35" s="4">
        <v>974820.99999999988</v>
      </c>
      <c r="D35" s="4">
        <v>1083337.782339615</v>
      </c>
      <c r="E35" s="4">
        <v>914280.5835489817</v>
      </c>
      <c r="F35" s="4">
        <v>883268.37676105462</v>
      </c>
      <c r="G35" s="4">
        <v>600517.58100194088</v>
      </c>
      <c r="H35" s="4">
        <v>569147.67745014327</v>
      </c>
      <c r="I35" s="4">
        <v>479383.24020199297</v>
      </c>
      <c r="J35" s="32">
        <v>539032.11647879728</v>
      </c>
      <c r="K35" s="32">
        <v>527440.80429524032</v>
      </c>
      <c r="L35" s="32">
        <v>510217.00726432027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9" ht="15.75" x14ac:dyDescent="0.25">
      <c r="A36" s="30" t="s">
        <v>45</v>
      </c>
      <c r="B36" s="31" t="s">
        <v>55</v>
      </c>
      <c r="C36" s="26">
        <f>C33+C34-C35</f>
        <v>29753852.068239868</v>
      </c>
      <c r="D36" s="26">
        <f t="shared" ref="D36:L36" si="12">D33+D34-D35</f>
        <v>32091191.045360457</v>
      </c>
      <c r="E36" s="26">
        <f t="shared" si="12"/>
        <v>34750660.695386738</v>
      </c>
      <c r="F36" s="26">
        <f t="shared" si="12"/>
        <v>37053450.666470982</v>
      </c>
      <c r="G36" s="26">
        <f t="shared" si="12"/>
        <v>41340478.837080538</v>
      </c>
      <c r="H36" s="26">
        <f t="shared" si="12"/>
        <v>45670910.575338937</v>
      </c>
      <c r="I36" s="26">
        <f t="shared" si="12"/>
        <v>48727383.678898618</v>
      </c>
      <c r="J36" s="26">
        <f t="shared" si="12"/>
        <v>51707999.06336157</v>
      </c>
      <c r="K36" s="26">
        <f t="shared" si="12"/>
        <v>55970500.05316475</v>
      </c>
      <c r="L36" s="26">
        <f t="shared" si="12"/>
        <v>52806974.591406956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9" ht="15.75" x14ac:dyDescent="0.25">
      <c r="A37" s="22" t="s">
        <v>46</v>
      </c>
      <c r="B37" s="5" t="s">
        <v>42</v>
      </c>
      <c r="C37" s="3">
        <f>GSVA_cur!C37</f>
        <v>255600</v>
      </c>
      <c r="D37" s="3">
        <f>GSVA_cur!D37</f>
        <v>259220</v>
      </c>
      <c r="E37" s="3">
        <f>GSVA_cur!E37</f>
        <v>262900</v>
      </c>
      <c r="F37" s="3">
        <f>GSVA_cur!F37</f>
        <v>266620</v>
      </c>
      <c r="G37" s="3">
        <f>GSVA_cur!G37</f>
        <v>270400</v>
      </c>
      <c r="H37" s="3">
        <f>GSVA_cur!H37</f>
        <v>274230</v>
      </c>
      <c r="I37" s="3">
        <f>GSVA_cur!I37</f>
        <v>278110</v>
      </c>
      <c r="J37" s="3">
        <f>GSVA_cur!J37</f>
        <v>282060</v>
      </c>
      <c r="K37" s="3">
        <f>GSVA_cur!K37</f>
        <v>286060</v>
      </c>
      <c r="L37" s="3">
        <f>GSVA_cur!L37</f>
        <v>290110</v>
      </c>
      <c r="M37" s="6"/>
      <c r="N37" s="6"/>
    </row>
    <row r="38" spans="1:179" ht="15.75" x14ac:dyDescent="0.25">
      <c r="A38" s="30" t="s">
        <v>47</v>
      </c>
      <c r="B38" s="31" t="s">
        <v>58</v>
      </c>
      <c r="C38" s="26">
        <f>C36/C37*1000</f>
        <v>116407.87194147053</v>
      </c>
      <c r="D38" s="26">
        <f t="shared" ref="D38:L38" si="13">D36/D37*1000</f>
        <v>123799.05503186659</v>
      </c>
      <c r="E38" s="26">
        <f t="shared" si="13"/>
        <v>132182.04905053912</v>
      </c>
      <c r="F38" s="26">
        <f t="shared" si="13"/>
        <v>138974.76058236809</v>
      </c>
      <c r="G38" s="26">
        <f t="shared" si="13"/>
        <v>152886.38623180671</v>
      </c>
      <c r="H38" s="26">
        <f t="shared" si="13"/>
        <v>166542.35705553344</v>
      </c>
      <c r="I38" s="26">
        <f t="shared" si="13"/>
        <v>175209.0312426688</v>
      </c>
      <c r="J38" s="26">
        <f t="shared" si="13"/>
        <v>183322.69397774083</v>
      </c>
      <c r="K38" s="26">
        <f t="shared" si="13"/>
        <v>195660.00158415979</v>
      </c>
      <c r="L38" s="26">
        <f t="shared" si="13"/>
        <v>182023.97225675418</v>
      </c>
      <c r="M38" s="8"/>
      <c r="N38" s="8"/>
      <c r="BO38" s="9"/>
      <c r="BP38" s="9"/>
      <c r="BQ38" s="9"/>
      <c r="BR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38"/>
  <sheetViews>
    <sheetView zoomScale="115" zoomScaleNormal="115" zoomScaleSheetLayoutView="100" workbookViewId="0">
      <pane xSplit="2" ySplit="5" topLeftCell="C6" activePane="bottomRight" state="frozen"/>
      <selection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9" width="11.28515625" style="7" customWidth="1"/>
    <col min="10" max="12" width="11.85546875" style="6" customWidth="1"/>
    <col min="13" max="13" width="10.85546875" style="7" customWidth="1"/>
    <col min="14" max="14" width="10.85546875" style="6" customWidth="1"/>
    <col min="15" max="15" width="11" style="7" customWidth="1"/>
    <col min="16" max="18" width="11.42578125" style="7" customWidth="1"/>
    <col min="19" max="46" width="9.140625" style="7" customWidth="1"/>
    <col min="47" max="47" width="12.42578125" style="7" customWidth="1"/>
    <col min="48" max="69" width="9.140625" style="7" customWidth="1"/>
    <col min="70" max="70" width="12.140625" style="7" customWidth="1"/>
    <col min="71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7" customWidth="1"/>
    <col min="99" max="103" width="9.140625" style="7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21" width="9.140625" style="6" hidden="1" customWidth="1"/>
    <col min="122" max="122" width="9.140625" style="6" customWidth="1"/>
    <col min="123" max="152" width="9.140625" style="7" customWidth="1"/>
    <col min="153" max="153" width="9.140625" style="7" hidden="1" customWidth="1"/>
    <col min="154" max="161" width="9.140625" style="7" customWidth="1"/>
    <col min="162" max="162" width="9.140625" style="7" hidden="1" customWidth="1"/>
    <col min="163" max="167" width="9.140625" style="7" customWidth="1"/>
    <col min="168" max="168" width="9.140625" style="7" hidden="1" customWidth="1"/>
    <col min="169" max="178" width="9.140625" style="7" customWidth="1"/>
    <col min="179" max="182" width="8.85546875" style="7"/>
    <col min="183" max="183" width="12.7109375" style="7" bestFit="1" customWidth="1"/>
    <col min="184" max="16384" width="8.85546875" style="2"/>
  </cols>
  <sheetData>
    <row r="1" spans="1:183" ht="18.75" x14ac:dyDescent="0.3">
      <c r="A1" s="2" t="s">
        <v>53</v>
      </c>
      <c r="B1" s="33" t="s">
        <v>66</v>
      </c>
      <c r="M1" s="8"/>
    </row>
    <row r="2" spans="1:183" ht="15.75" x14ac:dyDescent="0.25">
      <c r="A2" s="12" t="s">
        <v>50</v>
      </c>
      <c r="I2" s="7" t="s">
        <v>72</v>
      </c>
    </row>
    <row r="3" spans="1:183" ht="15.75" x14ac:dyDescent="0.25">
      <c r="A3" s="12"/>
    </row>
    <row r="4" spans="1:183" ht="15.75" x14ac:dyDescent="0.25">
      <c r="A4" s="12"/>
      <c r="E4" s="11"/>
      <c r="F4" s="11" t="s">
        <v>57</v>
      </c>
      <c r="G4" s="11"/>
      <c r="H4" s="11"/>
      <c r="I4" s="11"/>
    </row>
    <row r="5" spans="1:183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" t="s">
        <v>67</v>
      </c>
      <c r="I5" s="3" t="s">
        <v>68</v>
      </c>
      <c r="J5" s="32" t="s">
        <v>69</v>
      </c>
      <c r="K5" s="32" t="s">
        <v>70</v>
      </c>
      <c r="L5" s="32" t="s">
        <v>71</v>
      </c>
    </row>
    <row r="6" spans="1:183" s="17" customFormat="1" ht="15.75" x14ac:dyDescent="0.25">
      <c r="A6" s="15" t="s">
        <v>26</v>
      </c>
      <c r="B6" s="16" t="s">
        <v>2</v>
      </c>
      <c r="C6" s="1">
        <f>SUM(C7:C10)</f>
        <v>6090864.9161639847</v>
      </c>
      <c r="D6" s="1">
        <f t="shared" ref="D6:J6" si="0">SUM(D7:D10)</f>
        <v>6729048.8050115863</v>
      </c>
      <c r="E6" s="1">
        <f t="shared" si="0"/>
        <v>7433188.1509307614</v>
      </c>
      <c r="F6" s="1">
        <f t="shared" si="0"/>
        <v>7459522.9324453343</v>
      </c>
      <c r="G6" s="1">
        <f t="shared" si="0"/>
        <v>7860449.4624519981</v>
      </c>
      <c r="H6" s="1">
        <f t="shared" si="0"/>
        <v>8785913.7620571777</v>
      </c>
      <c r="I6" s="1">
        <f t="shared" si="0"/>
        <v>9999250.3807209041</v>
      </c>
      <c r="J6" s="1">
        <f t="shared" si="0"/>
        <v>11001847.684100632</v>
      </c>
      <c r="K6" s="1">
        <f>SUM(K7:K10)</f>
        <v>11982237.154241079</v>
      </c>
      <c r="L6" s="1">
        <f>SUM(L7:L10)</f>
        <v>12998342.717538578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6"/>
      <c r="FY6" s="6"/>
      <c r="FZ6" s="6"/>
      <c r="GA6" s="7"/>
    </row>
    <row r="7" spans="1:183" ht="15.75" x14ac:dyDescent="0.25">
      <c r="A7" s="18">
        <v>1.1000000000000001</v>
      </c>
      <c r="B7" s="19" t="s">
        <v>59</v>
      </c>
      <c r="C7" s="4">
        <v>3765608.7830160875</v>
      </c>
      <c r="D7" s="4">
        <v>4083021.8233962506</v>
      </c>
      <c r="E7" s="4">
        <v>4505638.5282991584</v>
      </c>
      <c r="F7" s="4">
        <v>4108872.7679068563</v>
      </c>
      <c r="G7" s="4">
        <v>4135582.1623011152</v>
      </c>
      <c r="H7" s="4">
        <v>4843052.534065525</v>
      </c>
      <c r="I7" s="4">
        <v>5281255.2054554084</v>
      </c>
      <c r="J7" s="1">
        <v>5622855.0287124207</v>
      </c>
      <c r="K7" s="1">
        <v>5885308.6617874699</v>
      </c>
      <c r="L7" s="1">
        <v>6051042.8609714732</v>
      </c>
      <c r="M7" s="9"/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6"/>
      <c r="FY7" s="6"/>
      <c r="FZ7" s="6"/>
    </row>
    <row r="8" spans="1:183" ht="15.75" x14ac:dyDescent="0.25">
      <c r="A8" s="18">
        <v>1.2</v>
      </c>
      <c r="B8" s="19" t="s">
        <v>60</v>
      </c>
      <c r="C8" s="4">
        <v>1864272.5808010325</v>
      </c>
      <c r="D8" s="4">
        <v>2129231.7181055048</v>
      </c>
      <c r="E8" s="4">
        <v>2446734.4188698614</v>
      </c>
      <c r="F8" s="4">
        <v>2875316.1353829587</v>
      </c>
      <c r="G8" s="4">
        <v>3245451.3014106746</v>
      </c>
      <c r="H8" s="4">
        <v>3548130.0226524444</v>
      </c>
      <c r="I8" s="4">
        <v>4179142.9990826449</v>
      </c>
      <c r="J8" s="1">
        <v>4819336.5787388887</v>
      </c>
      <c r="K8" s="1">
        <v>5535287.221818232</v>
      </c>
      <c r="L8" s="1">
        <v>6400894.5435807901</v>
      </c>
      <c r="M8" s="9"/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6"/>
      <c r="FY8" s="6"/>
      <c r="FZ8" s="6"/>
    </row>
    <row r="9" spans="1:183" ht="15.75" x14ac:dyDescent="0.25">
      <c r="A9" s="18">
        <v>1.3</v>
      </c>
      <c r="B9" s="19" t="s">
        <v>61</v>
      </c>
      <c r="C9" s="4">
        <v>385230.72434686485</v>
      </c>
      <c r="D9" s="4">
        <v>427732.29670983192</v>
      </c>
      <c r="E9" s="4">
        <v>395816.15591674129</v>
      </c>
      <c r="F9" s="4">
        <v>376987.9692624195</v>
      </c>
      <c r="G9" s="4">
        <v>403986.07651598565</v>
      </c>
      <c r="H9" s="4">
        <v>302708.66365940776</v>
      </c>
      <c r="I9" s="4">
        <v>413980.80781627423</v>
      </c>
      <c r="J9" s="1">
        <v>404088.86153899838</v>
      </c>
      <c r="K9" s="1">
        <v>407766.33399294468</v>
      </c>
      <c r="L9" s="1">
        <v>411776.95725058182</v>
      </c>
      <c r="M9" s="9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6"/>
      <c r="FY9" s="6"/>
      <c r="FZ9" s="6"/>
    </row>
    <row r="10" spans="1:183" ht="15.75" x14ac:dyDescent="0.25">
      <c r="A10" s="18">
        <v>1.4</v>
      </c>
      <c r="B10" s="19" t="s">
        <v>62</v>
      </c>
      <c r="C10" s="4">
        <v>75752.827999999994</v>
      </c>
      <c r="D10" s="4">
        <v>89062.966799999995</v>
      </c>
      <c r="E10" s="4">
        <v>84999.047845000008</v>
      </c>
      <c r="F10" s="4">
        <v>98346.059893099999</v>
      </c>
      <c r="G10" s="4">
        <v>75429.922224222406</v>
      </c>
      <c r="H10" s="4">
        <v>92022.541679799993</v>
      </c>
      <c r="I10" s="4">
        <v>124871.3683665768</v>
      </c>
      <c r="J10" s="1">
        <v>155567.21511032444</v>
      </c>
      <c r="K10" s="1">
        <v>153874.93664243247</v>
      </c>
      <c r="L10" s="1">
        <v>134628.3557357337</v>
      </c>
      <c r="M10" s="9"/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6"/>
      <c r="FY10" s="6"/>
      <c r="FZ10" s="6"/>
    </row>
    <row r="11" spans="1:183" ht="15.75" x14ac:dyDescent="0.25">
      <c r="A11" s="20" t="s">
        <v>31</v>
      </c>
      <c r="B11" s="19" t="s">
        <v>3</v>
      </c>
      <c r="C11" s="4">
        <v>10415.2385184</v>
      </c>
      <c r="D11" s="4">
        <v>8702.0619244800018</v>
      </c>
      <c r="E11" s="4">
        <v>26240.803642879997</v>
      </c>
      <c r="F11" s="4">
        <v>30040.526810589505</v>
      </c>
      <c r="G11" s="4">
        <v>53299.918790338168</v>
      </c>
      <c r="H11" s="4">
        <v>90696.13778464614</v>
      </c>
      <c r="I11" s="4">
        <v>93493.05811365867</v>
      </c>
      <c r="J11" s="1">
        <v>69928.591746804595</v>
      </c>
      <c r="K11" s="1">
        <v>78358.51031655306</v>
      </c>
      <c r="L11" s="1">
        <v>91047.37668732868</v>
      </c>
      <c r="M11" s="9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6"/>
      <c r="FY11" s="6"/>
      <c r="FZ11" s="6"/>
    </row>
    <row r="12" spans="1:183" ht="15.75" x14ac:dyDescent="0.25">
      <c r="A12" s="24"/>
      <c r="B12" s="25" t="s">
        <v>28</v>
      </c>
      <c r="C12" s="26">
        <f>C6+C11</f>
        <v>6101280.1546823848</v>
      </c>
      <c r="D12" s="26">
        <f t="shared" ref="D12:L12" si="1">D6+D11</f>
        <v>6737750.8669360662</v>
      </c>
      <c r="E12" s="26">
        <f t="shared" si="1"/>
        <v>7459428.9545736415</v>
      </c>
      <c r="F12" s="26">
        <f t="shared" si="1"/>
        <v>7489563.4592559235</v>
      </c>
      <c r="G12" s="26">
        <f t="shared" si="1"/>
        <v>7913749.3812423367</v>
      </c>
      <c r="H12" s="26">
        <f t="shared" si="1"/>
        <v>8876609.8998418245</v>
      </c>
      <c r="I12" s="26">
        <f t="shared" si="1"/>
        <v>10092743.438834563</v>
      </c>
      <c r="J12" s="26">
        <f t="shared" si="1"/>
        <v>11071776.275847437</v>
      </c>
      <c r="K12" s="26">
        <f t="shared" si="1"/>
        <v>12060595.664557632</v>
      </c>
      <c r="L12" s="26">
        <f t="shared" si="1"/>
        <v>13089390.094225908</v>
      </c>
      <c r="M12" s="9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6"/>
      <c r="FY12" s="6"/>
      <c r="FZ12" s="6"/>
    </row>
    <row r="13" spans="1:183" s="17" customFormat="1" ht="15.75" x14ac:dyDescent="0.25">
      <c r="A13" s="15" t="s">
        <v>32</v>
      </c>
      <c r="B13" s="16" t="s">
        <v>4</v>
      </c>
      <c r="C13" s="1">
        <v>4454729.1896071015</v>
      </c>
      <c r="D13" s="1">
        <v>5544670.0575827733</v>
      </c>
      <c r="E13" s="1">
        <v>6381730.6281899465</v>
      </c>
      <c r="F13" s="1">
        <v>6706794.2942825044</v>
      </c>
      <c r="G13" s="1">
        <v>7402604.1500081522</v>
      </c>
      <c r="H13" s="1">
        <v>8501088.8979510684</v>
      </c>
      <c r="I13" s="1">
        <v>9398624.3492786307</v>
      </c>
      <c r="J13" s="1">
        <v>10108879.136113655</v>
      </c>
      <c r="K13" s="1">
        <v>10814553.451943249</v>
      </c>
      <c r="L13" s="1">
        <v>9949389.1757877897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6"/>
      <c r="FY13" s="6"/>
      <c r="FZ13" s="6"/>
      <c r="GA13" s="7"/>
    </row>
    <row r="14" spans="1:183" ht="30" x14ac:dyDescent="0.25">
      <c r="A14" s="20" t="s">
        <v>33</v>
      </c>
      <c r="B14" s="19" t="s">
        <v>5</v>
      </c>
      <c r="C14" s="4">
        <v>229047.7702344498</v>
      </c>
      <c r="D14" s="4">
        <v>441582.9721471793</v>
      </c>
      <c r="E14" s="4">
        <v>650693.6804766506</v>
      </c>
      <c r="F14" s="4">
        <v>728449.12369999988</v>
      </c>
      <c r="G14" s="4">
        <v>956883.56810000003</v>
      </c>
      <c r="H14" s="4">
        <v>984835.56</v>
      </c>
      <c r="I14" s="4">
        <v>1264089.1046210295</v>
      </c>
      <c r="J14" s="1">
        <v>1311632.6159572126</v>
      </c>
      <c r="K14" s="1">
        <v>1302569.3389723434</v>
      </c>
      <c r="L14" s="1">
        <v>1344422.1239492858</v>
      </c>
      <c r="M14" s="9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8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8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8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6"/>
      <c r="FY14" s="6"/>
      <c r="FZ14" s="6"/>
    </row>
    <row r="15" spans="1:183" ht="15.75" x14ac:dyDescent="0.25">
      <c r="A15" s="20" t="s">
        <v>34</v>
      </c>
      <c r="B15" s="19" t="s">
        <v>6</v>
      </c>
      <c r="C15" s="4">
        <v>2839050.8934830818</v>
      </c>
      <c r="D15" s="4">
        <v>2886392.4295434151</v>
      </c>
      <c r="E15" s="4">
        <v>3355026.9820748647</v>
      </c>
      <c r="F15" s="4">
        <v>3447061.6410700744</v>
      </c>
      <c r="G15" s="4">
        <v>3394041.5840940992</v>
      </c>
      <c r="H15" s="4">
        <v>3694109.8014299734</v>
      </c>
      <c r="I15" s="4">
        <v>4006166.8999499436</v>
      </c>
      <c r="J15" s="1">
        <v>4513524.9753583362</v>
      </c>
      <c r="K15" s="1">
        <v>4958108.7532092417</v>
      </c>
      <c r="L15" s="1">
        <v>4343303.2678112946</v>
      </c>
      <c r="M15" s="9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8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8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8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6"/>
      <c r="FY15" s="6"/>
      <c r="FZ15" s="6"/>
    </row>
    <row r="16" spans="1:183" ht="15.75" x14ac:dyDescent="0.25">
      <c r="A16" s="24"/>
      <c r="B16" s="25" t="s">
        <v>29</v>
      </c>
      <c r="C16" s="26">
        <f>+C13+C14+C15</f>
        <v>7522827.8533246331</v>
      </c>
      <c r="D16" s="26">
        <f t="shared" ref="D16:K16" si="2">+D13+D14+D15</f>
        <v>8872645.4592733681</v>
      </c>
      <c r="E16" s="26">
        <f t="shared" si="2"/>
        <v>10387451.290741462</v>
      </c>
      <c r="F16" s="26">
        <f t="shared" si="2"/>
        <v>10882305.059052579</v>
      </c>
      <c r="G16" s="26">
        <f t="shared" si="2"/>
        <v>11753529.302202251</v>
      </c>
      <c r="H16" s="26">
        <f t="shared" si="2"/>
        <v>13180034.259381043</v>
      </c>
      <c r="I16" s="26">
        <f t="shared" si="2"/>
        <v>14668880.353849603</v>
      </c>
      <c r="J16" s="26">
        <f t="shared" si="2"/>
        <v>15934036.727429204</v>
      </c>
      <c r="K16" s="26">
        <f t="shared" si="2"/>
        <v>17075231.544124834</v>
      </c>
      <c r="L16" s="26">
        <f t="shared" ref="L16" si="3">+L13+L14+L15</f>
        <v>15637114.56754837</v>
      </c>
      <c r="M16" s="9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8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8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8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6"/>
      <c r="FY16" s="6"/>
      <c r="FZ16" s="6"/>
    </row>
    <row r="17" spans="1:183" s="17" customFormat="1" ht="15.75" x14ac:dyDescent="0.25">
      <c r="A17" s="15" t="s">
        <v>35</v>
      </c>
      <c r="B17" s="16" t="s">
        <v>7</v>
      </c>
      <c r="C17" s="1">
        <f>C18+C19</f>
        <v>3162514.6177373705</v>
      </c>
      <c r="D17" s="1">
        <f t="shared" ref="D17:K17" si="4">D18+D19</f>
        <v>3698448.4702128051</v>
      </c>
      <c r="E17" s="1">
        <f t="shared" si="4"/>
        <v>4117059.5207000002</v>
      </c>
      <c r="F17" s="1">
        <f t="shared" si="4"/>
        <v>4669779.2225000001</v>
      </c>
      <c r="G17" s="1">
        <f t="shared" si="4"/>
        <v>5206157.5076000001</v>
      </c>
      <c r="H17" s="1">
        <f t="shared" si="4"/>
        <v>5890391.8085805038</v>
      </c>
      <c r="I17" s="1">
        <f t="shared" si="4"/>
        <v>6801339.4059618972</v>
      </c>
      <c r="J17" s="1">
        <f t="shared" si="4"/>
        <v>7694977.8337252159</v>
      </c>
      <c r="K17" s="1">
        <f t="shared" si="4"/>
        <v>8677011.0233407412</v>
      </c>
      <c r="L17" s="1">
        <f t="shared" ref="L17" si="5">L18+L19</f>
        <v>8000204.163520162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6"/>
      <c r="FY17" s="6"/>
      <c r="FZ17" s="6"/>
      <c r="GA17" s="7"/>
    </row>
    <row r="18" spans="1:183" ht="15.75" x14ac:dyDescent="0.25">
      <c r="A18" s="18">
        <v>6.1</v>
      </c>
      <c r="B18" s="19" t="s">
        <v>8</v>
      </c>
      <c r="C18" s="4">
        <v>3048636.501429447</v>
      </c>
      <c r="D18" s="4">
        <v>3573675.2559197848</v>
      </c>
      <c r="E18" s="4">
        <v>3984783.8464000002</v>
      </c>
      <c r="F18" s="4">
        <v>4532115.7039999999</v>
      </c>
      <c r="G18" s="4">
        <v>5060315.6667999998</v>
      </c>
      <c r="H18" s="4">
        <v>5730269.1014943635</v>
      </c>
      <c r="I18" s="4">
        <v>6624831.9754744777</v>
      </c>
      <c r="J18" s="1">
        <v>7503045.7115849303</v>
      </c>
      <c r="K18" s="1">
        <v>8475750.7729700506</v>
      </c>
      <c r="L18" s="1">
        <v>7814642.2126783859</v>
      </c>
      <c r="M18" s="9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6"/>
      <c r="FY18" s="6"/>
      <c r="FZ18" s="6"/>
    </row>
    <row r="19" spans="1:183" ht="15.75" x14ac:dyDescent="0.25">
      <c r="A19" s="18">
        <v>6.2</v>
      </c>
      <c r="B19" s="19" t="s">
        <v>9</v>
      </c>
      <c r="C19" s="4">
        <v>113878.11630792353</v>
      </c>
      <c r="D19" s="4">
        <v>124773.2142930204</v>
      </c>
      <c r="E19" s="4">
        <v>132275.67430000001</v>
      </c>
      <c r="F19" s="4">
        <v>137663.51850000001</v>
      </c>
      <c r="G19" s="4">
        <v>145841.84080000001</v>
      </c>
      <c r="H19" s="4">
        <v>160122.70708614</v>
      </c>
      <c r="I19" s="4">
        <v>176507.43048741927</v>
      </c>
      <c r="J19" s="1">
        <v>191932.12214028568</v>
      </c>
      <c r="K19" s="1">
        <v>201260.25037068999</v>
      </c>
      <c r="L19" s="1">
        <v>185561.95084177621</v>
      </c>
      <c r="M19" s="9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6"/>
      <c r="FY19" s="6"/>
      <c r="FZ19" s="6"/>
    </row>
    <row r="20" spans="1:183" s="17" customFormat="1" ht="30" x14ac:dyDescent="0.25">
      <c r="A20" s="21" t="s">
        <v>36</v>
      </c>
      <c r="B20" s="23" t="s">
        <v>10</v>
      </c>
      <c r="C20" s="1">
        <f>SUM(C21:C27)</f>
        <v>1497704.3367471136</v>
      </c>
      <c r="D20" s="1">
        <f t="shared" ref="D20:L20" si="6">SUM(D21:D27)</f>
        <v>1708674.596031683</v>
      </c>
      <c r="E20" s="1">
        <f t="shared" si="6"/>
        <v>1878061.275161328</v>
      </c>
      <c r="F20" s="1">
        <f t="shared" si="6"/>
        <v>2111297.0814551255</v>
      </c>
      <c r="G20" s="1">
        <f t="shared" si="6"/>
        <v>2264063.6911485689</v>
      </c>
      <c r="H20" s="1">
        <f t="shared" si="6"/>
        <v>2340397.7204426317</v>
      </c>
      <c r="I20" s="1">
        <f t="shared" si="6"/>
        <v>2311872.5462396727</v>
      </c>
      <c r="J20" s="1">
        <f t="shared" si="6"/>
        <v>2463370.0407066452</v>
      </c>
      <c r="K20" s="1">
        <f t="shared" si="6"/>
        <v>2683976.2267177743</v>
      </c>
      <c r="L20" s="1">
        <f t="shared" si="6"/>
        <v>2340616.9219316961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6"/>
      <c r="FY20" s="6"/>
      <c r="FZ20" s="6"/>
      <c r="GA20" s="7"/>
    </row>
    <row r="21" spans="1:183" ht="15.75" x14ac:dyDescent="0.25">
      <c r="A21" s="18">
        <v>7.1</v>
      </c>
      <c r="B21" s="19" t="s">
        <v>11</v>
      </c>
      <c r="C21" s="4">
        <v>176469.99999999997</v>
      </c>
      <c r="D21" s="4">
        <v>223673.99999999997</v>
      </c>
      <c r="E21" s="4">
        <v>217019</v>
      </c>
      <c r="F21" s="4">
        <v>254067.99999999997</v>
      </c>
      <c r="G21" s="4">
        <v>261754</v>
      </c>
      <c r="H21" s="4">
        <v>237241</v>
      </c>
      <c r="I21" s="4">
        <v>187656.8868361999</v>
      </c>
      <c r="J21" s="1">
        <v>177700.82934378521</v>
      </c>
      <c r="K21" s="1">
        <v>191383.79320325665</v>
      </c>
      <c r="L21" s="1">
        <v>157097.35542514536</v>
      </c>
      <c r="M21" s="9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6"/>
      <c r="FY21" s="6"/>
      <c r="FZ21" s="6"/>
    </row>
    <row r="22" spans="1:183" ht="15.75" x14ac:dyDescent="0.25">
      <c r="A22" s="18">
        <v>7.2</v>
      </c>
      <c r="B22" s="19" t="s">
        <v>12</v>
      </c>
      <c r="C22" s="4">
        <v>935221.50923363294</v>
      </c>
      <c r="D22" s="4">
        <v>1060962.0669824553</v>
      </c>
      <c r="E22" s="4">
        <v>1192868.9868760195</v>
      </c>
      <c r="F22" s="4">
        <v>1353076.3854549185</v>
      </c>
      <c r="G22" s="4">
        <v>1431984.5377186006</v>
      </c>
      <c r="H22" s="4">
        <v>1545342.5187917918</v>
      </c>
      <c r="I22" s="4">
        <v>1605102.2884869117</v>
      </c>
      <c r="J22" s="1">
        <v>1711143.4859286321</v>
      </c>
      <c r="K22" s="1">
        <v>1856891.0065818417</v>
      </c>
      <c r="L22" s="1">
        <v>1535648.8624431833</v>
      </c>
      <c r="M22" s="9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6"/>
      <c r="FY22" s="6"/>
      <c r="FZ22" s="6"/>
    </row>
    <row r="23" spans="1:183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/>
      <c r="H23" s="4"/>
      <c r="I23" s="4"/>
      <c r="J23" s="1"/>
      <c r="K23" s="1"/>
      <c r="L23" s="1"/>
      <c r="M23" s="9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6"/>
      <c r="FY23" s="6"/>
      <c r="FZ23" s="6"/>
    </row>
    <row r="24" spans="1:183" ht="15.75" x14ac:dyDescent="0.25">
      <c r="A24" s="18">
        <v>7.4</v>
      </c>
      <c r="B24" s="19" t="s">
        <v>14</v>
      </c>
      <c r="C24" s="4">
        <v>0</v>
      </c>
      <c r="D24" s="4">
        <v>0</v>
      </c>
      <c r="E24" s="4">
        <v>0</v>
      </c>
      <c r="F24" s="4">
        <v>0</v>
      </c>
      <c r="G24" s="4"/>
      <c r="H24" s="4"/>
      <c r="I24" s="4"/>
      <c r="J24" s="1"/>
      <c r="K24" s="1"/>
      <c r="L24" s="1"/>
      <c r="M24" s="9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6"/>
      <c r="FY24" s="6"/>
      <c r="FZ24" s="6"/>
    </row>
    <row r="25" spans="1:183" ht="15.75" x14ac:dyDescent="0.25">
      <c r="A25" s="18">
        <v>7.5</v>
      </c>
      <c r="B25" s="19" t="s">
        <v>15</v>
      </c>
      <c r="C25" s="4">
        <v>129626.07708350306</v>
      </c>
      <c r="D25" s="4">
        <v>146460.85262616313</v>
      </c>
      <c r="E25" s="4">
        <v>142665.98872892748</v>
      </c>
      <c r="F25" s="4">
        <v>134907.79910020693</v>
      </c>
      <c r="G25" s="4">
        <v>132942.98212247601</v>
      </c>
      <c r="H25" s="4">
        <v>142334.70163609946</v>
      </c>
      <c r="I25" s="4">
        <v>144284.28187779424</v>
      </c>
      <c r="J25" s="1">
        <v>141880.8534099432</v>
      </c>
      <c r="K25" s="1">
        <v>144391.28812951033</v>
      </c>
      <c r="L25" s="1">
        <v>119411.59528310504</v>
      </c>
      <c r="M25" s="9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6"/>
      <c r="FY25" s="6"/>
      <c r="FZ25" s="6"/>
    </row>
    <row r="26" spans="1:183" ht="15.75" x14ac:dyDescent="0.25">
      <c r="A26" s="18">
        <v>7.6</v>
      </c>
      <c r="B26" s="19" t="s">
        <v>16</v>
      </c>
      <c r="C26" s="4">
        <v>10261.529576085211</v>
      </c>
      <c r="D26" s="4">
        <v>14303.175999999999</v>
      </c>
      <c r="E26" s="4">
        <v>12164.867256381061</v>
      </c>
      <c r="F26" s="4">
        <v>12825.770399999999</v>
      </c>
      <c r="G26" s="4">
        <v>8724.8230000000003</v>
      </c>
      <c r="H26" s="4">
        <v>10652.588299999999</v>
      </c>
      <c r="I26" s="4">
        <v>19087.335327020963</v>
      </c>
      <c r="J26" s="1">
        <v>23144.708412581134</v>
      </c>
      <c r="K26" s="1">
        <v>27817.893049997714</v>
      </c>
      <c r="L26" s="1">
        <v>27438.280801338846</v>
      </c>
      <c r="M26" s="9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6"/>
      <c r="FY26" s="6"/>
      <c r="FZ26" s="6"/>
    </row>
    <row r="27" spans="1:183" ht="30" x14ac:dyDescent="0.25">
      <c r="A27" s="18">
        <v>7.7</v>
      </c>
      <c r="B27" s="19" t="s">
        <v>17</v>
      </c>
      <c r="C27" s="4">
        <v>246125.2208538925</v>
      </c>
      <c r="D27" s="4">
        <v>263274.50042306463</v>
      </c>
      <c r="E27" s="4">
        <v>313342.43229999999</v>
      </c>
      <c r="F27" s="4">
        <v>356419.12650000001</v>
      </c>
      <c r="G27" s="4">
        <v>428657.34830749227</v>
      </c>
      <c r="H27" s="4">
        <v>404826.91171474056</v>
      </c>
      <c r="I27" s="4">
        <v>355741.75371174596</v>
      </c>
      <c r="J27" s="1">
        <v>409500.16361170367</v>
      </c>
      <c r="K27" s="1">
        <v>463492.24575316795</v>
      </c>
      <c r="L27" s="1">
        <v>501020.82797892392</v>
      </c>
      <c r="M27" s="9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6"/>
      <c r="FY27" s="6"/>
      <c r="FZ27" s="6"/>
    </row>
    <row r="28" spans="1:183" ht="15.75" x14ac:dyDescent="0.25">
      <c r="A28" s="20" t="s">
        <v>37</v>
      </c>
      <c r="B28" s="19" t="s">
        <v>18</v>
      </c>
      <c r="C28" s="4">
        <v>1147252</v>
      </c>
      <c r="D28" s="4">
        <v>1297982</v>
      </c>
      <c r="E28" s="4">
        <v>1459173</v>
      </c>
      <c r="F28" s="4">
        <v>1646873.9999999998</v>
      </c>
      <c r="G28" s="4">
        <v>1936611.1114231832</v>
      </c>
      <c r="H28" s="4">
        <v>2118334.9108108957</v>
      </c>
      <c r="I28" s="4">
        <v>2526181.0644935295</v>
      </c>
      <c r="J28" s="1">
        <v>2894657.2868970381</v>
      </c>
      <c r="K28" s="1">
        <v>3325961.2226446974</v>
      </c>
      <c r="L28" s="1">
        <v>3691816.957135614</v>
      </c>
      <c r="M28" s="9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6"/>
      <c r="FY28" s="6"/>
      <c r="FZ28" s="6"/>
    </row>
    <row r="29" spans="1:183" ht="30" x14ac:dyDescent="0.25">
      <c r="A29" s="20" t="s">
        <v>38</v>
      </c>
      <c r="B29" s="19" t="s">
        <v>19</v>
      </c>
      <c r="C29" s="4">
        <v>3577654.5589088937</v>
      </c>
      <c r="D29" s="4">
        <v>4371606.6600703504</v>
      </c>
      <c r="E29" s="4">
        <v>5492108.7650614912</v>
      </c>
      <c r="F29" s="4">
        <v>6039797.9565185858</v>
      </c>
      <c r="G29" s="4">
        <v>6917452.9175000004</v>
      </c>
      <c r="H29" s="4">
        <v>7918237.8728</v>
      </c>
      <c r="I29" s="4">
        <v>8707267.445355583</v>
      </c>
      <c r="J29" s="1">
        <v>9933497.8219253756</v>
      </c>
      <c r="K29" s="1">
        <v>11212506.682645032</v>
      </c>
      <c r="L29" s="1">
        <v>11086632.946460068</v>
      </c>
      <c r="M29" s="9"/>
      <c r="N29" s="8"/>
      <c r="O29" s="10"/>
      <c r="P29" s="10"/>
      <c r="Q29" s="10"/>
      <c r="R29" s="10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6"/>
      <c r="FY29" s="6"/>
      <c r="FZ29" s="6"/>
    </row>
    <row r="30" spans="1:183" ht="15.75" x14ac:dyDescent="0.25">
      <c r="A30" s="20" t="s">
        <v>39</v>
      </c>
      <c r="B30" s="19" t="s">
        <v>54</v>
      </c>
      <c r="C30" s="4">
        <v>563445.97006066993</v>
      </c>
      <c r="D30" s="4">
        <v>639584</v>
      </c>
      <c r="E30" s="4">
        <v>693296</v>
      </c>
      <c r="F30" s="4">
        <v>829134</v>
      </c>
      <c r="G30" s="4">
        <v>893037.99999999988</v>
      </c>
      <c r="H30" s="4">
        <v>990669</v>
      </c>
      <c r="I30" s="4">
        <v>1182032</v>
      </c>
      <c r="J30" s="1">
        <v>1280492</v>
      </c>
      <c r="K30" s="1">
        <v>1506400.2640000002</v>
      </c>
      <c r="L30" s="1">
        <v>1656675.077672</v>
      </c>
      <c r="M30" s="9"/>
      <c r="N30" s="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6"/>
      <c r="FY30" s="6"/>
      <c r="FZ30" s="6"/>
    </row>
    <row r="31" spans="1:183" ht="15.75" x14ac:dyDescent="0.25">
      <c r="A31" s="20" t="s">
        <v>40</v>
      </c>
      <c r="B31" s="19" t="s">
        <v>20</v>
      </c>
      <c r="C31" s="4">
        <v>1196179.4366543719</v>
      </c>
      <c r="D31" s="4">
        <v>1394856.915159496</v>
      </c>
      <c r="E31" s="4">
        <v>1562927.1075127043</v>
      </c>
      <c r="F31" s="4">
        <v>1903224.3559919717</v>
      </c>
      <c r="G31" s="4">
        <v>2104379.9055466177</v>
      </c>
      <c r="H31" s="4">
        <v>2415310.3937772159</v>
      </c>
      <c r="I31" s="4">
        <v>2908311.6221644911</v>
      </c>
      <c r="J31" s="1">
        <v>3213509.0229730844</v>
      </c>
      <c r="K31" s="1">
        <v>3708170.8525610766</v>
      </c>
      <c r="L31" s="1">
        <v>3628338.8453490813</v>
      </c>
      <c r="M31" s="9"/>
      <c r="N31" s="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6"/>
      <c r="FY31" s="6"/>
      <c r="FZ31" s="6"/>
    </row>
    <row r="32" spans="1:183" ht="15.75" x14ac:dyDescent="0.25">
      <c r="A32" s="24"/>
      <c r="B32" s="25" t="s">
        <v>30</v>
      </c>
      <c r="C32" s="26">
        <f>C17+C20+C28+C29+C30+C31</f>
        <v>11144750.920108421</v>
      </c>
      <c r="D32" s="26">
        <f t="shared" ref="D32:K32" si="7">D17+D20+D28+D29+D30+D31</f>
        <v>13111152.641474335</v>
      </c>
      <c r="E32" s="26">
        <f t="shared" si="7"/>
        <v>15202625.668435525</v>
      </c>
      <c r="F32" s="26">
        <f t="shared" si="7"/>
        <v>17200106.61646568</v>
      </c>
      <c r="G32" s="26">
        <f t="shared" si="7"/>
        <v>19321703.13321837</v>
      </c>
      <c r="H32" s="26">
        <f t="shared" si="7"/>
        <v>21673341.706411242</v>
      </c>
      <c r="I32" s="26">
        <f t="shared" si="7"/>
        <v>24437004.084215175</v>
      </c>
      <c r="J32" s="26">
        <f t="shared" si="7"/>
        <v>27480504.006227359</v>
      </c>
      <c r="K32" s="26">
        <f t="shared" si="7"/>
        <v>31114026.271909319</v>
      </c>
      <c r="L32" s="26">
        <f t="shared" ref="L32" si="8">L17+L20+L28+L29+L30+L31</f>
        <v>30404284.912068624</v>
      </c>
      <c r="M32" s="9"/>
      <c r="N32" s="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6"/>
      <c r="FY32" s="6"/>
      <c r="FZ32" s="6"/>
    </row>
    <row r="33" spans="1:183" s="17" customFormat="1" ht="15.75" x14ac:dyDescent="0.25">
      <c r="A33" s="27" t="s">
        <v>27</v>
      </c>
      <c r="B33" s="28" t="s">
        <v>51</v>
      </c>
      <c r="C33" s="29">
        <f>C6+C11+C13+C14+C15+C17+C20+C28+C29+C30+C31</f>
        <v>24768858.928115435</v>
      </c>
      <c r="D33" s="29">
        <f t="shared" ref="D33:K33" si="9">D6+D11+D13+D14+D15+D17+D20+D28+D29+D30+D31</f>
        <v>28721548.967683773</v>
      </c>
      <c r="E33" s="29">
        <f t="shared" si="9"/>
        <v>33049505.91375063</v>
      </c>
      <c r="F33" s="29">
        <f t="shared" si="9"/>
        <v>35571975.134774193</v>
      </c>
      <c r="G33" s="29">
        <f t="shared" si="9"/>
        <v>38988981.816662952</v>
      </c>
      <c r="H33" s="29">
        <f t="shared" si="9"/>
        <v>43729985.865634106</v>
      </c>
      <c r="I33" s="29">
        <f t="shared" si="9"/>
        <v>49198627.876899332</v>
      </c>
      <c r="J33" s="29">
        <f t="shared" si="9"/>
        <v>54486317.009503998</v>
      </c>
      <c r="K33" s="29">
        <f t="shared" si="9"/>
        <v>60249853.480591789</v>
      </c>
      <c r="L33" s="29">
        <f t="shared" ref="L33" si="10">L6+L11+L13+L14+L15+L17+L20+L28+L29+L30+L31</f>
        <v>59130789.573842898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6"/>
      <c r="FY33" s="6"/>
      <c r="FZ33" s="6"/>
      <c r="GA33" s="7"/>
    </row>
    <row r="34" spans="1:183" ht="15.75" x14ac:dyDescent="0.25">
      <c r="A34" s="22" t="s">
        <v>43</v>
      </c>
      <c r="B34" s="5" t="s">
        <v>25</v>
      </c>
      <c r="C34" s="3">
        <f>GSVA_cur!C34</f>
        <v>3321210.140124429</v>
      </c>
      <c r="D34" s="3">
        <f>GSVA_cur!D34</f>
        <v>3894111.2992424876</v>
      </c>
      <c r="E34" s="3">
        <f>GSVA_cur!E34</f>
        <v>4233416</v>
      </c>
      <c r="F34" s="3">
        <f>GSVA_cur!F34</f>
        <v>4777564</v>
      </c>
      <c r="G34" s="3">
        <f>GSVA_cur!G34</f>
        <v>6335000</v>
      </c>
      <c r="H34" s="3">
        <f>GSVA_cur!H34</f>
        <v>7690639</v>
      </c>
      <c r="I34" s="3">
        <f>GSVA_cur!I34</f>
        <v>9984224</v>
      </c>
      <c r="J34" s="3">
        <f>GSVA_cur!J34</f>
        <v>10096731</v>
      </c>
      <c r="K34" s="3">
        <f>GSVA_cur!K34</f>
        <v>11308764.121101378</v>
      </c>
      <c r="L34" s="3">
        <f>GSVA_cur!L34</f>
        <v>11082829.313028334</v>
      </c>
      <c r="M34" s="9"/>
      <c r="N34" s="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</row>
    <row r="35" spans="1:183" ht="15.75" x14ac:dyDescent="0.25">
      <c r="A35" s="22" t="s">
        <v>44</v>
      </c>
      <c r="B35" s="5" t="s">
        <v>24</v>
      </c>
      <c r="C35" s="3">
        <f>GSVA_cur!C35</f>
        <v>974820.99999999988</v>
      </c>
      <c r="D35" s="3">
        <f>GSVA_cur!D35</f>
        <v>1180357.9999999998</v>
      </c>
      <c r="E35" s="3">
        <f>GSVA_cur!E35</f>
        <v>1063281</v>
      </c>
      <c r="F35" s="3">
        <f>GSVA_cur!F35</f>
        <v>1054520</v>
      </c>
      <c r="G35" s="3">
        <f>GSVA_cur!G35</f>
        <v>718080</v>
      </c>
      <c r="H35" s="3">
        <f>GSVA_cur!H35</f>
        <v>693010</v>
      </c>
      <c r="I35" s="3">
        <f>GSVA_cur!I35</f>
        <v>615015</v>
      </c>
      <c r="J35" s="3">
        <f>GSVA_cur!J35</f>
        <v>722255</v>
      </c>
      <c r="K35" s="3">
        <f>GSVA_cur!K35</f>
        <v>722255</v>
      </c>
      <c r="L35" s="3">
        <f>GSVA_cur!L35</f>
        <v>722255</v>
      </c>
      <c r="M35" s="9"/>
      <c r="N35" s="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</row>
    <row r="36" spans="1:183" ht="15.75" x14ac:dyDescent="0.25">
      <c r="A36" s="30" t="s">
        <v>45</v>
      </c>
      <c r="B36" s="31" t="s">
        <v>63</v>
      </c>
      <c r="C36" s="26">
        <f>C33+C34-C35</f>
        <v>27115248.068239864</v>
      </c>
      <c r="D36" s="26">
        <f t="shared" ref="D36:L36" si="11">D33+D34-D35</f>
        <v>31435302.266926263</v>
      </c>
      <c r="E36" s="26">
        <f t="shared" si="11"/>
        <v>36219640.913750634</v>
      </c>
      <c r="F36" s="26">
        <f t="shared" si="11"/>
        <v>39295019.134774193</v>
      </c>
      <c r="G36" s="26">
        <f t="shared" si="11"/>
        <v>44605901.816662952</v>
      </c>
      <c r="H36" s="26">
        <f t="shared" si="11"/>
        <v>50727614.865634106</v>
      </c>
      <c r="I36" s="26">
        <f t="shared" si="11"/>
        <v>58567836.876899332</v>
      </c>
      <c r="J36" s="26">
        <f t="shared" si="11"/>
        <v>63860793.009503998</v>
      </c>
      <c r="K36" s="26">
        <f t="shared" si="11"/>
        <v>70836362.601693168</v>
      </c>
      <c r="L36" s="26">
        <f t="shared" si="11"/>
        <v>69491363.886871234</v>
      </c>
      <c r="M36" s="9"/>
      <c r="N36" s="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</row>
    <row r="37" spans="1:183" ht="15.75" x14ac:dyDescent="0.25">
      <c r="A37" s="22" t="s">
        <v>46</v>
      </c>
      <c r="B37" s="5" t="s">
        <v>42</v>
      </c>
      <c r="C37" s="3">
        <f>GSVA_cur!C37</f>
        <v>255600</v>
      </c>
      <c r="D37" s="3">
        <f>GSVA_cur!D37</f>
        <v>259220</v>
      </c>
      <c r="E37" s="3">
        <f>GSVA_cur!E37</f>
        <v>262900</v>
      </c>
      <c r="F37" s="3">
        <f>GSVA_cur!F37</f>
        <v>266620</v>
      </c>
      <c r="G37" s="3">
        <f>GSVA_cur!G37</f>
        <v>270400</v>
      </c>
      <c r="H37" s="3">
        <f>GSVA_cur!H37</f>
        <v>274230</v>
      </c>
      <c r="I37" s="3">
        <f>GSVA_cur!I37</f>
        <v>278110</v>
      </c>
      <c r="J37" s="3">
        <f>GSVA_cur!J37</f>
        <v>282060</v>
      </c>
      <c r="K37" s="3">
        <f>GSVA_cur!K37</f>
        <v>286060</v>
      </c>
      <c r="L37" s="3">
        <f>GSVA_cur!L37</f>
        <v>290110</v>
      </c>
      <c r="O37" s="6"/>
      <c r="P37" s="6"/>
      <c r="Q37" s="6"/>
      <c r="R37" s="6"/>
    </row>
    <row r="38" spans="1:183" ht="15.75" x14ac:dyDescent="0.25">
      <c r="A38" s="30" t="s">
        <v>47</v>
      </c>
      <c r="B38" s="31" t="s">
        <v>64</v>
      </c>
      <c r="C38" s="26">
        <f>C36/C37*1000</f>
        <v>106084.69510265988</v>
      </c>
      <c r="D38" s="26">
        <f t="shared" ref="D38:L38" si="12">D36/D37*1000</f>
        <v>121268.81516444049</v>
      </c>
      <c r="E38" s="26">
        <f t="shared" si="12"/>
        <v>137769.64972898681</v>
      </c>
      <c r="F38" s="26">
        <f t="shared" si="12"/>
        <v>147382.11362528763</v>
      </c>
      <c r="G38" s="26">
        <f t="shared" si="12"/>
        <v>164962.65464742217</v>
      </c>
      <c r="H38" s="26">
        <f t="shared" si="12"/>
        <v>184982.00366711922</v>
      </c>
      <c r="I38" s="26">
        <f t="shared" si="12"/>
        <v>210592.34431303921</v>
      </c>
      <c r="J38" s="26">
        <f t="shared" si="12"/>
        <v>226408.54076970858</v>
      </c>
      <c r="K38" s="26">
        <f t="shared" si="12"/>
        <v>247627.63966193516</v>
      </c>
      <c r="L38" s="26">
        <f t="shared" si="12"/>
        <v>239534.53478636115</v>
      </c>
      <c r="N38" s="8"/>
      <c r="O38" s="8"/>
      <c r="P38" s="8"/>
      <c r="Q38" s="8"/>
      <c r="R38" s="8"/>
      <c r="BS38" s="9"/>
      <c r="BT38" s="9"/>
      <c r="BU38" s="9"/>
      <c r="BV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8" max="1048575" man="1"/>
    <brk id="30" max="1048575" man="1"/>
    <brk id="46" max="1048575" man="1"/>
    <brk id="110" max="95" man="1"/>
    <brk id="146" max="1048575" man="1"/>
    <brk id="170" max="1048575" man="1"/>
    <brk id="178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W38"/>
  <sheetViews>
    <sheetView zoomScale="130" zoomScaleNormal="130" zoomScaleSheetLayoutView="100" workbookViewId="0">
      <pane xSplit="2" ySplit="5" topLeftCell="C6" activePane="bottomRight" state="frozen"/>
      <selection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9" width="10.85546875" style="7" customWidth="1"/>
    <col min="10" max="12" width="11.85546875" style="6" customWidth="1"/>
    <col min="13" max="14" width="11.42578125" style="7" customWidth="1"/>
    <col min="15" max="42" width="9.140625" style="7" customWidth="1"/>
    <col min="43" max="43" width="12.42578125" style="7" customWidth="1"/>
    <col min="44" max="65" width="9.140625" style="7" customWidth="1"/>
    <col min="66" max="66" width="12.140625" style="7" customWidth="1"/>
    <col min="67" max="70" width="9.140625" style="7" customWidth="1"/>
    <col min="71" max="75" width="9.140625" style="7" hidden="1" customWidth="1"/>
    <col min="76" max="76" width="9.140625" style="7" customWidth="1"/>
    <col min="77" max="81" width="9.140625" style="7" hidden="1" customWidth="1"/>
    <col min="82" max="82" width="9.140625" style="7" customWidth="1"/>
    <col min="83" max="87" width="9.140625" style="7" hidden="1" customWidth="1"/>
    <col min="88" max="88" width="9.140625" style="7" customWidth="1"/>
    <col min="89" max="93" width="9.140625" style="7" hidden="1" customWidth="1"/>
    <col min="94" max="94" width="9.140625" style="7" customWidth="1"/>
    <col min="95" max="99" width="9.140625" style="7" hidden="1" customWidth="1"/>
    <col min="100" max="100" width="9.140625" style="6" customWidth="1"/>
    <col min="101" max="105" width="9.140625" style="6" hidden="1" customWidth="1"/>
    <col min="106" max="106" width="9.140625" style="6" customWidth="1"/>
    <col min="107" max="111" width="9.140625" style="6" hidden="1" customWidth="1"/>
    <col min="112" max="112" width="9.140625" style="6" customWidth="1"/>
    <col min="113" max="117" width="9.140625" style="6" hidden="1" customWidth="1"/>
    <col min="118" max="118" width="9.140625" style="6" customWidth="1"/>
    <col min="119" max="148" width="9.140625" style="7" customWidth="1"/>
    <col min="149" max="149" width="9.140625" style="7" hidden="1" customWidth="1"/>
    <col min="150" max="157" width="9.140625" style="7" customWidth="1"/>
    <col min="158" max="158" width="9.140625" style="7" hidden="1" customWidth="1"/>
    <col min="159" max="163" width="9.140625" style="7" customWidth="1"/>
    <col min="164" max="164" width="9.140625" style="7" hidden="1" customWidth="1"/>
    <col min="165" max="174" width="9.140625" style="7" customWidth="1"/>
    <col min="175" max="178" width="8.85546875" style="7"/>
    <col min="179" max="179" width="12.7109375" style="7" bestFit="1" customWidth="1"/>
    <col min="180" max="16384" width="8.85546875" style="2"/>
  </cols>
  <sheetData>
    <row r="1" spans="1:179" ht="18.75" x14ac:dyDescent="0.3">
      <c r="A1" s="2" t="s">
        <v>53</v>
      </c>
      <c r="B1" s="33" t="s">
        <v>66</v>
      </c>
    </row>
    <row r="2" spans="1:179" ht="15.75" x14ac:dyDescent="0.25">
      <c r="A2" s="12" t="s">
        <v>52</v>
      </c>
      <c r="I2" s="7" t="s">
        <v>72</v>
      </c>
    </row>
    <row r="3" spans="1:179" ht="15.75" x14ac:dyDescent="0.25">
      <c r="A3" s="12"/>
    </row>
    <row r="4" spans="1:179" ht="15.75" x14ac:dyDescent="0.25">
      <c r="A4" s="12"/>
      <c r="E4" s="11"/>
      <c r="F4" s="11" t="s">
        <v>57</v>
      </c>
      <c r="G4" s="11"/>
      <c r="H4" s="11"/>
      <c r="I4" s="11"/>
    </row>
    <row r="5" spans="1:179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" t="s">
        <v>65</v>
      </c>
      <c r="H5" s="3" t="s">
        <v>67</v>
      </c>
      <c r="I5" s="3" t="s">
        <v>68</v>
      </c>
      <c r="J5" s="32" t="s">
        <v>69</v>
      </c>
      <c r="K5" s="32" t="s">
        <v>70</v>
      </c>
      <c r="L5" s="32" t="s">
        <v>71</v>
      </c>
    </row>
    <row r="6" spans="1:179" s="17" customFormat="1" ht="15.75" x14ac:dyDescent="0.25">
      <c r="A6" s="15" t="s">
        <v>26</v>
      </c>
      <c r="B6" s="16" t="s">
        <v>2</v>
      </c>
      <c r="C6" s="1">
        <f>SUM(C7:C10)</f>
        <v>6090864.9161639884</v>
      </c>
      <c r="D6" s="1">
        <f t="shared" ref="D6:L6" si="0">SUM(D7:D10)</f>
        <v>5935276.7175318152</v>
      </c>
      <c r="E6" s="1">
        <f t="shared" si="0"/>
        <v>6075360.8779922063</v>
      </c>
      <c r="F6" s="1">
        <f t="shared" si="0"/>
        <v>5896830.4306350537</v>
      </c>
      <c r="G6" s="1">
        <f t="shared" si="0"/>
        <v>6124376.6742429063</v>
      </c>
      <c r="H6" s="1">
        <f t="shared" si="0"/>
        <v>6627816.1868084753</v>
      </c>
      <c r="I6" s="1">
        <f t="shared" si="0"/>
        <v>7098372.7447315091</v>
      </c>
      <c r="J6" s="1">
        <f t="shared" si="0"/>
        <v>7451731.9849448353</v>
      </c>
      <c r="K6" s="1">
        <f t="shared" si="0"/>
        <v>7895043.163491616</v>
      </c>
      <c r="L6" s="1">
        <f t="shared" si="0"/>
        <v>8250796.2003070842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6"/>
      <c r="FU6" s="6"/>
      <c r="FV6" s="6"/>
      <c r="FW6" s="7"/>
    </row>
    <row r="7" spans="1:179" ht="15.75" x14ac:dyDescent="0.25">
      <c r="A7" s="18">
        <v>1.1000000000000001</v>
      </c>
      <c r="B7" s="19" t="s">
        <v>59</v>
      </c>
      <c r="C7" s="4">
        <v>3765608.7830160912</v>
      </c>
      <c r="D7" s="4">
        <v>3508882.4116156576</v>
      </c>
      <c r="E7" s="4">
        <v>3533449.3505520732</v>
      </c>
      <c r="F7" s="4">
        <v>3185779.9880235889</v>
      </c>
      <c r="G7" s="4">
        <v>3229283.6593437744</v>
      </c>
      <c r="H7" s="4">
        <v>3632329.1214186857</v>
      </c>
      <c r="I7" s="4">
        <v>3731686.5949483886</v>
      </c>
      <c r="J7" s="1">
        <v>3791916.6784409327</v>
      </c>
      <c r="K7" s="1">
        <v>3898505.4604122075</v>
      </c>
      <c r="L7" s="1">
        <v>3925030.1730924509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6"/>
      <c r="FU7" s="6"/>
      <c r="FV7" s="6"/>
    </row>
    <row r="8" spans="1:179" ht="15.75" x14ac:dyDescent="0.25">
      <c r="A8" s="18">
        <v>1.2</v>
      </c>
      <c r="B8" s="19" t="s">
        <v>60</v>
      </c>
      <c r="C8" s="4">
        <v>1864272.5808010325</v>
      </c>
      <c r="D8" s="4">
        <v>1973991.3943916804</v>
      </c>
      <c r="E8" s="4">
        <v>2101452.5554975485</v>
      </c>
      <c r="F8" s="4">
        <v>2244856.860514272</v>
      </c>
      <c r="G8" s="4">
        <v>2410504.854283941</v>
      </c>
      <c r="H8" s="4">
        <v>2604325.3810774982</v>
      </c>
      <c r="I8" s="4">
        <v>2890028.9599268613</v>
      </c>
      <c r="J8" s="1">
        <v>3189941.7672722526</v>
      </c>
      <c r="K8" s="1">
        <v>3523994.8271837858</v>
      </c>
      <c r="L8" s="1">
        <v>3867427.7219093731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6"/>
      <c r="FU8" s="6"/>
      <c r="FV8" s="6"/>
    </row>
    <row r="9" spans="1:179" ht="15.75" x14ac:dyDescent="0.25">
      <c r="A9" s="18">
        <v>1.3</v>
      </c>
      <c r="B9" s="19" t="s">
        <v>61</v>
      </c>
      <c r="C9" s="4">
        <v>385230.72434686485</v>
      </c>
      <c r="D9" s="4">
        <v>372735.10475156963</v>
      </c>
      <c r="E9" s="4">
        <v>363733.88639198139</v>
      </c>
      <c r="F9" s="4">
        <v>386497.56295548048</v>
      </c>
      <c r="G9" s="4">
        <v>395063.94078551471</v>
      </c>
      <c r="H9" s="4">
        <v>285120.69544691819</v>
      </c>
      <c r="I9" s="4">
        <v>334120.13928048633</v>
      </c>
      <c r="J9" s="1">
        <v>331395.06005041458</v>
      </c>
      <c r="K9" s="1">
        <v>332780.82836890453</v>
      </c>
      <c r="L9" s="1">
        <v>336057.21478229237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6"/>
      <c r="FU9" s="6"/>
      <c r="FV9" s="6"/>
    </row>
    <row r="10" spans="1:179" ht="15.75" x14ac:dyDescent="0.25">
      <c r="A10" s="18">
        <v>1.4</v>
      </c>
      <c r="B10" s="19" t="s">
        <v>62</v>
      </c>
      <c r="C10" s="4">
        <v>75752.827999999994</v>
      </c>
      <c r="D10" s="4">
        <v>79667.80677290837</v>
      </c>
      <c r="E10" s="4">
        <v>76725.085550602525</v>
      </c>
      <c r="F10" s="4">
        <v>79696.019141713521</v>
      </c>
      <c r="G10" s="4">
        <v>89524.219829675421</v>
      </c>
      <c r="H10" s="4">
        <v>106040.98886537377</v>
      </c>
      <c r="I10" s="4">
        <v>142537.05057577294</v>
      </c>
      <c r="J10" s="1">
        <v>138478.47918123595</v>
      </c>
      <c r="K10" s="1">
        <v>139762.04752671905</v>
      </c>
      <c r="L10" s="1">
        <v>122281.09052296779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6"/>
      <c r="FU10" s="6"/>
      <c r="FV10" s="6"/>
    </row>
    <row r="11" spans="1:179" ht="15.75" x14ac:dyDescent="0.25">
      <c r="A11" s="20" t="s">
        <v>31</v>
      </c>
      <c r="B11" s="19" t="s">
        <v>3</v>
      </c>
      <c r="C11" s="4">
        <v>10415.238518400001</v>
      </c>
      <c r="D11" s="4">
        <v>7944.8106887072554</v>
      </c>
      <c r="E11" s="4">
        <v>23207.62764802192</v>
      </c>
      <c r="F11" s="4">
        <v>28486.425419342355</v>
      </c>
      <c r="G11" s="4">
        <v>60815.860166480481</v>
      </c>
      <c r="H11" s="4">
        <v>105903.44708521591</v>
      </c>
      <c r="I11" s="4">
        <v>98743.90722306956</v>
      </c>
      <c r="J11" s="1">
        <v>63949.665675300108</v>
      </c>
      <c r="K11" s="1">
        <v>73207.748939970668</v>
      </c>
      <c r="L11" s="1">
        <v>85084.88806186289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6"/>
      <c r="FU11" s="6"/>
      <c r="FV11" s="6"/>
    </row>
    <row r="12" spans="1:179" ht="15.75" x14ac:dyDescent="0.25">
      <c r="A12" s="24"/>
      <c r="B12" s="25" t="s">
        <v>28</v>
      </c>
      <c r="C12" s="26">
        <f>C6+C11</f>
        <v>6101280.1546823885</v>
      </c>
      <c r="D12" s="26">
        <f t="shared" ref="D12:L12" si="1">D6+D11</f>
        <v>5943221.5282205222</v>
      </c>
      <c r="E12" s="26">
        <f t="shared" si="1"/>
        <v>6098568.5056402283</v>
      </c>
      <c r="F12" s="26">
        <f t="shared" si="1"/>
        <v>5925316.8560543964</v>
      </c>
      <c r="G12" s="26">
        <f t="shared" si="1"/>
        <v>6185192.534409387</v>
      </c>
      <c r="H12" s="26">
        <f t="shared" si="1"/>
        <v>6733719.633893691</v>
      </c>
      <c r="I12" s="26">
        <f t="shared" si="1"/>
        <v>7197116.6519545782</v>
      </c>
      <c r="J12" s="26">
        <f t="shared" si="1"/>
        <v>7515681.6506201355</v>
      </c>
      <c r="K12" s="26">
        <f t="shared" si="1"/>
        <v>7968250.9124315865</v>
      </c>
      <c r="L12" s="26">
        <f t="shared" si="1"/>
        <v>8335881.0883689467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6"/>
      <c r="FU12" s="6"/>
      <c r="FV12" s="6"/>
    </row>
    <row r="13" spans="1:179" s="17" customFormat="1" ht="15.75" x14ac:dyDescent="0.25">
      <c r="A13" s="15" t="s">
        <v>32</v>
      </c>
      <c r="B13" s="16" t="s">
        <v>4</v>
      </c>
      <c r="C13" s="1">
        <v>4454729.1896071006</v>
      </c>
      <c r="D13" s="1">
        <v>5253032.1867405269</v>
      </c>
      <c r="E13" s="1">
        <v>5804854.5287915058</v>
      </c>
      <c r="F13" s="1">
        <v>6095452.0279938765</v>
      </c>
      <c r="G13" s="1">
        <v>7207707.7344098305</v>
      </c>
      <c r="H13" s="1">
        <v>8335397.7791364118</v>
      </c>
      <c r="I13" s="1">
        <v>8498077.0646773241</v>
      </c>
      <c r="J13" s="1">
        <v>8845352.6305136941</v>
      </c>
      <c r="K13" s="1">
        <v>9449591.0725907646</v>
      </c>
      <c r="L13" s="1">
        <v>8561329.5117672328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6"/>
      <c r="FU13" s="6"/>
      <c r="FV13" s="6"/>
      <c r="FW13" s="7"/>
    </row>
    <row r="14" spans="1:179" ht="30" x14ac:dyDescent="0.25">
      <c r="A14" s="20" t="s">
        <v>33</v>
      </c>
      <c r="B14" s="19" t="s">
        <v>5</v>
      </c>
      <c r="C14" s="4">
        <v>229047.77023444977</v>
      </c>
      <c r="D14" s="4">
        <v>138997.84111893724</v>
      </c>
      <c r="E14" s="4">
        <v>120188.36078877957</v>
      </c>
      <c r="F14" s="4">
        <v>134632.1537192947</v>
      </c>
      <c r="G14" s="4">
        <v>121977.29474884429</v>
      </c>
      <c r="H14" s="4">
        <v>146739.4107072422</v>
      </c>
      <c r="I14" s="4">
        <v>181481.82726997021</v>
      </c>
      <c r="J14" s="1">
        <v>204418.53406607453</v>
      </c>
      <c r="K14" s="1">
        <v>243130.60497329399</v>
      </c>
      <c r="L14" s="1">
        <v>251626.75622485508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8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8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8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6"/>
      <c r="FU14" s="6"/>
      <c r="FV14" s="6"/>
    </row>
    <row r="15" spans="1:179" ht="15.75" x14ac:dyDescent="0.25">
      <c r="A15" s="20" t="s">
        <v>34</v>
      </c>
      <c r="B15" s="19" t="s">
        <v>6</v>
      </c>
      <c r="C15" s="4">
        <v>2839050.8934830818</v>
      </c>
      <c r="D15" s="4">
        <v>2612668.6721345186</v>
      </c>
      <c r="E15" s="4">
        <v>2864570.0587741812</v>
      </c>
      <c r="F15" s="4">
        <v>2815256.1356513822</v>
      </c>
      <c r="G15" s="4">
        <v>2758253.896425765</v>
      </c>
      <c r="H15" s="4">
        <v>2921830.6239604759</v>
      </c>
      <c r="I15" s="4">
        <v>3104205.3631950216</v>
      </c>
      <c r="J15" s="1">
        <v>3311109.0417290535</v>
      </c>
      <c r="K15" s="1">
        <v>3602344.1854704265</v>
      </c>
      <c r="L15" s="1">
        <v>3148448.8181011528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8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8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8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6"/>
      <c r="FU15" s="6"/>
      <c r="FV15" s="6"/>
    </row>
    <row r="16" spans="1:179" ht="15.75" x14ac:dyDescent="0.25">
      <c r="A16" s="24"/>
      <c r="B16" s="25" t="s">
        <v>29</v>
      </c>
      <c r="C16" s="26">
        <f>+C13+C14+C15</f>
        <v>7522827.8533246322</v>
      </c>
      <c r="D16" s="26">
        <f t="shared" ref="D16:K16" si="2">+D13+D14+D15</f>
        <v>8004698.6999939829</v>
      </c>
      <c r="E16" s="26">
        <f t="shared" si="2"/>
        <v>8789612.9483544659</v>
      </c>
      <c r="F16" s="26">
        <f t="shared" si="2"/>
        <v>9045340.317364553</v>
      </c>
      <c r="G16" s="26">
        <f t="shared" si="2"/>
        <v>10087938.925584439</v>
      </c>
      <c r="H16" s="26">
        <f t="shared" si="2"/>
        <v>11403967.813804131</v>
      </c>
      <c r="I16" s="26">
        <f t="shared" si="2"/>
        <v>11783764.255142316</v>
      </c>
      <c r="J16" s="26">
        <f t="shared" si="2"/>
        <v>12360880.206308821</v>
      </c>
      <c r="K16" s="26">
        <f t="shared" si="2"/>
        <v>13295065.863034485</v>
      </c>
      <c r="L16" s="26">
        <f t="shared" ref="L16" si="3">+L13+L14+L15</f>
        <v>11961405.086093241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8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8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8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6"/>
      <c r="FU16" s="6"/>
      <c r="FV16" s="6"/>
    </row>
    <row r="17" spans="1:179" s="17" customFormat="1" ht="15.75" x14ac:dyDescent="0.25">
      <c r="A17" s="15" t="s">
        <v>35</v>
      </c>
      <c r="B17" s="16" t="s">
        <v>7</v>
      </c>
      <c r="C17" s="1">
        <f>C18+C19</f>
        <v>3162514.617737371</v>
      </c>
      <c r="D17" s="1">
        <f t="shared" ref="D17:K17" si="4">D18+D19</f>
        <v>3451158.6121909968</v>
      </c>
      <c r="E17" s="1">
        <f t="shared" si="4"/>
        <v>3643298.4661615668</v>
      </c>
      <c r="F17" s="1">
        <f t="shared" si="4"/>
        <v>4088483.1106291269</v>
      </c>
      <c r="G17" s="1">
        <f t="shared" si="4"/>
        <v>4745355.7987791523</v>
      </c>
      <c r="H17" s="1">
        <f t="shared" si="4"/>
        <v>5273610.4338371614</v>
      </c>
      <c r="I17" s="1">
        <f t="shared" si="4"/>
        <v>5923839.2214287827</v>
      </c>
      <c r="J17" s="1">
        <f t="shared" si="4"/>
        <v>6439331.5318175927</v>
      </c>
      <c r="K17" s="1">
        <f t="shared" si="4"/>
        <v>7148210.2587849824</v>
      </c>
      <c r="L17" s="1">
        <f t="shared" ref="L17" si="5">L18+L19</f>
        <v>6606326.5024035042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6"/>
      <c r="FU17" s="6"/>
      <c r="FV17" s="6"/>
      <c r="FW17" s="7"/>
    </row>
    <row r="18" spans="1:179" ht="15.75" x14ac:dyDescent="0.25">
      <c r="A18" s="18">
        <v>6.1</v>
      </c>
      <c r="B18" s="19" t="s">
        <v>8</v>
      </c>
      <c r="C18" s="4">
        <v>3048636.5014294474</v>
      </c>
      <c r="D18" s="4">
        <v>3334716.4969201824</v>
      </c>
      <c r="E18" s="4">
        <v>3526527.5582116847</v>
      </c>
      <c r="F18" s="4">
        <v>3968131.4059348232</v>
      </c>
      <c r="G18" s="4">
        <v>4612395.8262662869</v>
      </c>
      <c r="H18" s="4">
        <v>5130292.6881306954</v>
      </c>
      <c r="I18" s="4">
        <v>5770090.859144778</v>
      </c>
      <c r="J18" s="1">
        <v>6278564.0947941579</v>
      </c>
      <c r="K18" s="1">
        <v>6982117.8446256733</v>
      </c>
      <c r="L18" s="1">
        <v>6452743.5227413969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6"/>
      <c r="FU18" s="6"/>
      <c r="FV18" s="6"/>
    </row>
    <row r="19" spans="1:179" ht="15.75" x14ac:dyDescent="0.25">
      <c r="A19" s="18">
        <v>6.2</v>
      </c>
      <c r="B19" s="19" t="s">
        <v>9</v>
      </c>
      <c r="C19" s="4">
        <v>113878.11630792356</v>
      </c>
      <c r="D19" s="4">
        <v>116442.11527081438</v>
      </c>
      <c r="E19" s="4">
        <v>116770.90794988188</v>
      </c>
      <c r="F19" s="4">
        <v>120351.7046943039</v>
      </c>
      <c r="G19" s="4">
        <v>132959.97251286506</v>
      </c>
      <c r="H19" s="4">
        <v>143317.74570646576</v>
      </c>
      <c r="I19" s="4">
        <v>153748.36228400451</v>
      </c>
      <c r="J19" s="1">
        <v>160767.4370234349</v>
      </c>
      <c r="K19" s="1">
        <v>166092.41415930941</v>
      </c>
      <c r="L19" s="1">
        <v>153582.97966210751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6"/>
      <c r="FU19" s="6"/>
      <c r="FV19" s="6"/>
    </row>
    <row r="20" spans="1:179" s="17" customFormat="1" ht="30" x14ac:dyDescent="0.25">
      <c r="A20" s="21" t="s">
        <v>36</v>
      </c>
      <c r="B20" s="23" t="s">
        <v>10</v>
      </c>
      <c r="C20" s="1">
        <f>SUM(C21:C27)</f>
        <v>1497704.3367471136</v>
      </c>
      <c r="D20" s="1">
        <f t="shared" ref="D20:L20" si="6">SUM(D21:D27)</f>
        <v>1629542.6247176081</v>
      </c>
      <c r="E20" s="1">
        <f t="shared" si="6"/>
        <v>1720861.9384916686</v>
      </c>
      <c r="F20" s="1">
        <f t="shared" si="6"/>
        <v>1937766.2253906899</v>
      </c>
      <c r="G20" s="1">
        <f t="shared" si="6"/>
        <v>2074906.5372021659</v>
      </c>
      <c r="H20" s="1">
        <f t="shared" si="6"/>
        <v>2071034.2809099695</v>
      </c>
      <c r="I20" s="1">
        <f t="shared" si="6"/>
        <v>2004962.9775875895</v>
      </c>
      <c r="J20" s="1">
        <f t="shared" si="6"/>
        <v>2060304.6572239972</v>
      </c>
      <c r="K20" s="1">
        <f t="shared" si="6"/>
        <v>2168685.0813561655</v>
      </c>
      <c r="L20" s="1">
        <f t="shared" si="6"/>
        <v>1652705.3926014663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6"/>
      <c r="FU20" s="6"/>
      <c r="FV20" s="6"/>
      <c r="FW20" s="7"/>
    </row>
    <row r="21" spans="1:179" ht="15.75" x14ac:dyDescent="0.25">
      <c r="A21" s="18">
        <v>7.1</v>
      </c>
      <c r="B21" s="19" t="s">
        <v>11</v>
      </c>
      <c r="C21" s="4">
        <v>176469.99999999997</v>
      </c>
      <c r="D21" s="4">
        <v>215140</v>
      </c>
      <c r="E21" s="4">
        <v>203421</v>
      </c>
      <c r="F21" s="4">
        <v>222386</v>
      </c>
      <c r="G21" s="4">
        <v>219265</v>
      </c>
      <c r="H21" s="4">
        <v>166126.00000000003</v>
      </c>
      <c r="I21" s="4">
        <v>125210.00872119972</v>
      </c>
      <c r="J21" s="1">
        <v>117978.66632659684</v>
      </c>
      <c r="K21" s="1">
        <v>121753.98364904795</v>
      </c>
      <c r="L21" s="1">
        <v>87717.459325213174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6"/>
      <c r="FU21" s="6"/>
      <c r="FV21" s="6"/>
    </row>
    <row r="22" spans="1:179" ht="15.75" x14ac:dyDescent="0.25">
      <c r="A22" s="18">
        <v>7.2</v>
      </c>
      <c r="B22" s="19" t="s">
        <v>12</v>
      </c>
      <c r="C22" s="4">
        <v>935221.50923363294</v>
      </c>
      <c r="D22" s="4">
        <v>1014242.9560527322</v>
      </c>
      <c r="E22" s="4">
        <v>1091312.8629562722</v>
      </c>
      <c r="F22" s="4">
        <v>1222945.0521860835</v>
      </c>
      <c r="G22" s="4">
        <v>1290277.9769758172</v>
      </c>
      <c r="H22" s="4">
        <v>1361596.2074507312</v>
      </c>
      <c r="I22" s="4">
        <v>1384486.1187247573</v>
      </c>
      <c r="J22" s="1">
        <v>1408614.9879051372</v>
      </c>
      <c r="K22" s="1">
        <v>1471893.660955972</v>
      </c>
      <c r="L22" s="1">
        <v>1062148.5897161937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6"/>
      <c r="FU22" s="6"/>
      <c r="FV22" s="6"/>
    </row>
    <row r="23" spans="1:179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/>
      <c r="H23" s="4"/>
      <c r="I23" s="4"/>
      <c r="J23" s="1"/>
      <c r="K23" s="1"/>
      <c r="L23" s="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6"/>
      <c r="FU23" s="6"/>
      <c r="FV23" s="6"/>
    </row>
    <row r="24" spans="1:179" ht="15.75" x14ac:dyDescent="0.25">
      <c r="A24" s="18">
        <v>7.4</v>
      </c>
      <c r="B24" s="19" t="s">
        <v>14</v>
      </c>
      <c r="C24" s="4">
        <v>0</v>
      </c>
      <c r="D24" s="4">
        <v>0</v>
      </c>
      <c r="E24" s="4">
        <v>0</v>
      </c>
      <c r="F24" s="4">
        <v>0</v>
      </c>
      <c r="G24" s="4"/>
      <c r="H24" s="4"/>
      <c r="I24" s="4"/>
      <c r="J24" s="1"/>
      <c r="K24" s="1"/>
      <c r="L24" s="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6"/>
      <c r="FU24" s="6"/>
      <c r="FV24" s="6"/>
    </row>
    <row r="25" spans="1:179" ht="15.75" x14ac:dyDescent="0.25">
      <c r="A25" s="18">
        <v>7.5</v>
      </c>
      <c r="B25" s="19" t="s">
        <v>15</v>
      </c>
      <c r="C25" s="4">
        <v>129626.07708350306</v>
      </c>
      <c r="D25" s="4">
        <v>140011.49780599994</v>
      </c>
      <c r="E25" s="4">
        <v>141502.78171281115</v>
      </c>
      <c r="F25" s="4">
        <v>164010.51927593516</v>
      </c>
      <c r="G25" s="4">
        <v>171594.26581653979</v>
      </c>
      <c r="H25" s="4">
        <v>182508.24687824928</v>
      </c>
      <c r="I25" s="4">
        <v>185551.50113338736</v>
      </c>
      <c r="J25" s="1">
        <v>189979.29001269257</v>
      </c>
      <c r="K25" s="1">
        <v>196217.28376377217</v>
      </c>
      <c r="L25" s="1">
        <v>141685.35648622771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6"/>
      <c r="FU25" s="6"/>
      <c r="FV25" s="6"/>
    </row>
    <row r="26" spans="1:179" ht="15.75" x14ac:dyDescent="0.25">
      <c r="A26" s="18">
        <v>7.6</v>
      </c>
      <c r="B26" s="19" t="s">
        <v>16</v>
      </c>
      <c r="C26" s="4">
        <v>10261.529576085211</v>
      </c>
      <c r="D26" s="4">
        <v>10773.217751484981</v>
      </c>
      <c r="E26" s="4">
        <v>10447.167714724055</v>
      </c>
      <c r="F26" s="4">
        <v>9820.0139138120394</v>
      </c>
      <c r="G26" s="4">
        <v>10630.279535248163</v>
      </c>
      <c r="H26" s="4">
        <v>10196.928192629455</v>
      </c>
      <c r="I26" s="4">
        <v>8688.6945113196198</v>
      </c>
      <c r="J26" s="1">
        <v>10150.220724971728</v>
      </c>
      <c r="K26" s="1">
        <v>11636.316905340609</v>
      </c>
      <c r="L26" s="1">
        <v>11439.046932380077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6"/>
      <c r="FU26" s="6"/>
      <c r="FV26" s="6"/>
    </row>
    <row r="27" spans="1:179" ht="30" x14ac:dyDescent="0.25">
      <c r="A27" s="18">
        <v>7.7</v>
      </c>
      <c r="B27" s="19" t="s">
        <v>17</v>
      </c>
      <c r="C27" s="4">
        <v>246125.2208538925</v>
      </c>
      <c r="D27" s="4">
        <v>249374.95310739079</v>
      </c>
      <c r="E27" s="4">
        <v>274178.12610786106</v>
      </c>
      <c r="F27" s="4">
        <v>318604.64001485915</v>
      </c>
      <c r="G27" s="4">
        <v>383139.01487456064</v>
      </c>
      <c r="H27" s="4">
        <v>350606.89838835946</v>
      </c>
      <c r="I27" s="4">
        <v>301026.65449692536</v>
      </c>
      <c r="J27" s="1">
        <v>333581.49225459888</v>
      </c>
      <c r="K27" s="1">
        <v>367183.83608203282</v>
      </c>
      <c r="L27" s="1">
        <v>349714.94014145149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6"/>
      <c r="FU27" s="6"/>
      <c r="FV27" s="6"/>
    </row>
    <row r="28" spans="1:179" ht="15.75" x14ac:dyDescent="0.25">
      <c r="A28" s="20" t="s">
        <v>37</v>
      </c>
      <c r="B28" s="19" t="s">
        <v>18</v>
      </c>
      <c r="C28" s="4">
        <v>1147252</v>
      </c>
      <c r="D28" s="4">
        <v>1272448</v>
      </c>
      <c r="E28" s="4">
        <v>1409245</v>
      </c>
      <c r="F28" s="4">
        <v>1563737</v>
      </c>
      <c r="G28" s="4">
        <v>1796281.1746036415</v>
      </c>
      <c r="H28" s="4">
        <v>1967791</v>
      </c>
      <c r="I28" s="4">
        <v>2183621.1170743532</v>
      </c>
      <c r="J28" s="1">
        <v>2319826.5274561374</v>
      </c>
      <c r="K28" s="1">
        <v>2568047.9658939438</v>
      </c>
      <c r="L28" s="1">
        <v>2635692.5895694029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6"/>
      <c r="FU28" s="6"/>
      <c r="FV28" s="6"/>
    </row>
    <row r="29" spans="1:179" ht="30" x14ac:dyDescent="0.25">
      <c r="A29" s="20" t="s">
        <v>38</v>
      </c>
      <c r="B29" s="19" t="s">
        <v>19</v>
      </c>
      <c r="C29" s="4">
        <v>3577654.5589088937</v>
      </c>
      <c r="D29" s="4">
        <v>4048175.574861832</v>
      </c>
      <c r="E29" s="4">
        <v>4736923.0646160273</v>
      </c>
      <c r="F29" s="4">
        <v>4985167.3589459304</v>
      </c>
      <c r="G29" s="4">
        <v>5453910.6981342407</v>
      </c>
      <c r="H29" s="4">
        <v>5932663.2862961609</v>
      </c>
      <c r="I29" s="4">
        <v>6225382.2376281666</v>
      </c>
      <c r="J29" s="1">
        <v>6764431.4460905343</v>
      </c>
      <c r="K29" s="1">
        <v>7304030.8209967846</v>
      </c>
      <c r="L29" s="1">
        <v>7168699.7858853228</v>
      </c>
      <c r="M29" s="10"/>
      <c r="N29" s="10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6"/>
      <c r="FU29" s="6"/>
      <c r="FV29" s="6"/>
    </row>
    <row r="30" spans="1:179" ht="15.75" x14ac:dyDescent="0.25">
      <c r="A30" s="20" t="s">
        <v>39</v>
      </c>
      <c r="B30" s="19" t="s">
        <v>54</v>
      </c>
      <c r="C30" s="4">
        <v>563445.97006066993</v>
      </c>
      <c r="D30" s="4">
        <v>588556.179258305</v>
      </c>
      <c r="E30" s="4">
        <v>588636.44082187128</v>
      </c>
      <c r="F30" s="4">
        <v>667418.49794735573</v>
      </c>
      <c r="G30" s="4">
        <v>691045.42288942204</v>
      </c>
      <c r="H30" s="4">
        <v>734481.76156583638</v>
      </c>
      <c r="I30" s="4">
        <v>841483.59080230654</v>
      </c>
      <c r="J30" s="1">
        <v>886030.99916966516</v>
      </c>
      <c r="K30" s="1">
        <v>999837.29590119969</v>
      </c>
      <c r="L30" s="1">
        <v>1040195.7230182642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6"/>
      <c r="FU30" s="6"/>
      <c r="FV30" s="6"/>
    </row>
    <row r="31" spans="1:179" ht="15.75" x14ac:dyDescent="0.25">
      <c r="A31" s="20" t="s">
        <v>40</v>
      </c>
      <c r="B31" s="19" t="s">
        <v>20</v>
      </c>
      <c r="C31" s="4">
        <v>1196179.4366543719</v>
      </c>
      <c r="D31" s="4">
        <v>1306686.3225678336</v>
      </c>
      <c r="E31" s="4">
        <v>1361177.628153366</v>
      </c>
      <c r="F31" s="4">
        <v>1566156.0395427432</v>
      </c>
      <c r="G31" s="4">
        <v>1635714.3782873789</v>
      </c>
      <c r="H31" s="4">
        <v>1778377.0617873645</v>
      </c>
      <c r="I31" s="4">
        <v>2034498.2519769387</v>
      </c>
      <c r="J31" s="1">
        <v>2094524.9585006314</v>
      </c>
      <c r="K31" s="1">
        <v>2255623.0324325063</v>
      </c>
      <c r="L31" s="1">
        <v>2081191.9815306985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6"/>
      <c r="FU31" s="6"/>
      <c r="FV31" s="6"/>
    </row>
    <row r="32" spans="1:179" ht="15.75" x14ac:dyDescent="0.25">
      <c r="A32" s="24"/>
      <c r="B32" s="25" t="s">
        <v>30</v>
      </c>
      <c r="C32" s="26">
        <f>C17+C20+C28+C29+C30+C31</f>
        <v>11144750.920108423</v>
      </c>
      <c r="D32" s="26">
        <f t="shared" ref="D32:F32" si="7">D17+D20+D28+D29+D30+D31</f>
        <v>12296567.313596576</v>
      </c>
      <c r="E32" s="26">
        <f t="shared" si="7"/>
        <v>13460142.538244501</v>
      </c>
      <c r="F32" s="26">
        <f t="shared" si="7"/>
        <v>14808728.232455846</v>
      </c>
      <c r="G32" s="26">
        <f t="shared" ref="G32:K32" si="8">G17+G20+G28+G29+G30+G31</f>
        <v>16397214.009896003</v>
      </c>
      <c r="H32" s="26">
        <f t="shared" si="8"/>
        <v>17757957.824396491</v>
      </c>
      <c r="I32" s="26">
        <f t="shared" si="8"/>
        <v>19213787.396498136</v>
      </c>
      <c r="J32" s="26">
        <f t="shared" si="8"/>
        <v>20564450.120258559</v>
      </c>
      <c r="K32" s="26">
        <f t="shared" si="8"/>
        <v>22444434.45536558</v>
      </c>
      <c r="L32" s="26">
        <f t="shared" ref="L32" si="9">L17+L20+L28+L29+L30+L31</f>
        <v>21184811.975008659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6"/>
      <c r="FU32" s="6"/>
      <c r="FV32" s="6"/>
    </row>
    <row r="33" spans="1:179" s="17" customFormat="1" ht="15.75" x14ac:dyDescent="0.25">
      <c r="A33" s="27" t="s">
        <v>27</v>
      </c>
      <c r="B33" s="28" t="s">
        <v>51</v>
      </c>
      <c r="C33" s="29">
        <f>C6+C11+C13+C14+C15+C17+C20+C28+C29+C30+C31</f>
        <v>24768858.928115439</v>
      </c>
      <c r="D33" s="29">
        <f>D6+D11+D13+D14+D15+D17+D20+D28+D29+D30+D31</f>
        <v>26244487.541811079</v>
      </c>
      <c r="E33" s="29">
        <f>E6+E11+E13+E14+E15+E17+E20+E28+E29+E30+E31</f>
        <v>28348323.992239192</v>
      </c>
      <c r="F33" s="29">
        <f>F6+F11+F13+F14+F15+F17+F20+F28+F29+F30+F31</f>
        <v>29779385.405874796</v>
      </c>
      <c r="G33" s="29">
        <f t="shared" ref="G33:K33" si="10">G6+G11+G13+G14+G15+G17+G20+G28+G29+G30+G31</f>
        <v>32670345.469889823</v>
      </c>
      <c r="H33" s="29">
        <f t="shared" si="10"/>
        <v>35895645.272094317</v>
      </c>
      <c r="I33" s="29">
        <f t="shared" si="10"/>
        <v>38194668.303595021</v>
      </c>
      <c r="J33" s="29">
        <f t="shared" si="10"/>
        <v>40441011.977187514</v>
      </c>
      <c r="K33" s="29">
        <f t="shared" si="10"/>
        <v>43707751.230831653</v>
      </c>
      <c r="L33" s="29">
        <f t="shared" ref="L33" si="11">L6+L11+L13+L14+L15+L17+L20+L28+L29+L30+L31</f>
        <v>41482098.149470843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6"/>
      <c r="FU33" s="6"/>
      <c r="FV33" s="6"/>
      <c r="FW33" s="7"/>
    </row>
    <row r="34" spans="1:179" ht="15.75" x14ac:dyDescent="0.25">
      <c r="A34" s="22" t="s">
        <v>43</v>
      </c>
      <c r="B34" s="5" t="s">
        <v>25</v>
      </c>
      <c r="C34" s="4">
        <f>GSVA_const!C34</f>
        <v>3321210.1401244281</v>
      </c>
      <c r="D34" s="4">
        <f>GSVA_const!D34</f>
        <v>3814472.2858889904</v>
      </c>
      <c r="E34" s="4">
        <f>GSVA_const!E34</f>
        <v>4059076.273805229</v>
      </c>
      <c r="F34" s="4">
        <f>GSVA_const!F34</f>
        <v>4439807.7189423256</v>
      </c>
      <c r="G34" s="4">
        <f>GSVA_const!G34</f>
        <v>5200196.6127654128</v>
      </c>
      <c r="H34" s="4">
        <f>GSVA_const!H34</f>
        <v>5878963.8750250116</v>
      </c>
      <c r="I34" s="4">
        <f>GSVA_const!I34</f>
        <v>6237060.3532737717</v>
      </c>
      <c r="J34" s="4">
        <f>GSVA_const!J34</f>
        <v>6631115.5719052516</v>
      </c>
      <c r="K34" s="4">
        <f>GSVA_const!K34</f>
        <v>7223205.6352175409</v>
      </c>
      <c r="L34" s="4">
        <f>GSVA_const!L34</f>
        <v>6603842.5665173186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</row>
    <row r="35" spans="1:179" ht="15.75" x14ac:dyDescent="0.25">
      <c r="A35" s="22" t="s">
        <v>44</v>
      </c>
      <c r="B35" s="5" t="s">
        <v>24</v>
      </c>
      <c r="C35" s="4">
        <f>GSVA_const!C35</f>
        <v>974820.99999999988</v>
      </c>
      <c r="D35" s="4">
        <f>GSVA_const!D35</f>
        <v>1083337.782339615</v>
      </c>
      <c r="E35" s="4">
        <f>GSVA_const!E35</f>
        <v>914280.5835489817</v>
      </c>
      <c r="F35" s="4">
        <f>GSVA_const!F35</f>
        <v>883268.37676105462</v>
      </c>
      <c r="G35" s="4">
        <f>GSVA_const!G35</f>
        <v>600517.58100194088</v>
      </c>
      <c r="H35" s="4">
        <f>GSVA_const!H35</f>
        <v>569147.67745014327</v>
      </c>
      <c r="I35" s="4">
        <f>GSVA_const!I35</f>
        <v>479383.24020199297</v>
      </c>
      <c r="J35" s="4">
        <f>GSVA_const!J35</f>
        <v>539032.11647879728</v>
      </c>
      <c r="K35" s="4">
        <f>GSVA_const!K35</f>
        <v>527440.80429524032</v>
      </c>
      <c r="L35" s="4">
        <f>GSVA_const!L35</f>
        <v>510217.00726432027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</row>
    <row r="36" spans="1:179" ht="15.75" x14ac:dyDescent="0.25">
      <c r="A36" s="30" t="s">
        <v>45</v>
      </c>
      <c r="B36" s="31" t="s">
        <v>63</v>
      </c>
      <c r="C36" s="26">
        <f>C33+C34-C35</f>
        <v>27115248.068239868</v>
      </c>
      <c r="D36" s="26">
        <f t="shared" ref="D36:L36" si="12">D33+D34-D35</f>
        <v>28975622.045360457</v>
      </c>
      <c r="E36" s="26">
        <f t="shared" si="12"/>
        <v>31493119.682495441</v>
      </c>
      <c r="F36" s="26">
        <f t="shared" si="12"/>
        <v>33335924.748056062</v>
      </c>
      <c r="G36" s="26">
        <f t="shared" si="12"/>
        <v>37270024.501653299</v>
      </c>
      <c r="H36" s="26">
        <f t="shared" si="12"/>
        <v>41205461.469669186</v>
      </c>
      <c r="I36" s="26">
        <f t="shared" si="12"/>
        <v>43952345.416666798</v>
      </c>
      <c r="J36" s="26">
        <f t="shared" si="12"/>
        <v>46533095.432613969</v>
      </c>
      <c r="K36" s="26">
        <f t="shared" si="12"/>
        <v>50403516.061753951</v>
      </c>
      <c r="L36" s="26">
        <f t="shared" si="12"/>
        <v>47575723.708723836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</row>
    <row r="37" spans="1:179" ht="15.75" x14ac:dyDescent="0.25">
      <c r="A37" s="22" t="s">
        <v>46</v>
      </c>
      <c r="B37" s="5" t="s">
        <v>42</v>
      </c>
      <c r="C37" s="3">
        <f>GSVA_cur!C37</f>
        <v>255600</v>
      </c>
      <c r="D37" s="3">
        <f>GSVA_cur!D37</f>
        <v>259220</v>
      </c>
      <c r="E37" s="3">
        <f>GSVA_cur!E37</f>
        <v>262900</v>
      </c>
      <c r="F37" s="3">
        <f>GSVA_cur!F37</f>
        <v>266620</v>
      </c>
      <c r="G37" s="3">
        <f>GSVA_cur!G37</f>
        <v>270400</v>
      </c>
      <c r="H37" s="3">
        <f>GSVA_cur!H37</f>
        <v>274230</v>
      </c>
      <c r="I37" s="3">
        <f>GSVA_cur!I37</f>
        <v>278110</v>
      </c>
      <c r="J37" s="3">
        <f>GSVA_cur!J37</f>
        <v>282060</v>
      </c>
      <c r="K37" s="3">
        <f>GSVA_cur!K37</f>
        <v>286060</v>
      </c>
      <c r="L37" s="3">
        <f>GSVA_cur!L37</f>
        <v>290110</v>
      </c>
      <c r="M37" s="6"/>
      <c r="N37" s="6"/>
    </row>
    <row r="38" spans="1:179" ht="15.75" x14ac:dyDescent="0.25">
      <c r="A38" s="30" t="s">
        <v>47</v>
      </c>
      <c r="B38" s="31" t="s">
        <v>64</v>
      </c>
      <c r="C38" s="26">
        <f>C36/C37*1000</f>
        <v>106084.6951026599</v>
      </c>
      <c r="D38" s="26">
        <f t="shared" ref="D38:L38" si="13">D36/D37*1000</f>
        <v>111780.04029534935</v>
      </c>
      <c r="E38" s="26">
        <f t="shared" si="13"/>
        <v>119791.25021869701</v>
      </c>
      <c r="F38" s="26">
        <f t="shared" si="13"/>
        <v>125031.59833491885</v>
      </c>
      <c r="G38" s="26">
        <f t="shared" si="13"/>
        <v>137832.93084930955</v>
      </c>
      <c r="H38" s="26">
        <f t="shared" si="13"/>
        <v>150258.76625339745</v>
      </c>
      <c r="I38" s="26">
        <f t="shared" si="13"/>
        <v>158039.42834370141</v>
      </c>
      <c r="J38" s="26">
        <f t="shared" si="13"/>
        <v>164975.87546129889</v>
      </c>
      <c r="K38" s="26">
        <f t="shared" si="13"/>
        <v>176199.10529872737</v>
      </c>
      <c r="L38" s="26">
        <f t="shared" si="13"/>
        <v>163992.01581718604</v>
      </c>
      <c r="M38" s="8"/>
      <c r="N38" s="8"/>
      <c r="BO38" s="9"/>
      <c r="BP38" s="9"/>
      <c r="BQ38" s="9"/>
      <c r="BR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4" max="1048575" man="1"/>
    <brk id="26" max="1048575" man="1"/>
    <brk id="42" max="1048575" man="1"/>
    <brk id="106" max="95" man="1"/>
    <brk id="142" max="1048575" man="1"/>
    <brk id="166" max="1048575" man="1"/>
    <brk id="174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2021-03-15T04:40:23Z</dcterms:modified>
</cp:coreProperties>
</file>