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K6" i="11" l="1"/>
  <c r="D34" i="12" l="1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J20" i="1" l="1"/>
  <c r="K20" i="1"/>
  <c r="J20" i="11"/>
  <c r="K20" i="11"/>
  <c r="J20" i="12"/>
  <c r="K20" i="12"/>
  <c r="J20" i="10"/>
  <c r="K20" i="10"/>
  <c r="J17" i="1"/>
  <c r="K17" i="1"/>
  <c r="J17" i="11"/>
  <c r="K17" i="11"/>
  <c r="J17" i="12"/>
  <c r="K17" i="12"/>
  <c r="J17" i="10"/>
  <c r="K17" i="10"/>
  <c r="I16" i="1"/>
  <c r="J16" i="1"/>
  <c r="K16" i="1"/>
  <c r="I16" i="11"/>
  <c r="J16" i="11"/>
  <c r="K16" i="11"/>
  <c r="I16" i="12"/>
  <c r="J16" i="12"/>
  <c r="K16" i="12"/>
  <c r="I16" i="10"/>
  <c r="J16" i="10"/>
  <c r="K16" i="10"/>
  <c r="J6" i="1"/>
  <c r="K6" i="1"/>
  <c r="J6" i="11"/>
  <c r="J6" i="12"/>
  <c r="K6" i="12"/>
  <c r="J6" i="10"/>
  <c r="K6" i="10"/>
  <c r="J32" i="11" l="1"/>
  <c r="J33" i="11"/>
  <c r="J36" i="11" s="1"/>
  <c r="K32" i="1"/>
  <c r="K33" i="1"/>
  <c r="K33" i="10"/>
  <c r="K36" i="10"/>
  <c r="K36" i="1"/>
  <c r="K12" i="12"/>
  <c r="K12" i="10"/>
  <c r="K32" i="10"/>
  <c r="K33" i="12"/>
  <c r="K32" i="12"/>
  <c r="K12" i="1"/>
  <c r="K32" i="11"/>
  <c r="J12" i="11"/>
  <c r="K33" i="11"/>
  <c r="K12" i="11"/>
  <c r="J12" i="1"/>
  <c r="J12" i="10"/>
  <c r="J12" i="12"/>
  <c r="J32" i="12"/>
  <c r="J33" i="12"/>
  <c r="J32" i="1"/>
  <c r="J33" i="1"/>
  <c r="J32" i="10"/>
  <c r="J33" i="10"/>
  <c r="J38" i="11" l="1"/>
  <c r="K36" i="12"/>
  <c r="K38" i="10"/>
  <c r="K38" i="1"/>
  <c r="K36" i="11"/>
  <c r="J36" i="12"/>
  <c r="J36" i="1"/>
  <c r="J36" i="10"/>
  <c r="K38" i="12" l="1"/>
  <c r="K38" i="11"/>
  <c r="J38" i="12"/>
  <c r="J38" i="1"/>
  <c r="J38" i="10"/>
  <c r="I20" i="1"/>
  <c r="H20" i="1"/>
  <c r="G20" i="1"/>
  <c r="F20" i="1"/>
  <c r="E20" i="1"/>
  <c r="D20" i="1"/>
  <c r="C20" i="1"/>
  <c r="I17" i="1"/>
  <c r="H17" i="1"/>
  <c r="G17" i="1"/>
  <c r="F17" i="1"/>
  <c r="E17" i="1"/>
  <c r="D17" i="1"/>
  <c r="C17" i="1"/>
  <c r="H16" i="1"/>
  <c r="G16" i="1"/>
  <c r="F16" i="1"/>
  <c r="E16" i="1"/>
  <c r="D16" i="1"/>
  <c r="C16" i="1"/>
  <c r="I6" i="1"/>
  <c r="H6" i="1"/>
  <c r="G6" i="1"/>
  <c r="F6" i="1"/>
  <c r="E6" i="1"/>
  <c r="D6" i="1"/>
  <c r="C6" i="1"/>
  <c r="I20" i="11"/>
  <c r="I20" i="12"/>
  <c r="I20" i="10"/>
  <c r="I17" i="11"/>
  <c r="I17" i="12"/>
  <c r="I17" i="10"/>
  <c r="I6" i="11"/>
  <c r="I6" i="12"/>
  <c r="I6" i="10"/>
  <c r="I33" i="11" l="1"/>
  <c r="I36" i="11" s="1"/>
  <c r="I38" i="11" s="1"/>
  <c r="I32" i="11"/>
  <c r="H32" i="1"/>
  <c r="I32" i="1"/>
  <c r="I12" i="10"/>
  <c r="E32" i="1"/>
  <c r="C32" i="1"/>
  <c r="F32" i="1"/>
  <c r="I33" i="10"/>
  <c r="G32" i="1"/>
  <c r="I12" i="12"/>
  <c r="D32" i="1"/>
  <c r="H12" i="1"/>
  <c r="I33" i="1"/>
  <c r="C12" i="1"/>
  <c r="D33" i="1"/>
  <c r="E33" i="1"/>
  <c r="F12" i="1"/>
  <c r="E12" i="1"/>
  <c r="I12" i="1"/>
  <c r="G33" i="1"/>
  <c r="H33" i="1"/>
  <c r="D12" i="1"/>
  <c r="I32" i="12"/>
  <c r="I33" i="12"/>
  <c r="I12" i="11"/>
  <c r="C33" i="1"/>
  <c r="G12" i="1"/>
  <c r="F33" i="1"/>
  <c r="I32" i="10"/>
  <c r="I36" i="10" l="1"/>
  <c r="E36" i="1"/>
  <c r="F36" i="1"/>
  <c r="D36" i="1"/>
  <c r="C36" i="1"/>
  <c r="G36" i="1"/>
  <c r="C35" i="12"/>
  <c r="C34" i="12"/>
  <c r="C35" i="11"/>
  <c r="C34" i="11"/>
  <c r="G38" i="1" l="1"/>
  <c r="C38" i="1"/>
  <c r="I38" i="10"/>
  <c r="E38" i="1"/>
  <c r="D38" i="1"/>
  <c r="F38" i="1"/>
  <c r="H36" i="1"/>
  <c r="G20" i="11"/>
  <c r="H20" i="11"/>
  <c r="G20" i="12"/>
  <c r="G20" i="10"/>
  <c r="H20" i="10"/>
  <c r="G17" i="11"/>
  <c r="H17" i="11"/>
  <c r="G17" i="12"/>
  <c r="G17" i="10"/>
  <c r="H17" i="10"/>
  <c r="G16" i="11"/>
  <c r="H16" i="11"/>
  <c r="G16" i="12"/>
  <c r="G16" i="10"/>
  <c r="H16" i="10"/>
  <c r="G6" i="11"/>
  <c r="H6" i="11"/>
  <c r="G6" i="12"/>
  <c r="G6" i="10"/>
  <c r="H6" i="10"/>
  <c r="H33" i="11" l="1"/>
  <c r="H36" i="11" s="1"/>
  <c r="H38" i="11" s="1"/>
  <c r="G33" i="11"/>
  <c r="G36" i="11" s="1"/>
  <c r="G38" i="11" s="1"/>
  <c r="H32" i="11"/>
  <c r="G32" i="11"/>
  <c r="H38" i="1"/>
  <c r="H32" i="10"/>
  <c r="H12" i="10"/>
  <c r="G12" i="12"/>
  <c r="I36" i="1"/>
  <c r="G32" i="12"/>
  <c r="H12" i="11"/>
  <c r="H33" i="10"/>
  <c r="G33" i="12"/>
  <c r="G12" i="11"/>
  <c r="G33" i="10"/>
  <c r="G32" i="10"/>
  <c r="G12" i="10"/>
  <c r="I38" i="1" l="1"/>
  <c r="H36" i="10"/>
  <c r="G36" i="10"/>
  <c r="G36" i="12"/>
  <c r="I36" i="12"/>
  <c r="F20" i="12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F32" i="11" s="1"/>
  <c r="E17" i="11"/>
  <c r="D17" i="11"/>
  <c r="C17" i="11"/>
  <c r="F16" i="11"/>
  <c r="E16" i="11"/>
  <c r="D16" i="11"/>
  <c r="C16" i="11"/>
  <c r="F6" i="11"/>
  <c r="E6" i="11"/>
  <c r="D6" i="11"/>
  <c r="C6" i="11"/>
  <c r="F20" i="10"/>
  <c r="E20" i="10"/>
  <c r="D20" i="10"/>
  <c r="C20" i="10"/>
  <c r="F17" i="10"/>
  <c r="E17" i="10"/>
  <c r="D17" i="10"/>
  <c r="C17" i="10"/>
  <c r="F16" i="10"/>
  <c r="E16" i="10"/>
  <c r="D16" i="10"/>
  <c r="C16" i="10"/>
  <c r="F6" i="10"/>
  <c r="E6" i="10"/>
  <c r="D6" i="10"/>
  <c r="C6" i="10"/>
  <c r="D32" i="11" l="1"/>
  <c r="E32" i="11"/>
  <c r="D33" i="11"/>
  <c r="D36" i="11" s="1"/>
  <c r="D38" i="11" s="1"/>
  <c r="E33" i="11"/>
  <c r="E36" i="11" s="1"/>
  <c r="E38" i="11" s="1"/>
  <c r="F33" i="11"/>
  <c r="F36" i="11" s="1"/>
  <c r="F38" i="11" s="1"/>
  <c r="I38" i="12"/>
  <c r="C32" i="10"/>
  <c r="C12" i="12"/>
  <c r="D12" i="11"/>
  <c r="G38" i="10"/>
  <c r="H38" i="10"/>
  <c r="G38" i="12"/>
  <c r="D32" i="12"/>
  <c r="E33" i="12"/>
  <c r="E32" i="12"/>
  <c r="D33" i="12"/>
  <c r="F33" i="12"/>
  <c r="F32" i="12"/>
  <c r="C33" i="11"/>
  <c r="C33" i="10"/>
  <c r="C32" i="12"/>
  <c r="C33" i="12"/>
  <c r="C32" i="11"/>
  <c r="C12" i="11"/>
  <c r="D33" i="10"/>
  <c r="E33" i="10"/>
  <c r="D32" i="10"/>
  <c r="E32" i="10"/>
  <c r="F33" i="10"/>
  <c r="F32" i="10"/>
  <c r="E12" i="10"/>
  <c r="F12" i="10"/>
  <c r="D12" i="12"/>
  <c r="E12" i="12"/>
  <c r="F12" i="12"/>
  <c r="E12" i="11"/>
  <c r="F12" i="11"/>
  <c r="C12" i="10"/>
  <c r="D12" i="10"/>
  <c r="C36" i="11" l="1"/>
  <c r="C38" i="11" s="1"/>
  <c r="F36" i="12"/>
  <c r="E36" i="10"/>
  <c r="D36" i="12"/>
  <c r="D36" i="10"/>
  <c r="C36" i="12"/>
  <c r="C38" i="12" s="1"/>
  <c r="E36" i="12"/>
  <c r="C36" i="10"/>
  <c r="F36" i="10"/>
  <c r="E38" i="12" l="1"/>
  <c r="D38" i="12"/>
  <c r="F38" i="12"/>
  <c r="C38" i="10"/>
  <c r="D38" i="10"/>
  <c r="F38" i="10"/>
  <c r="E38" i="10"/>
  <c r="H6" i="12" l="1"/>
  <c r="H17" i="12"/>
  <c r="H20" i="12" l="1"/>
  <c r="H33" i="12" s="1"/>
  <c r="H16" i="12"/>
  <c r="H12" i="12"/>
  <c r="H32" i="12" l="1"/>
  <c r="H36" i="12" l="1"/>
  <c r="H38" i="12" l="1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<sst xmlns="http://schemas.openxmlformats.org/spreadsheetml/2006/main" count="265" uniqueCount="73">
  <si>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</si>
  <si>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</si>
  <si>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</si>
  <si>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</si>
  <si>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</si>
  <si>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</si>
  <si>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</si>
  <si>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</si>
  <si>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</si>
  <si>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</si>
  <si>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</si>
  <si>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</si>
  <si>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</si>
  <si>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</si>
  <si>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</si>
  <si>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</si>
  <si>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</si>
  <si>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</si>
  <si>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</si>
  <si>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</si>
  <si>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</si>
  <si>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</si>
  <si>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</si>
  <si>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</si>
  <si>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</si>
  <si>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</si>
  <si>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</si>
  <si>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</si>
  <si>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</si>
  <si>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</si>
  <si>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</si>
  <si>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</si>
  <si>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</si>
  <si>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</si>
  <si>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</si>
  <si>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</si>
  <si>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</si>
  <si>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</si>
  <si>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</si>
  <si>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</si>
  <si>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</si>
  <si>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</si>
  <si>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</si>
  <si>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</si>
  <si>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</si>
  <si>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</si>
  <si>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</si>
  <si>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</si>
  <si>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</si>
  <si>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</si>
  <si>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</si>
  <si>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</si>
  <si>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</si>
  <si>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</si>
  <si>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</si>
  <si>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</si>
  <si>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</si>
  <si>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</si>
  <si>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</si>
  <si>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</si>
  <si>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</si>
  <si>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</si>
  <si>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</si>
  <si>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</si>
  <si>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</si>
  <si>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</si>
  <si>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Manipur</t>
  </si>
  <si>
    <t>2016-17</t>
  </si>
  <si>
    <t>2017-18</t>
  </si>
  <si>
    <t>2018-19</t>
  </si>
  <si>
    <t>2019-20</t>
  </si>
  <si>
    <t>Source: Directorate of Economics and Statistics of the respective State/Uts.</t>
  </si>
  <si>
    <t>As on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</si>
</sst>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Protection="1"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7" fillId="4" borderId="1" xfId="0" applyNumberFormat="1" applyFont="1" applyFill="1" applyBorder="1" applyProtection="1">
      <protection locked="0"/>
    </xf>
    <xf numFmtId="1" fontId="7" fillId="4" borderId="1" xfId="0" applyNumberFormat="1" applyFont="1" applyFill="1" applyBorder="1" applyProtection="1"/>
    <xf numFmtId="1" fontId="7" fillId="0" borderId="1" xfId="0" applyNumberFormat="1" applyFont="1" applyFill="1" applyBorder="1" applyProtection="1">
      <protection locked="0"/>
    </xf>
    <xf numFmtId="1" fontId="17" fillId="0" borderId="1" xfId="0" applyNumberFormat="1" applyFont="1" applyFill="1" applyBorder="1" applyProtection="1"/>
    <xf numFmtId="1" fontId="7" fillId="0" borderId="1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Fill="1" applyBorder="1" applyAlignment="1" applyProtection="1">
      <alignment vertical="center"/>
    </xf>
    <xf numFmtId="2" fontId="17" fillId="0" borderId="1" xfId="0" applyNumberFormat="1" applyFont="1" applyFill="1" applyBorder="1" applyProtection="1"/>
    <xf numFmtId="1" fontId="7" fillId="0" borderId="1" xfId="0" applyNumberFormat="1" applyFont="1" applyFill="1" applyBorder="1" applyAlignment="1" applyProtection="1">
      <alignment horizontal="right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40"/>
  <sheetViews>
    <sheetView tabSelected="1" zoomScaleSheetLayoutView="100" workbookViewId="0">
      <pane xSplit="2" ySplit="5" topLeftCell="C24" activePane="bottomRight" state="frozen"/>
      <selection pane="topRight" activeCell="C1" sqref="C1"/>
      <selection pane="bottomLeft" activeCell="A5" sqref="A5"/>
      <selection pane="bottomRight" activeCell="B42" sqref="B42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7" width="10.7109375" style="6" customWidth="1"/>
    <col min="8" max="11" width="11.85546875" style="5" customWidth="1"/>
    <col min="12" max="12" width="11.85546875" style="6" customWidth="1"/>
    <col min="13" max="13" width="11.28515625" style="6" customWidth="1"/>
    <col min="14" max="14" width="11.7109375" style="5" customWidth="1"/>
    <col min="15" max="15" width="9.140625" style="6" customWidth="1"/>
    <col min="16" max="16" width="10.85546875" style="6" customWidth="1"/>
    <col min="17" max="17" width="10.85546875" style="5" customWidth="1"/>
    <col min="18" max="18" width="11" style="6" customWidth="1"/>
    <col min="19" max="21" width="11.42578125" style="6" customWidth="1"/>
    <col min="22" max="49" width="9.140625" style="6" customWidth="1"/>
    <col min="50" max="50" width="12.42578125" style="6" customWidth="1"/>
    <col min="51" max="72" width="9.140625" style="6" customWidth="1"/>
    <col min="73" max="73" width="12.140625" style="6" customWidth="1"/>
    <col min="74" max="77" width="9.140625" style="6" customWidth="1"/>
    <col min="78" max="82" width="9.140625" style="6" hidden="1" customWidth="1"/>
    <col min="83" max="83" width="9.140625" style="6" customWidth="1"/>
    <col min="84" max="88" width="9.140625" style="6" hidden="1" customWidth="1"/>
    <col min="89" max="89" width="9.140625" style="6" customWidth="1"/>
    <col min="90" max="94" width="9.140625" style="6" hidden="1" customWidth="1"/>
    <col min="95" max="95" width="9.140625" style="6" customWidth="1"/>
    <col min="96" max="100" width="9.140625" style="6" hidden="1" customWidth="1"/>
    <col min="101" max="101" width="9.140625" style="6" customWidth="1"/>
    <col min="102" max="106" width="9.140625" style="6" hidden="1" customWidth="1"/>
    <col min="107" max="107" width="9.140625" style="5" customWidth="1"/>
    <col min="108" max="112" width="9.140625" style="5" hidden="1" customWidth="1"/>
    <col min="113" max="113" width="9.140625" style="5" customWidth="1"/>
    <col min="114" max="118" width="9.140625" style="5" hidden="1" customWidth="1"/>
    <col min="119" max="119" width="9.140625" style="5" customWidth="1"/>
    <col min="120" max="124" width="9.140625" style="5" hidden="1" customWidth="1"/>
    <col min="125" max="125" width="9.140625" style="5" customWidth="1"/>
    <col min="126" max="155" width="9.140625" style="6" customWidth="1"/>
    <col min="156" max="156" width="9.140625" style="6" hidden="1" customWidth="1"/>
    <col min="157" max="164" width="9.140625" style="6" customWidth="1"/>
    <col min="165" max="165" width="9.140625" style="6" hidden="1" customWidth="1"/>
    <col min="166" max="170" width="9.140625" style="6" customWidth="1"/>
    <col min="171" max="171" width="9.140625" style="6" hidden="1" customWidth="1"/>
    <col min="172" max="181" width="9.140625" style="6" customWidth="1"/>
    <col min="182" max="185" width="8.85546875" style="6"/>
    <col min="186" max="186" width="12.7109375" style="6" bestFit="1" customWidth="1"/>
    <col min="187" max="16384" width="8.85546875" style="2"/>
  </cols>
  <sheetData>
    <row r="1" spans="1:186" ht="18.75" x14ac:dyDescent="0.3">
      <c r="A1" s="2" t="s">
        <v>53</v>
      </c>
      <c r="B1" s="31" t="s">
        <v>66</v>
      </c>
      <c r="P1" s="7"/>
    </row>
    <row r="2" spans="1:186" ht="15.75" x14ac:dyDescent="0.25">
      <c r="A2" s="11" t="s">
        <v>48</v>
      </c>
      <c r="I2" s="5" t="s">
        <v>72</v>
      </c>
    </row>
    <row r="3" spans="1:186" ht="15.75" x14ac:dyDescent="0.25">
      <c r="A3" s="11"/>
      <c r="C3" s="29"/>
      <c r="D3" s="29"/>
      <c r="E3" s="29"/>
      <c r="F3" s="29"/>
      <c r="G3" s="29"/>
    </row>
    <row r="4" spans="1:186" ht="15.75" x14ac:dyDescent="0.25">
      <c r="A4" s="11"/>
      <c r="E4" s="10"/>
      <c r="F4" s="10" t="s">
        <v>57</v>
      </c>
      <c r="G4" s="10"/>
    </row>
    <row r="5" spans="1:186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</row>
    <row r="6" spans="1:186" s="16" customFormat="1" ht="15.75" x14ac:dyDescent="0.25">
      <c r="A6" s="14" t="s">
        <v>26</v>
      </c>
      <c r="B6" s="15" t="s">
        <v>2</v>
      </c>
      <c r="C6" s="1">
        <f>C7+C8+C9+C10</f>
        <v>251622.58</v>
      </c>
      <c r="D6" s="1">
        <f t="shared" ref="D6:K6" si="0">D7+D8+D9+D10</f>
        <v>297164.76</v>
      </c>
      <c r="E6" s="1">
        <f t="shared" si="0"/>
        <v>348747.66</v>
      </c>
      <c r="F6" s="1">
        <f t="shared" si="0"/>
        <v>400433</v>
      </c>
      <c r="G6" s="1">
        <f t="shared" si="0"/>
        <v>397568</v>
      </c>
      <c r="H6" s="1">
        <f t="shared" si="0"/>
        <v>419897</v>
      </c>
      <c r="I6" s="1">
        <f t="shared" si="0"/>
        <v>673554</v>
      </c>
      <c r="J6" s="1">
        <f t="shared" si="0"/>
        <v>668733</v>
      </c>
      <c r="K6" s="1">
        <f t="shared" si="0"/>
        <v>817458.4348870588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5"/>
      <c r="GB6" s="5"/>
      <c r="GC6" s="5"/>
      <c r="GD6" s="6"/>
    </row>
    <row r="7" spans="1:186" ht="15.75" x14ac:dyDescent="0.25">
      <c r="A7" s="17">
        <v>1.1000000000000001</v>
      </c>
      <c r="B7" s="18" t="s">
        <v>59</v>
      </c>
      <c r="C7" s="32">
        <v>137771.57999999999</v>
      </c>
      <c r="D7" s="32">
        <v>168582.76</v>
      </c>
      <c r="E7" s="32">
        <v>205623.48</v>
      </c>
      <c r="F7" s="32">
        <v>248051</v>
      </c>
      <c r="G7" s="32">
        <v>235995</v>
      </c>
      <c r="H7" s="1">
        <v>224997</v>
      </c>
      <c r="I7" s="1">
        <v>450711</v>
      </c>
      <c r="J7" s="1">
        <v>438733</v>
      </c>
      <c r="K7" s="1">
        <v>574741.4348870588</v>
      </c>
      <c r="L7" s="8"/>
      <c r="M7" s="8"/>
      <c r="N7" s="7"/>
      <c r="O7" s="8"/>
      <c r="P7" s="8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5"/>
      <c r="GB7" s="5"/>
      <c r="GC7" s="5"/>
    </row>
    <row r="8" spans="1:186" ht="15.75" x14ac:dyDescent="0.25">
      <c r="A8" s="17">
        <v>1.2</v>
      </c>
      <c r="B8" s="18" t="s">
        <v>60</v>
      </c>
      <c r="C8" s="32">
        <v>52587</v>
      </c>
      <c r="D8" s="32">
        <v>58268</v>
      </c>
      <c r="E8" s="32">
        <v>67294.080000000002</v>
      </c>
      <c r="F8" s="32">
        <v>73744</v>
      </c>
      <c r="G8" s="32">
        <v>80879</v>
      </c>
      <c r="H8" s="1">
        <v>84455</v>
      </c>
      <c r="I8" s="1">
        <v>96785</v>
      </c>
      <c r="J8" s="1">
        <v>110033</v>
      </c>
      <c r="K8" s="1">
        <v>138794</v>
      </c>
      <c r="L8" s="8"/>
      <c r="M8" s="8"/>
      <c r="N8" s="7"/>
      <c r="O8" s="8"/>
      <c r="P8" s="8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5"/>
      <c r="GB8" s="5"/>
      <c r="GC8" s="5"/>
    </row>
    <row r="9" spans="1:186" ht="15.75" x14ac:dyDescent="0.25">
      <c r="A9" s="17">
        <v>1.3</v>
      </c>
      <c r="B9" s="18" t="s">
        <v>61</v>
      </c>
      <c r="C9" s="32">
        <v>42183</v>
      </c>
      <c r="D9" s="32">
        <v>43885</v>
      </c>
      <c r="E9" s="32">
        <v>41994</v>
      </c>
      <c r="F9" s="32">
        <v>43083</v>
      </c>
      <c r="G9" s="32">
        <v>40811</v>
      </c>
      <c r="H9" s="1">
        <v>67973</v>
      </c>
      <c r="I9" s="1">
        <v>76918</v>
      </c>
      <c r="J9" s="1">
        <v>64146</v>
      </c>
      <c r="K9" s="1">
        <v>50994</v>
      </c>
      <c r="L9" s="8"/>
      <c r="M9" s="8"/>
      <c r="N9" s="7"/>
      <c r="O9" s="8"/>
      <c r="P9" s="8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5"/>
      <c r="GB9" s="5"/>
      <c r="GC9" s="5"/>
    </row>
    <row r="10" spans="1:186" ht="15.75" x14ac:dyDescent="0.25">
      <c r="A10" s="17">
        <v>1.4</v>
      </c>
      <c r="B10" s="18" t="s">
        <v>62</v>
      </c>
      <c r="C10" s="32">
        <v>19081</v>
      </c>
      <c r="D10" s="32">
        <v>26429</v>
      </c>
      <c r="E10" s="32">
        <v>33836.1</v>
      </c>
      <c r="F10" s="32">
        <v>35555</v>
      </c>
      <c r="G10" s="32">
        <v>39883</v>
      </c>
      <c r="H10" s="1">
        <v>42472</v>
      </c>
      <c r="I10" s="1">
        <v>49140</v>
      </c>
      <c r="J10" s="1">
        <v>55821</v>
      </c>
      <c r="K10" s="1">
        <v>52929</v>
      </c>
      <c r="L10" s="8"/>
      <c r="M10" s="8"/>
      <c r="N10" s="7"/>
      <c r="O10" s="8"/>
      <c r="P10" s="8"/>
      <c r="Q10" s="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5"/>
      <c r="GB10" s="5"/>
      <c r="GC10" s="5"/>
    </row>
    <row r="11" spans="1:186" ht="15.75" x14ac:dyDescent="0.25">
      <c r="A11" s="19" t="s">
        <v>31</v>
      </c>
      <c r="B11" s="18" t="s">
        <v>3</v>
      </c>
      <c r="C11" s="32"/>
      <c r="D11" s="32"/>
      <c r="E11" s="32"/>
      <c r="F11" s="32"/>
      <c r="G11" s="32"/>
      <c r="H11" s="1"/>
      <c r="I11" s="1"/>
      <c r="J11" s="1"/>
      <c r="K11" s="1"/>
      <c r="L11" s="8"/>
      <c r="M11" s="8"/>
      <c r="N11" s="7"/>
      <c r="O11" s="8"/>
      <c r="P11" s="8"/>
      <c r="Q11" s="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5"/>
      <c r="GB11" s="5"/>
      <c r="GC11" s="5"/>
    </row>
    <row r="12" spans="1:186" ht="15.75" x14ac:dyDescent="0.25">
      <c r="A12" s="23"/>
      <c r="B12" s="24" t="s">
        <v>28</v>
      </c>
      <c r="C12" s="32">
        <f>C6+C11</f>
        <v>251622.58</v>
      </c>
      <c r="D12" s="32">
        <f t="shared" ref="D12" si="1">D6+D11</f>
        <v>297164.76</v>
      </c>
      <c r="E12" s="32">
        <f>E6+E11</f>
        <v>348747.66</v>
      </c>
      <c r="F12" s="32">
        <f>F6+F11</f>
        <v>400433</v>
      </c>
      <c r="G12" s="32">
        <f t="shared" ref="G12:K12" si="2">G6+G11</f>
        <v>397568</v>
      </c>
      <c r="H12" s="32">
        <f t="shared" si="2"/>
        <v>419897</v>
      </c>
      <c r="I12" s="32">
        <f t="shared" si="2"/>
        <v>673554</v>
      </c>
      <c r="J12" s="32">
        <f t="shared" si="2"/>
        <v>668733</v>
      </c>
      <c r="K12" s="32">
        <f t="shared" si="2"/>
        <v>817458.4348870588</v>
      </c>
      <c r="L12" s="8"/>
      <c r="M12" s="8"/>
      <c r="N12" s="7"/>
      <c r="O12" s="8"/>
      <c r="P12" s="8"/>
      <c r="Q12" s="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5"/>
      <c r="GB12" s="5"/>
      <c r="GC12" s="5"/>
    </row>
    <row r="13" spans="1:186" s="16" customFormat="1" ht="15.75" x14ac:dyDescent="0.25">
      <c r="A13" s="14" t="s">
        <v>32</v>
      </c>
      <c r="B13" s="15" t="s">
        <v>4</v>
      </c>
      <c r="C13" s="33">
        <v>40990</v>
      </c>
      <c r="D13" s="33">
        <v>30594</v>
      </c>
      <c r="E13" s="33">
        <v>46011</v>
      </c>
      <c r="F13" s="33">
        <v>47201</v>
      </c>
      <c r="G13" s="33">
        <v>59408</v>
      </c>
      <c r="H13" s="1">
        <v>60896</v>
      </c>
      <c r="I13" s="1">
        <v>61998</v>
      </c>
      <c r="J13" s="1">
        <v>65361</v>
      </c>
      <c r="K13" s="1">
        <v>67482.775877931912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5"/>
      <c r="GB13" s="5"/>
      <c r="GC13" s="5"/>
      <c r="GD13" s="6"/>
    </row>
    <row r="14" spans="1:186" ht="30" x14ac:dyDescent="0.25">
      <c r="A14" s="19" t="s">
        <v>33</v>
      </c>
      <c r="B14" s="18" t="s">
        <v>5</v>
      </c>
      <c r="C14" s="32">
        <v>54276</v>
      </c>
      <c r="D14" s="32">
        <v>55506</v>
      </c>
      <c r="E14" s="32">
        <v>48391</v>
      </c>
      <c r="F14" s="32">
        <v>27410</v>
      </c>
      <c r="G14" s="32">
        <v>33257</v>
      </c>
      <c r="H14" s="1">
        <v>39667</v>
      </c>
      <c r="I14" s="1">
        <v>59750</v>
      </c>
      <c r="J14" s="1">
        <v>53103</v>
      </c>
      <c r="K14" s="1">
        <v>63507.371291630516</v>
      </c>
      <c r="L14" s="8"/>
      <c r="M14" s="8"/>
      <c r="N14" s="7"/>
      <c r="O14" s="8"/>
      <c r="P14" s="8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7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7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7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5"/>
      <c r="GB14" s="5"/>
      <c r="GC14" s="5"/>
    </row>
    <row r="15" spans="1:186" ht="15.75" x14ac:dyDescent="0.25">
      <c r="A15" s="19" t="s">
        <v>34</v>
      </c>
      <c r="B15" s="18" t="s">
        <v>6</v>
      </c>
      <c r="C15" s="32">
        <v>100712</v>
      </c>
      <c r="D15" s="32">
        <v>106164</v>
      </c>
      <c r="E15" s="32">
        <v>120023</v>
      </c>
      <c r="F15" s="32">
        <v>191000</v>
      </c>
      <c r="G15" s="32">
        <v>202688</v>
      </c>
      <c r="H15" s="1">
        <v>191502</v>
      </c>
      <c r="I15" s="1">
        <v>211321</v>
      </c>
      <c r="J15" s="1">
        <v>220076</v>
      </c>
      <c r="K15" s="1">
        <v>226658.76547188257</v>
      </c>
      <c r="L15" s="8"/>
      <c r="M15" s="8"/>
      <c r="N15" s="7"/>
      <c r="O15" s="8"/>
      <c r="P15" s="8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7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7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7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5"/>
      <c r="GB15" s="5"/>
      <c r="GC15" s="5"/>
    </row>
    <row r="16" spans="1:186" ht="15.75" x14ac:dyDescent="0.25">
      <c r="A16" s="23"/>
      <c r="B16" s="24" t="s">
        <v>29</v>
      </c>
      <c r="C16" s="32">
        <f>+C13+C14+C15</f>
        <v>195978</v>
      </c>
      <c r="D16" s="32">
        <f t="shared" ref="D16" si="3">+D13+D14+D15</f>
        <v>192264</v>
      </c>
      <c r="E16" s="32">
        <f>+E13+E14+E15</f>
        <v>214425</v>
      </c>
      <c r="F16" s="32">
        <f>+F13+F14+F15</f>
        <v>265611</v>
      </c>
      <c r="G16" s="32">
        <f t="shared" ref="G16:K16" si="4">+G13+G14+G15</f>
        <v>295353</v>
      </c>
      <c r="H16" s="32">
        <f t="shared" si="4"/>
        <v>292065</v>
      </c>
      <c r="I16" s="32">
        <f t="shared" si="4"/>
        <v>333069</v>
      </c>
      <c r="J16" s="32">
        <f t="shared" si="4"/>
        <v>338540</v>
      </c>
      <c r="K16" s="32">
        <f t="shared" si="4"/>
        <v>357648.912641445</v>
      </c>
      <c r="L16" s="8"/>
      <c r="M16" s="8"/>
      <c r="N16" s="7"/>
      <c r="O16" s="8"/>
      <c r="P16" s="8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7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7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7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5"/>
      <c r="GB16" s="5"/>
      <c r="GC16" s="5"/>
    </row>
    <row r="17" spans="1:186" s="16" customFormat="1" ht="15.75" x14ac:dyDescent="0.25">
      <c r="A17" s="14" t="s">
        <v>35</v>
      </c>
      <c r="B17" s="15" t="s">
        <v>7</v>
      </c>
      <c r="C17" s="33">
        <f>C18+C19</f>
        <v>156450</v>
      </c>
      <c r="D17" s="33">
        <f t="shared" ref="D17" si="5">D18+D19</f>
        <v>140653</v>
      </c>
      <c r="E17" s="33">
        <f>E18+E19</f>
        <v>217288</v>
      </c>
      <c r="F17" s="33">
        <f>F18+F19</f>
        <v>237568</v>
      </c>
      <c r="G17" s="33">
        <f t="shared" ref="G17:H17" si="6">G18+G19</f>
        <v>260508</v>
      </c>
      <c r="H17" s="33">
        <f t="shared" si="6"/>
        <v>286274</v>
      </c>
      <c r="I17" s="33">
        <f t="shared" ref="I17:K17" si="7">I18+I19</f>
        <v>325480</v>
      </c>
      <c r="J17" s="33">
        <f t="shared" si="7"/>
        <v>366604</v>
      </c>
      <c r="K17" s="33">
        <f t="shared" si="7"/>
        <v>410872.532354108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5"/>
      <c r="GB17" s="5"/>
      <c r="GC17" s="5"/>
      <c r="GD17" s="6"/>
    </row>
    <row r="18" spans="1:186" ht="15.75" x14ac:dyDescent="0.25">
      <c r="A18" s="17">
        <v>6.1</v>
      </c>
      <c r="B18" s="18" t="s">
        <v>8</v>
      </c>
      <c r="C18" s="32">
        <v>149457</v>
      </c>
      <c r="D18" s="32">
        <v>132930</v>
      </c>
      <c r="E18" s="32">
        <v>208884</v>
      </c>
      <c r="F18" s="32">
        <v>228858</v>
      </c>
      <c r="G18" s="32">
        <v>250960</v>
      </c>
      <c r="H18" s="1">
        <v>275809</v>
      </c>
      <c r="I18" s="1">
        <v>313900</v>
      </c>
      <c r="J18" s="1">
        <v>353693</v>
      </c>
      <c r="K18" s="1">
        <v>396595.00528094795</v>
      </c>
      <c r="L18" s="8"/>
      <c r="M18" s="8"/>
      <c r="N18" s="7"/>
      <c r="O18" s="8"/>
      <c r="P18" s="8"/>
      <c r="Q18" s="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5"/>
      <c r="GB18" s="5"/>
      <c r="GC18" s="5"/>
    </row>
    <row r="19" spans="1:186" ht="15.75" x14ac:dyDescent="0.25">
      <c r="A19" s="17">
        <v>6.2</v>
      </c>
      <c r="B19" s="18" t="s">
        <v>9</v>
      </c>
      <c r="C19" s="32">
        <v>6993</v>
      </c>
      <c r="D19" s="32">
        <v>7723</v>
      </c>
      <c r="E19" s="32">
        <v>8404</v>
      </c>
      <c r="F19" s="32">
        <v>8710</v>
      </c>
      <c r="G19" s="32">
        <v>9548</v>
      </c>
      <c r="H19" s="1">
        <v>10465</v>
      </c>
      <c r="I19" s="1">
        <v>11580</v>
      </c>
      <c r="J19" s="1">
        <v>12911</v>
      </c>
      <c r="K19" s="1">
        <v>14277.527073160029</v>
      </c>
      <c r="L19" s="8"/>
      <c r="M19" s="8"/>
      <c r="N19" s="7"/>
      <c r="O19" s="8"/>
      <c r="P19" s="8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5"/>
      <c r="GB19" s="5"/>
      <c r="GC19" s="5"/>
    </row>
    <row r="20" spans="1:186" s="16" customFormat="1" ht="30" x14ac:dyDescent="0.25">
      <c r="A20" s="20" t="s">
        <v>36</v>
      </c>
      <c r="B20" s="22" t="s">
        <v>10</v>
      </c>
      <c r="C20" s="33">
        <f>SUM(C21:C27)</f>
        <v>70408</v>
      </c>
      <c r="D20" s="33">
        <f>SUM(D21:D27)</f>
        <v>87255</v>
      </c>
      <c r="E20" s="33">
        <f>SUM(E21:E27)</f>
        <v>98114</v>
      </c>
      <c r="F20" s="33">
        <f t="shared" ref="F20:K20" si="8">SUM(F21:F27)</f>
        <v>107959</v>
      </c>
      <c r="G20" s="33">
        <f t="shared" si="8"/>
        <v>124084</v>
      </c>
      <c r="H20" s="33">
        <f t="shared" si="8"/>
        <v>139817</v>
      </c>
      <c r="I20" s="33">
        <f t="shared" si="8"/>
        <v>147565</v>
      </c>
      <c r="J20" s="33">
        <f t="shared" si="8"/>
        <v>161034</v>
      </c>
      <c r="K20" s="33">
        <f t="shared" si="8"/>
        <v>180876.97456666734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5"/>
      <c r="GB20" s="5"/>
      <c r="GC20" s="5"/>
      <c r="GD20" s="6"/>
    </row>
    <row r="21" spans="1:186" ht="15.75" x14ac:dyDescent="0.25">
      <c r="A21" s="17">
        <v>7.1</v>
      </c>
      <c r="B21" s="18" t="s">
        <v>11</v>
      </c>
      <c r="C21" s="32">
        <v>2</v>
      </c>
      <c r="D21" s="32">
        <v>3</v>
      </c>
      <c r="E21" s="32">
        <v>5</v>
      </c>
      <c r="F21" s="32">
        <v>6</v>
      </c>
      <c r="G21" s="32">
        <v>7</v>
      </c>
      <c r="H21" s="1">
        <v>6</v>
      </c>
      <c r="I21" s="1">
        <v>7</v>
      </c>
      <c r="J21" s="1">
        <v>8</v>
      </c>
      <c r="K21" s="1">
        <v>8.4444444444444446</v>
      </c>
      <c r="L21" s="8"/>
      <c r="M21" s="8"/>
      <c r="N21" s="7"/>
      <c r="O21" s="8"/>
      <c r="P21" s="8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5"/>
      <c r="GB21" s="5"/>
      <c r="GC21" s="5"/>
    </row>
    <row r="22" spans="1:186" ht="15.75" x14ac:dyDescent="0.25">
      <c r="A22" s="17">
        <v>7.2</v>
      </c>
      <c r="B22" s="18" t="s">
        <v>12</v>
      </c>
      <c r="C22" s="32">
        <v>43561</v>
      </c>
      <c r="D22" s="32">
        <v>53400</v>
      </c>
      <c r="E22" s="32">
        <v>56436</v>
      </c>
      <c r="F22" s="32">
        <v>58935</v>
      </c>
      <c r="G22" s="32">
        <v>62770</v>
      </c>
      <c r="H22" s="1">
        <v>72410</v>
      </c>
      <c r="I22" s="1">
        <v>78738</v>
      </c>
      <c r="J22" s="1">
        <v>89467</v>
      </c>
      <c r="K22" s="1">
        <v>100716.87364973553</v>
      </c>
      <c r="L22" s="8"/>
      <c r="M22" s="8"/>
      <c r="N22" s="7"/>
      <c r="O22" s="8"/>
      <c r="P22" s="8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5"/>
      <c r="GB22" s="5"/>
      <c r="GC22" s="5"/>
    </row>
    <row r="23" spans="1:186" ht="15.75" x14ac:dyDescent="0.25">
      <c r="A23" s="17">
        <v>7.3</v>
      </c>
      <c r="B23" s="18" t="s">
        <v>13</v>
      </c>
      <c r="C23" s="32"/>
      <c r="D23" s="32"/>
      <c r="E23" s="32"/>
      <c r="F23" s="32"/>
      <c r="G23" s="32"/>
      <c r="H23" s="1"/>
      <c r="I23" s="1"/>
      <c r="J23" s="1"/>
      <c r="K23" s="1">
        <v>0</v>
      </c>
      <c r="L23" s="8"/>
      <c r="M23" s="8"/>
      <c r="N23" s="7"/>
      <c r="O23" s="8"/>
      <c r="P23" s="8"/>
      <c r="Q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5"/>
      <c r="GB23" s="5"/>
      <c r="GC23" s="5"/>
    </row>
    <row r="24" spans="1:186" ht="15.75" x14ac:dyDescent="0.25">
      <c r="A24" s="17">
        <v>7.4</v>
      </c>
      <c r="B24" s="18" t="s">
        <v>14</v>
      </c>
      <c r="C24" s="32">
        <v>1999</v>
      </c>
      <c r="D24" s="32">
        <v>3502</v>
      </c>
      <c r="E24" s="32">
        <v>2499</v>
      </c>
      <c r="F24" s="32">
        <v>3668</v>
      </c>
      <c r="G24" s="32">
        <v>6969</v>
      </c>
      <c r="H24" s="1">
        <v>7437</v>
      </c>
      <c r="I24" s="1">
        <v>7230</v>
      </c>
      <c r="J24" s="1">
        <v>6313</v>
      </c>
      <c r="K24" s="1">
        <v>6128.845782965298</v>
      </c>
      <c r="L24" s="8"/>
      <c r="M24" s="8"/>
      <c r="N24" s="7"/>
      <c r="O24" s="8"/>
      <c r="P24" s="8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5"/>
      <c r="GB24" s="5"/>
      <c r="GC24" s="5"/>
    </row>
    <row r="25" spans="1:186" ht="15.75" x14ac:dyDescent="0.25">
      <c r="A25" s="17">
        <v>7.5</v>
      </c>
      <c r="B25" s="18" t="s">
        <v>15</v>
      </c>
      <c r="C25" s="32">
        <v>1816</v>
      </c>
      <c r="D25" s="32">
        <v>2226</v>
      </c>
      <c r="E25" s="32">
        <v>2330</v>
      </c>
      <c r="F25" s="32">
        <v>2442</v>
      </c>
      <c r="G25" s="32">
        <v>2617</v>
      </c>
      <c r="H25" s="1">
        <v>8234</v>
      </c>
      <c r="I25" s="1">
        <v>8495</v>
      </c>
      <c r="J25" s="1">
        <v>9609</v>
      </c>
      <c r="K25" s="1">
        <v>17005.31822223877</v>
      </c>
      <c r="L25" s="8"/>
      <c r="M25" s="8"/>
      <c r="N25" s="7"/>
      <c r="O25" s="8"/>
      <c r="P25" s="8"/>
      <c r="Q25" s="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5"/>
      <c r="GB25" s="5"/>
      <c r="GC25" s="5"/>
    </row>
    <row r="26" spans="1:186" ht="15.75" x14ac:dyDescent="0.25">
      <c r="A26" s="17">
        <v>7.6</v>
      </c>
      <c r="B26" s="18" t="s">
        <v>16</v>
      </c>
      <c r="C26" s="32">
        <v>0</v>
      </c>
      <c r="D26" s="32"/>
      <c r="E26" s="32"/>
      <c r="F26" s="32"/>
      <c r="G26" s="32"/>
      <c r="H26" s="1"/>
      <c r="I26" s="1"/>
      <c r="J26" s="1"/>
      <c r="K26" s="1">
        <v>0</v>
      </c>
      <c r="L26" s="8"/>
      <c r="M26" s="8"/>
      <c r="N26" s="7"/>
      <c r="O26" s="8"/>
      <c r="P26" s="8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5"/>
      <c r="GB26" s="5"/>
      <c r="GC26" s="5"/>
    </row>
    <row r="27" spans="1:186" ht="30" x14ac:dyDescent="0.25">
      <c r="A27" s="17">
        <v>7.7</v>
      </c>
      <c r="B27" s="18" t="s">
        <v>17</v>
      </c>
      <c r="C27" s="32">
        <v>23030</v>
      </c>
      <c r="D27" s="32">
        <v>28124</v>
      </c>
      <c r="E27" s="32">
        <v>36844</v>
      </c>
      <c r="F27" s="32">
        <v>42908</v>
      </c>
      <c r="G27" s="32">
        <v>51721</v>
      </c>
      <c r="H27" s="1">
        <v>51730</v>
      </c>
      <c r="I27" s="1">
        <v>53095</v>
      </c>
      <c r="J27" s="1">
        <v>55637</v>
      </c>
      <c r="K27" s="1">
        <v>57017.492467283286</v>
      </c>
      <c r="L27" s="8"/>
      <c r="M27" s="8"/>
      <c r="N27" s="7"/>
      <c r="O27" s="8"/>
      <c r="P27" s="8"/>
      <c r="Q27" s="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5"/>
      <c r="GB27" s="5"/>
      <c r="GC27" s="5"/>
    </row>
    <row r="28" spans="1:186" ht="15.75" x14ac:dyDescent="0.25">
      <c r="A28" s="19" t="s">
        <v>37</v>
      </c>
      <c r="B28" s="18" t="s">
        <v>18</v>
      </c>
      <c r="C28" s="32">
        <v>23399</v>
      </c>
      <c r="D28" s="32">
        <v>25250</v>
      </c>
      <c r="E28" s="32">
        <v>28230</v>
      </c>
      <c r="F28" s="32">
        <v>29609</v>
      </c>
      <c r="G28" s="32">
        <v>37875</v>
      </c>
      <c r="H28" s="1">
        <v>38515</v>
      </c>
      <c r="I28" s="1">
        <v>43542</v>
      </c>
      <c r="J28" s="1">
        <v>48312</v>
      </c>
      <c r="K28" s="1">
        <v>52450.207305286182</v>
      </c>
      <c r="L28" s="8"/>
      <c r="M28" s="8"/>
      <c r="N28" s="7"/>
      <c r="O28" s="8"/>
      <c r="P28" s="8"/>
      <c r="Q28" s="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5"/>
      <c r="GB28" s="5"/>
      <c r="GC28" s="5"/>
    </row>
    <row r="29" spans="1:186" ht="30" x14ac:dyDescent="0.25">
      <c r="A29" s="19" t="s">
        <v>38</v>
      </c>
      <c r="B29" s="18" t="s">
        <v>19</v>
      </c>
      <c r="C29" s="32">
        <v>134847</v>
      </c>
      <c r="D29" s="32">
        <v>144304</v>
      </c>
      <c r="E29" s="32">
        <v>152279</v>
      </c>
      <c r="F29" s="32">
        <v>157980</v>
      </c>
      <c r="G29" s="32">
        <v>158360</v>
      </c>
      <c r="H29" s="1">
        <v>169921</v>
      </c>
      <c r="I29" s="1">
        <v>184563</v>
      </c>
      <c r="J29" s="1">
        <v>196623</v>
      </c>
      <c r="K29" s="1">
        <v>211338.1042890352</v>
      </c>
      <c r="L29" s="8"/>
      <c r="M29" s="8"/>
      <c r="N29" s="7"/>
      <c r="O29" s="8"/>
      <c r="P29" s="8"/>
      <c r="Q29" s="7"/>
      <c r="R29" s="9"/>
      <c r="S29" s="9"/>
      <c r="T29" s="9"/>
      <c r="U29" s="9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5"/>
      <c r="GB29" s="5"/>
      <c r="GC29" s="5"/>
    </row>
    <row r="30" spans="1:186" ht="15.75" x14ac:dyDescent="0.25">
      <c r="A30" s="19" t="s">
        <v>39</v>
      </c>
      <c r="B30" s="18" t="s">
        <v>54</v>
      </c>
      <c r="C30" s="32">
        <v>231790</v>
      </c>
      <c r="D30" s="32">
        <v>243900</v>
      </c>
      <c r="E30" s="32">
        <v>252574</v>
      </c>
      <c r="F30" s="32">
        <v>288789</v>
      </c>
      <c r="G30" s="32">
        <v>342238</v>
      </c>
      <c r="H30" s="1">
        <v>346247</v>
      </c>
      <c r="I30" s="1">
        <v>361787</v>
      </c>
      <c r="J30" s="1">
        <v>434232</v>
      </c>
      <c r="K30" s="1">
        <v>471407.68088093685</v>
      </c>
      <c r="L30" s="8"/>
      <c r="M30" s="8"/>
      <c r="N30" s="7"/>
      <c r="O30" s="8"/>
      <c r="P30" s="8"/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5"/>
      <c r="GB30" s="5"/>
      <c r="GC30" s="5"/>
    </row>
    <row r="31" spans="1:186" ht="15.75" x14ac:dyDescent="0.25">
      <c r="A31" s="19" t="s">
        <v>40</v>
      </c>
      <c r="B31" s="18" t="s">
        <v>20</v>
      </c>
      <c r="C31" s="32">
        <v>208417</v>
      </c>
      <c r="D31" s="32">
        <v>241678</v>
      </c>
      <c r="E31" s="32">
        <v>272290</v>
      </c>
      <c r="F31" s="32">
        <v>298681</v>
      </c>
      <c r="G31" s="32">
        <v>287332</v>
      </c>
      <c r="H31" s="1">
        <v>351098</v>
      </c>
      <c r="I31" s="1">
        <v>434413</v>
      </c>
      <c r="J31" s="1">
        <v>481762</v>
      </c>
      <c r="K31" s="1">
        <v>573010.651711429</v>
      </c>
      <c r="L31" s="8"/>
      <c r="M31" s="8"/>
      <c r="N31" s="7"/>
      <c r="O31" s="8"/>
      <c r="P31" s="8"/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5"/>
      <c r="GB31" s="5"/>
      <c r="GC31" s="5"/>
    </row>
    <row r="32" spans="1:186" ht="15.75" x14ac:dyDescent="0.25">
      <c r="A32" s="23"/>
      <c r="B32" s="24" t="s">
        <v>30</v>
      </c>
      <c r="C32" s="32">
        <f>C17+C20+C28+C29+C30+C31</f>
        <v>825311</v>
      </c>
      <c r="D32" s="32">
        <f t="shared" ref="D32" si="9">D17+D20+D28+D29+D30+D31</f>
        <v>883040</v>
      </c>
      <c r="E32" s="32">
        <f>E17+E20+E28+E29+E30+E31</f>
        <v>1020775</v>
      </c>
      <c r="F32" s="32">
        <f t="shared" ref="F32:H32" si="10">F17+F20+F28+F29+F30+F31</f>
        <v>1120586</v>
      </c>
      <c r="G32" s="32">
        <f t="shared" si="10"/>
        <v>1210397</v>
      </c>
      <c r="H32" s="32">
        <f t="shared" si="10"/>
        <v>1331872</v>
      </c>
      <c r="I32" s="32">
        <f t="shared" ref="I32:K32" si="11">I17+I20+I28+I29+I30+I31</f>
        <v>1497350</v>
      </c>
      <c r="J32" s="32">
        <f t="shared" si="11"/>
        <v>1688567</v>
      </c>
      <c r="K32" s="32">
        <f t="shared" si="11"/>
        <v>1899956.1511074626</v>
      </c>
      <c r="L32" s="8"/>
      <c r="M32" s="8"/>
      <c r="N32" s="7"/>
      <c r="O32" s="8"/>
      <c r="P32" s="8"/>
      <c r="Q32" s="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5"/>
      <c r="GB32" s="5"/>
      <c r="GC32" s="5"/>
    </row>
    <row r="33" spans="1:186" s="16" customFormat="1" ht="15.75" x14ac:dyDescent="0.25">
      <c r="A33" s="25" t="s">
        <v>27</v>
      </c>
      <c r="B33" s="26" t="s">
        <v>41</v>
      </c>
      <c r="C33" s="33">
        <f>C6+C11+C13+C14+C15+C17+C20+C28+C29+C30+C31</f>
        <v>1272911.58</v>
      </c>
      <c r="D33" s="33">
        <f>D6+D11+D13+D14+D15+D17+D20+D28+D29+D30+D31</f>
        <v>1372468.76</v>
      </c>
      <c r="E33" s="33">
        <f>E6+E11+E13+E14+E15+E17+E20+E28+E29+E30+E31</f>
        <v>1583947.66</v>
      </c>
      <c r="F33" s="33">
        <f>F6+F11+F13+F14+F15+F17+F20+F28+F29+F30+F31</f>
        <v>1786630</v>
      </c>
      <c r="G33" s="33">
        <f t="shared" ref="G33:H33" si="12">G6+G11+G13+G14+G15+G17+G20+G28+G29+G30+G31</f>
        <v>1903318</v>
      </c>
      <c r="H33" s="33">
        <f t="shared" si="12"/>
        <v>2043834</v>
      </c>
      <c r="I33" s="33">
        <f t="shared" ref="I33:K33" si="13">I6+I11+I13+I14+I15+I17+I20+I28+I29+I30+I31</f>
        <v>2503973</v>
      </c>
      <c r="J33" s="33">
        <f t="shared" si="13"/>
        <v>2695840</v>
      </c>
      <c r="K33" s="33">
        <f t="shared" si="13"/>
        <v>3075063.4986359663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5"/>
      <c r="GB33" s="5"/>
      <c r="GC33" s="5"/>
      <c r="GD33" s="6"/>
    </row>
    <row r="34" spans="1:186" ht="15.75" x14ac:dyDescent="0.25">
      <c r="A34" s="21" t="s">
        <v>43</v>
      </c>
      <c r="B34" s="4" t="s">
        <v>25</v>
      </c>
      <c r="C34" s="32">
        <v>48918.33</v>
      </c>
      <c r="D34" s="32">
        <v>46018.62</v>
      </c>
      <c r="E34" s="32">
        <v>77020.95</v>
      </c>
      <c r="F34" s="32">
        <v>76376</v>
      </c>
      <c r="G34" s="32">
        <v>97115</v>
      </c>
      <c r="H34" s="1">
        <v>113598</v>
      </c>
      <c r="I34" s="1">
        <v>100840</v>
      </c>
      <c r="J34" s="1">
        <v>141957</v>
      </c>
      <c r="K34" s="1">
        <v>161926.07464681356</v>
      </c>
      <c r="L34" s="8"/>
      <c r="M34" s="8"/>
      <c r="N34" s="7"/>
      <c r="O34" s="8"/>
      <c r="P34" s="8"/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</row>
    <row r="35" spans="1:186" ht="15.75" x14ac:dyDescent="0.25">
      <c r="A35" s="21" t="s">
        <v>44</v>
      </c>
      <c r="B35" s="4" t="s">
        <v>24</v>
      </c>
      <c r="C35" s="32">
        <v>30370</v>
      </c>
      <c r="D35" s="32">
        <v>44163</v>
      </c>
      <c r="E35" s="32">
        <v>42765</v>
      </c>
      <c r="F35" s="32">
        <v>50101</v>
      </c>
      <c r="G35" s="32">
        <v>47366</v>
      </c>
      <c r="H35" s="1">
        <v>28043</v>
      </c>
      <c r="I35" s="1">
        <v>25890</v>
      </c>
      <c r="J35" s="1">
        <v>50812</v>
      </c>
      <c r="K35" s="1">
        <v>57959.718118542172</v>
      </c>
      <c r="L35" s="8"/>
      <c r="M35" s="8"/>
      <c r="N35" s="7"/>
      <c r="O35" s="8"/>
      <c r="P35" s="8"/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</row>
    <row r="36" spans="1:186" ht="15.75" x14ac:dyDescent="0.25">
      <c r="A36" s="27" t="s">
        <v>45</v>
      </c>
      <c r="B36" s="28" t="s">
        <v>55</v>
      </c>
      <c r="C36" s="32">
        <f>C33+C34-C35</f>
        <v>1291459.9100000001</v>
      </c>
      <c r="D36" s="32">
        <f>D33+D34-D35</f>
        <v>1374324.3800000001</v>
      </c>
      <c r="E36" s="32">
        <f>E33+E34-E35</f>
        <v>1618203.6099999999</v>
      </c>
      <c r="F36" s="32">
        <f>F33+F34-F35</f>
        <v>1812905</v>
      </c>
      <c r="G36" s="32">
        <f t="shared" ref="G36:K36" si="14">G33+G34-G35</f>
        <v>1953067</v>
      </c>
      <c r="H36" s="32">
        <f t="shared" si="14"/>
        <v>2129389</v>
      </c>
      <c r="I36" s="32">
        <f t="shared" si="14"/>
        <v>2578923</v>
      </c>
      <c r="J36" s="32">
        <f t="shared" si="14"/>
        <v>2786985</v>
      </c>
      <c r="K36" s="32">
        <f t="shared" si="14"/>
        <v>3179029.8551642378</v>
      </c>
      <c r="L36" s="8"/>
      <c r="M36" s="8"/>
      <c r="N36" s="7"/>
      <c r="O36" s="8"/>
      <c r="P36" s="8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</row>
    <row r="37" spans="1:186" ht="15.75" x14ac:dyDescent="0.25">
      <c r="A37" s="21" t="s">
        <v>46</v>
      </c>
      <c r="B37" s="4" t="s">
        <v>42</v>
      </c>
      <c r="C37" s="32">
        <v>28925</v>
      </c>
      <c r="D37" s="32">
        <v>29561</v>
      </c>
      <c r="E37" s="32">
        <v>30210</v>
      </c>
      <c r="F37" s="32">
        <v>30873</v>
      </c>
      <c r="G37" s="32">
        <v>31549</v>
      </c>
      <c r="H37" s="30">
        <v>32239</v>
      </c>
      <c r="I37" s="30">
        <v>32943</v>
      </c>
      <c r="J37" s="30">
        <v>33661</v>
      </c>
      <c r="K37" s="30">
        <v>34394</v>
      </c>
      <c r="R37" s="5"/>
      <c r="S37" s="5"/>
      <c r="T37" s="5"/>
      <c r="U37" s="5"/>
    </row>
    <row r="38" spans="1:186" ht="15.75" x14ac:dyDescent="0.25">
      <c r="A38" s="27" t="s">
        <v>47</v>
      </c>
      <c r="B38" s="28" t="s">
        <v>58</v>
      </c>
      <c r="C38" s="32">
        <f>C36/C37*1000</f>
        <v>44648.570786516859</v>
      </c>
      <c r="D38" s="32">
        <f>D36/D37*1000</f>
        <v>46491.13291160651</v>
      </c>
      <c r="E38" s="32">
        <f>E36/E37*1000</f>
        <v>53565.164184045017</v>
      </c>
      <c r="F38" s="32">
        <f>F36/F37*1000</f>
        <v>58721.374663945848</v>
      </c>
      <c r="G38" s="32">
        <f t="shared" ref="G38:K38" si="15">G36/G37*1000</f>
        <v>61905.829027861422</v>
      </c>
      <c r="H38" s="32">
        <f t="shared" si="15"/>
        <v>66050.094605912091</v>
      </c>
      <c r="I38" s="32">
        <f t="shared" si="15"/>
        <v>78284.400327839001</v>
      </c>
      <c r="J38" s="32">
        <f t="shared" si="15"/>
        <v>82795.668577879434</v>
      </c>
      <c r="K38" s="32">
        <f t="shared" si="15"/>
        <v>92429.780053620911</v>
      </c>
      <c r="Q38" s="7"/>
      <c r="R38" s="7"/>
      <c r="S38" s="7"/>
      <c r="T38" s="7"/>
      <c r="U38" s="7"/>
      <c r="BV38" s="8"/>
      <c r="BW38" s="8"/>
      <c r="BX38" s="8"/>
      <c r="BY38" s="8"/>
    </row>
    <row r="40" spans="1:186" x14ac:dyDescent="0.25">
      <c r="B40" s="2" t="s">
        <v>71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9"/>
  <sheetViews>
    <sheetView zoomScale="115" zoomScaleNormal="115" zoomScaleSheetLayoutView="100" workbookViewId="0">
      <pane xSplit="2" ySplit="5" topLeftCell="C27" activePane="bottomRight" state="frozen"/>
      <selection activeCell="I3" sqref="I3"/>
      <selection pane="topRight" activeCell="I3" sqref="I3"/>
      <selection pane="bottomLeft" activeCell="I3" sqref="I3"/>
      <selection pane="bottomRight" activeCell="A36" sqref="A36:XFD36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7" width="11.140625" style="6" customWidth="1"/>
    <col min="8" max="11" width="11.85546875" style="5" customWidth="1"/>
    <col min="12" max="12" width="10.85546875" style="6" customWidth="1"/>
    <col min="13" max="13" width="10.85546875" style="5" customWidth="1"/>
    <col min="14" max="14" width="11" style="6" customWidth="1"/>
    <col min="15" max="17" width="11.42578125" style="6" customWidth="1"/>
    <col min="18" max="45" width="9.140625" style="6" customWidth="1"/>
    <col min="46" max="46" width="12.42578125" style="6" customWidth="1"/>
    <col min="47" max="68" width="9.140625" style="6" customWidth="1"/>
    <col min="69" max="69" width="12.140625" style="6" customWidth="1"/>
    <col min="70" max="73" width="9.140625" style="6" customWidth="1"/>
    <col min="74" max="78" width="9.140625" style="6" hidden="1" customWidth="1"/>
    <col min="79" max="79" width="9.140625" style="6" customWidth="1"/>
    <col min="80" max="84" width="9.140625" style="6" hidden="1" customWidth="1"/>
    <col min="85" max="85" width="9.140625" style="6" customWidth="1"/>
    <col min="86" max="90" width="9.140625" style="6" hidden="1" customWidth="1"/>
    <col min="91" max="91" width="9.140625" style="6" customWidth="1"/>
    <col min="92" max="96" width="9.140625" style="6" hidden="1" customWidth="1"/>
    <col min="97" max="97" width="9.140625" style="6" customWidth="1"/>
    <col min="98" max="102" width="9.140625" style="6" hidden="1" customWidth="1"/>
    <col min="103" max="103" width="9.140625" style="5" customWidth="1"/>
    <col min="104" max="108" width="9.140625" style="5" hidden="1" customWidth="1"/>
    <col min="109" max="109" width="9.140625" style="5" customWidth="1"/>
    <col min="110" max="114" width="9.140625" style="5" hidden="1" customWidth="1"/>
    <col min="115" max="115" width="9.140625" style="5" customWidth="1"/>
    <col min="116" max="120" width="9.140625" style="5" hidden="1" customWidth="1"/>
    <col min="121" max="121" width="9.140625" style="5" customWidth="1"/>
    <col min="122" max="151" width="9.140625" style="6" customWidth="1"/>
    <col min="152" max="152" width="9.140625" style="6" hidden="1" customWidth="1"/>
    <col min="153" max="160" width="9.140625" style="6" customWidth="1"/>
    <col min="161" max="161" width="9.140625" style="6" hidden="1" customWidth="1"/>
    <col min="162" max="166" width="9.140625" style="6" customWidth="1"/>
    <col min="167" max="167" width="9.140625" style="6" hidden="1" customWidth="1"/>
    <col min="168" max="177" width="9.140625" style="6" customWidth="1"/>
    <col min="178" max="178" width="9.140625" style="6"/>
    <col min="179" max="181" width="8.85546875" style="6"/>
    <col min="182" max="182" width="12.7109375" style="6" bestFit="1" customWidth="1"/>
    <col min="183" max="16384" width="8.85546875" style="2"/>
  </cols>
  <sheetData>
    <row r="1" spans="1:182" ht="18.75" x14ac:dyDescent="0.3">
      <c r="A1" s="2" t="s">
        <v>53</v>
      </c>
      <c r="B1" s="31" t="s">
        <v>66</v>
      </c>
      <c r="L1" s="7"/>
    </row>
    <row r="2" spans="1:182" ht="15.75" x14ac:dyDescent="0.25">
      <c r="A2" s="11" t="s">
        <v>49</v>
      </c>
      <c r="I2" s="5" t="s">
        <v>72</v>
      </c>
    </row>
    <row r="3" spans="1:182" ht="15.75" x14ac:dyDescent="0.25">
      <c r="A3" s="11"/>
    </row>
    <row r="4" spans="1:182" ht="15.75" x14ac:dyDescent="0.25">
      <c r="A4" s="11"/>
      <c r="E4" s="10"/>
      <c r="F4" s="10" t="s">
        <v>57</v>
      </c>
      <c r="G4" s="10"/>
    </row>
    <row r="5" spans="1:182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</row>
    <row r="6" spans="1:182" s="16" customFormat="1" ht="15.75" x14ac:dyDescent="0.25">
      <c r="A6" s="14" t="s">
        <v>26</v>
      </c>
      <c r="B6" s="15" t="s">
        <v>2</v>
      </c>
      <c r="C6" s="1">
        <f t="shared" ref="C6:K6" si="0">C7+C8+C9+C10</f>
        <v>251622.58</v>
      </c>
      <c r="D6" s="1">
        <f t="shared" si="0"/>
        <v>276425.26</v>
      </c>
      <c r="E6" s="1">
        <f t="shared" si="0"/>
        <v>288574.87</v>
      </c>
      <c r="F6" s="1">
        <f t="shared" si="0"/>
        <v>295331</v>
      </c>
      <c r="G6" s="1">
        <f t="shared" si="0"/>
        <v>273718</v>
      </c>
      <c r="H6" s="1">
        <f t="shared" si="0"/>
        <v>290342</v>
      </c>
      <c r="I6" s="1">
        <f t="shared" si="0"/>
        <v>427979</v>
      </c>
      <c r="J6" s="1">
        <f t="shared" si="0"/>
        <v>393327</v>
      </c>
      <c r="K6" s="1">
        <f t="shared" si="0"/>
        <v>459842.02669627289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5"/>
      <c r="FX6" s="5"/>
      <c r="FY6" s="5"/>
      <c r="FZ6" s="6"/>
    </row>
    <row r="7" spans="1:182" ht="15.75" x14ac:dyDescent="0.25">
      <c r="A7" s="17">
        <v>1.1000000000000001</v>
      </c>
      <c r="B7" s="18" t="s">
        <v>59</v>
      </c>
      <c r="C7" s="34">
        <v>137771.57999999999</v>
      </c>
      <c r="D7" s="34">
        <v>159419.26</v>
      </c>
      <c r="E7" s="34">
        <v>167469.15</v>
      </c>
      <c r="F7" s="34">
        <v>177112</v>
      </c>
      <c r="G7" s="34">
        <v>152555</v>
      </c>
      <c r="H7" s="34">
        <v>141966</v>
      </c>
      <c r="I7" s="1">
        <v>267660</v>
      </c>
      <c r="J7" s="1">
        <v>236886</v>
      </c>
      <c r="K7" s="1">
        <v>292238.02669627289</v>
      </c>
      <c r="L7" s="8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5"/>
      <c r="FX7" s="5"/>
      <c r="FY7" s="5"/>
    </row>
    <row r="8" spans="1:182" ht="15.75" x14ac:dyDescent="0.25">
      <c r="A8" s="17">
        <v>1.2</v>
      </c>
      <c r="B8" s="18" t="s">
        <v>60</v>
      </c>
      <c r="C8" s="34">
        <v>52587</v>
      </c>
      <c r="D8" s="34">
        <v>54292</v>
      </c>
      <c r="E8" s="34">
        <v>55877.72</v>
      </c>
      <c r="F8" s="34">
        <v>56120</v>
      </c>
      <c r="G8" s="34">
        <v>56995</v>
      </c>
      <c r="H8" s="34">
        <v>58930</v>
      </c>
      <c r="I8" s="1">
        <v>62829</v>
      </c>
      <c r="J8" s="1">
        <v>69767</v>
      </c>
      <c r="K8" s="1">
        <v>88312</v>
      </c>
      <c r="L8" s="8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5"/>
      <c r="FX8" s="5"/>
      <c r="FY8" s="5"/>
    </row>
    <row r="9" spans="1:182" ht="15.75" x14ac:dyDescent="0.25">
      <c r="A9" s="17">
        <v>1.3</v>
      </c>
      <c r="B9" s="18" t="s">
        <v>61</v>
      </c>
      <c r="C9" s="34">
        <v>42183</v>
      </c>
      <c r="D9" s="34">
        <v>40439</v>
      </c>
      <c r="E9" s="34">
        <v>38993</v>
      </c>
      <c r="F9" s="34">
        <v>36178</v>
      </c>
      <c r="G9" s="34">
        <v>36806</v>
      </c>
      <c r="H9" s="34">
        <v>61910</v>
      </c>
      <c r="I9" s="1">
        <v>70391</v>
      </c>
      <c r="J9" s="1">
        <v>58713</v>
      </c>
      <c r="K9" s="1">
        <v>52785</v>
      </c>
      <c r="L9" s="8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5"/>
      <c r="FX9" s="5"/>
      <c r="FY9" s="5"/>
    </row>
    <row r="10" spans="1:182" ht="15.75" x14ac:dyDescent="0.25">
      <c r="A10" s="17">
        <v>1.4</v>
      </c>
      <c r="B10" s="18" t="s">
        <v>62</v>
      </c>
      <c r="C10" s="34">
        <v>19081</v>
      </c>
      <c r="D10" s="34">
        <v>22275</v>
      </c>
      <c r="E10" s="34">
        <v>26235</v>
      </c>
      <c r="F10" s="34">
        <v>25921</v>
      </c>
      <c r="G10" s="34">
        <v>27362</v>
      </c>
      <c r="H10" s="34">
        <v>27536</v>
      </c>
      <c r="I10" s="1">
        <v>27099</v>
      </c>
      <c r="J10" s="1">
        <v>27961</v>
      </c>
      <c r="K10" s="1">
        <v>26507</v>
      </c>
      <c r="L10" s="8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5"/>
      <c r="FX10" s="5"/>
      <c r="FY10" s="5"/>
    </row>
    <row r="11" spans="1:182" ht="15.75" x14ac:dyDescent="0.25">
      <c r="A11" s="19" t="s">
        <v>31</v>
      </c>
      <c r="B11" s="18" t="s">
        <v>3</v>
      </c>
      <c r="C11" s="34"/>
      <c r="D11" s="34"/>
      <c r="E11" s="34"/>
      <c r="F11" s="34"/>
      <c r="G11" s="34"/>
      <c r="H11" s="34"/>
      <c r="I11" s="35"/>
      <c r="J11" s="35"/>
      <c r="K11" s="35"/>
      <c r="L11" s="8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5"/>
      <c r="FX11" s="5"/>
      <c r="FY11" s="5"/>
    </row>
    <row r="12" spans="1:182" ht="15.75" x14ac:dyDescent="0.25">
      <c r="A12" s="23"/>
      <c r="B12" s="24" t="s">
        <v>28</v>
      </c>
      <c r="C12" s="34">
        <f t="shared" ref="C12:K12" si="1">C6+C11</f>
        <v>251622.58</v>
      </c>
      <c r="D12" s="34">
        <f t="shared" si="1"/>
        <v>276425.26</v>
      </c>
      <c r="E12" s="34">
        <f t="shared" si="1"/>
        <v>288574.87</v>
      </c>
      <c r="F12" s="34">
        <f t="shared" si="1"/>
        <v>295331</v>
      </c>
      <c r="G12" s="34">
        <f t="shared" si="1"/>
        <v>273718</v>
      </c>
      <c r="H12" s="34">
        <f t="shared" si="1"/>
        <v>290342</v>
      </c>
      <c r="I12" s="34">
        <f t="shared" si="1"/>
        <v>427979</v>
      </c>
      <c r="J12" s="34">
        <f t="shared" si="1"/>
        <v>393327</v>
      </c>
      <c r="K12" s="34">
        <f t="shared" si="1"/>
        <v>459842.02669627289</v>
      </c>
      <c r="L12" s="8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5"/>
      <c r="FX12" s="5"/>
      <c r="FY12" s="5"/>
    </row>
    <row r="13" spans="1:182" s="16" customFormat="1" ht="15.75" x14ac:dyDescent="0.25">
      <c r="A13" s="14" t="s">
        <v>32</v>
      </c>
      <c r="B13" s="15" t="s">
        <v>4</v>
      </c>
      <c r="C13" s="1">
        <v>40990</v>
      </c>
      <c r="D13" s="1">
        <v>28894</v>
      </c>
      <c r="E13" s="1">
        <v>41278</v>
      </c>
      <c r="F13" s="1">
        <v>40523</v>
      </c>
      <c r="G13" s="1">
        <v>52135</v>
      </c>
      <c r="H13" s="1">
        <v>54581</v>
      </c>
      <c r="I13" s="1">
        <v>53275</v>
      </c>
      <c r="J13" s="1">
        <v>53470</v>
      </c>
      <c r="K13" s="1">
        <v>53944.977069451132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5"/>
      <c r="FX13" s="5"/>
      <c r="FY13" s="5"/>
      <c r="FZ13" s="6"/>
    </row>
    <row r="14" spans="1:182" ht="30" x14ac:dyDescent="0.25">
      <c r="A14" s="19" t="s">
        <v>33</v>
      </c>
      <c r="B14" s="18" t="s">
        <v>5</v>
      </c>
      <c r="C14" s="36">
        <v>54276</v>
      </c>
      <c r="D14" s="36">
        <v>55762</v>
      </c>
      <c r="E14" s="36">
        <v>54234</v>
      </c>
      <c r="F14" s="36">
        <v>43057</v>
      </c>
      <c r="G14" s="36">
        <v>46224</v>
      </c>
      <c r="H14" s="37">
        <v>58536</v>
      </c>
      <c r="I14" s="37">
        <v>57022</v>
      </c>
      <c r="J14" s="37">
        <v>64923</v>
      </c>
      <c r="K14" s="37">
        <v>73126.048543830897</v>
      </c>
      <c r="L14" s="8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7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7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7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5"/>
      <c r="FX14" s="5"/>
      <c r="FY14" s="5"/>
    </row>
    <row r="15" spans="1:182" ht="15.75" x14ac:dyDescent="0.25">
      <c r="A15" s="19" t="s">
        <v>34</v>
      </c>
      <c r="B15" s="18" t="s">
        <v>6</v>
      </c>
      <c r="C15" s="34">
        <v>100712</v>
      </c>
      <c r="D15" s="34">
        <v>99017</v>
      </c>
      <c r="E15" s="34">
        <v>111497</v>
      </c>
      <c r="F15" s="34">
        <v>172786</v>
      </c>
      <c r="G15" s="34">
        <v>198602</v>
      </c>
      <c r="H15" s="1">
        <v>167221</v>
      </c>
      <c r="I15" s="1">
        <v>173285</v>
      </c>
      <c r="J15" s="1">
        <v>169451</v>
      </c>
      <c r="K15" s="1">
        <v>161324.61022517626</v>
      </c>
      <c r="L15" s="8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7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7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7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5"/>
      <c r="FX15" s="5"/>
      <c r="FY15" s="5"/>
    </row>
    <row r="16" spans="1:182" ht="15.75" x14ac:dyDescent="0.25">
      <c r="A16" s="23"/>
      <c r="B16" s="24" t="s">
        <v>29</v>
      </c>
      <c r="C16" s="34">
        <f t="shared" ref="C16:K16" si="2">+C13+C14+C15</f>
        <v>195978</v>
      </c>
      <c r="D16" s="34">
        <f t="shared" si="2"/>
        <v>183673</v>
      </c>
      <c r="E16" s="34">
        <f t="shared" si="2"/>
        <v>207009</v>
      </c>
      <c r="F16" s="34">
        <f t="shared" si="2"/>
        <v>256366</v>
      </c>
      <c r="G16" s="34">
        <f t="shared" si="2"/>
        <v>296961</v>
      </c>
      <c r="H16" s="34">
        <f t="shared" si="2"/>
        <v>280338</v>
      </c>
      <c r="I16" s="34">
        <f t="shared" si="2"/>
        <v>283582</v>
      </c>
      <c r="J16" s="34">
        <f t="shared" si="2"/>
        <v>287844</v>
      </c>
      <c r="K16" s="34">
        <f t="shared" si="2"/>
        <v>288395.63583845831</v>
      </c>
      <c r="L16" s="8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7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7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7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5"/>
      <c r="FX16" s="5"/>
      <c r="FY16" s="5"/>
    </row>
    <row r="17" spans="1:182" s="16" customFormat="1" ht="15.75" x14ac:dyDescent="0.25">
      <c r="A17" s="14" t="s">
        <v>35</v>
      </c>
      <c r="B17" s="15" t="s">
        <v>7</v>
      </c>
      <c r="C17" s="37">
        <f>C18+C19</f>
        <v>156450</v>
      </c>
      <c r="D17" s="37">
        <f t="shared" ref="D17:K17" si="3">D18+D19</f>
        <v>130915</v>
      </c>
      <c r="E17" s="37">
        <f t="shared" si="3"/>
        <v>190705</v>
      </c>
      <c r="F17" s="37">
        <f t="shared" si="3"/>
        <v>203972</v>
      </c>
      <c r="G17" s="37">
        <f t="shared" si="3"/>
        <v>237194</v>
      </c>
      <c r="H17" s="37">
        <f t="shared" si="3"/>
        <v>256129</v>
      </c>
      <c r="I17" s="37">
        <f t="shared" si="3"/>
        <v>283085</v>
      </c>
      <c r="J17" s="37">
        <f t="shared" si="3"/>
        <v>306212</v>
      </c>
      <c r="K17" s="37">
        <f t="shared" si="3"/>
        <v>333446.16425646393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5"/>
      <c r="FX17" s="5"/>
      <c r="FY17" s="5"/>
      <c r="FZ17" s="6"/>
    </row>
    <row r="18" spans="1:182" ht="15.75" x14ac:dyDescent="0.25">
      <c r="A18" s="17">
        <v>6.1</v>
      </c>
      <c r="B18" s="18" t="s">
        <v>8</v>
      </c>
      <c r="C18" s="34">
        <v>149457</v>
      </c>
      <c r="D18" s="34">
        <v>123727</v>
      </c>
      <c r="E18" s="34">
        <v>183334</v>
      </c>
      <c r="F18" s="34">
        <v>196506</v>
      </c>
      <c r="G18" s="34">
        <v>228505</v>
      </c>
      <c r="H18" s="34">
        <v>246773</v>
      </c>
      <c r="I18" s="1">
        <v>273017</v>
      </c>
      <c r="J18" s="1">
        <v>295425</v>
      </c>
      <c r="K18" s="1">
        <v>321852.7317167783</v>
      </c>
      <c r="L18" s="8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5"/>
      <c r="FX18" s="5"/>
      <c r="FY18" s="5"/>
    </row>
    <row r="19" spans="1:182" ht="15.75" x14ac:dyDescent="0.25">
      <c r="A19" s="17">
        <v>6.2</v>
      </c>
      <c r="B19" s="18" t="s">
        <v>9</v>
      </c>
      <c r="C19" s="34">
        <v>6993</v>
      </c>
      <c r="D19" s="34">
        <v>7188</v>
      </c>
      <c r="E19" s="34">
        <v>7371</v>
      </c>
      <c r="F19" s="34">
        <v>7466</v>
      </c>
      <c r="G19" s="34">
        <v>8689</v>
      </c>
      <c r="H19" s="34">
        <v>9356</v>
      </c>
      <c r="I19" s="1">
        <v>10068</v>
      </c>
      <c r="J19" s="1">
        <v>10787</v>
      </c>
      <c r="K19" s="1">
        <v>11593.432539685624</v>
      </c>
      <c r="L19" s="8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5"/>
      <c r="FX19" s="5"/>
      <c r="FY19" s="5"/>
    </row>
    <row r="20" spans="1:182" s="16" customFormat="1" ht="30" x14ac:dyDescent="0.25">
      <c r="A20" s="20" t="s">
        <v>36</v>
      </c>
      <c r="B20" s="22" t="s">
        <v>10</v>
      </c>
      <c r="C20" s="37">
        <f>C21+C22+C23+C24+C25+C26+C27</f>
        <v>70408</v>
      </c>
      <c r="D20" s="37">
        <f t="shared" ref="D20:K20" si="4">D21+D22+D23+D24+D25+D26+D27</f>
        <v>80780</v>
      </c>
      <c r="E20" s="37">
        <f t="shared" si="4"/>
        <v>86841</v>
      </c>
      <c r="F20" s="37">
        <f t="shared" si="4"/>
        <v>95468</v>
      </c>
      <c r="G20" s="37">
        <f t="shared" si="4"/>
        <v>107764</v>
      </c>
      <c r="H20" s="37">
        <f t="shared" si="4"/>
        <v>121596</v>
      </c>
      <c r="I20" s="37">
        <f t="shared" si="4"/>
        <v>126003</v>
      </c>
      <c r="J20" s="37">
        <f t="shared" si="4"/>
        <v>129758</v>
      </c>
      <c r="K20" s="37">
        <f t="shared" si="4"/>
        <v>143816.03276994015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5"/>
      <c r="FX20" s="5"/>
      <c r="FY20" s="5"/>
      <c r="FZ20" s="6"/>
    </row>
    <row r="21" spans="1:182" ht="15.75" x14ac:dyDescent="0.25">
      <c r="A21" s="17">
        <v>7.1</v>
      </c>
      <c r="B21" s="18" t="s">
        <v>11</v>
      </c>
      <c r="C21" s="34">
        <v>2</v>
      </c>
      <c r="D21" s="34">
        <v>3</v>
      </c>
      <c r="E21" s="34">
        <v>5</v>
      </c>
      <c r="F21" s="34">
        <v>5</v>
      </c>
      <c r="G21" s="34">
        <v>6</v>
      </c>
      <c r="H21" s="34">
        <v>6</v>
      </c>
      <c r="I21" s="1">
        <v>5</v>
      </c>
      <c r="J21" s="1">
        <v>6</v>
      </c>
      <c r="K21" s="1">
        <v>6.0666666666666664</v>
      </c>
      <c r="L21" s="8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5"/>
      <c r="FX21" s="5"/>
      <c r="FY21" s="5"/>
    </row>
    <row r="22" spans="1:182" ht="15.75" x14ac:dyDescent="0.25">
      <c r="A22" s="17">
        <v>7.2</v>
      </c>
      <c r="B22" s="18" t="s">
        <v>12</v>
      </c>
      <c r="C22" s="34">
        <v>43561</v>
      </c>
      <c r="D22" s="34">
        <v>49507</v>
      </c>
      <c r="E22" s="34">
        <v>50523</v>
      </c>
      <c r="F22" s="34">
        <v>53520</v>
      </c>
      <c r="G22" s="34">
        <v>56431</v>
      </c>
      <c r="H22" s="34">
        <v>64822</v>
      </c>
      <c r="I22" s="1">
        <v>69297</v>
      </c>
      <c r="J22" s="1">
        <v>74175</v>
      </c>
      <c r="K22" s="1">
        <v>81298.834451903531</v>
      </c>
      <c r="L22" s="8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5"/>
      <c r="FX22" s="5"/>
      <c r="FY22" s="5"/>
    </row>
    <row r="23" spans="1:182" ht="15.75" x14ac:dyDescent="0.25">
      <c r="A23" s="17">
        <v>7.3</v>
      </c>
      <c r="B23" s="18" t="s">
        <v>13</v>
      </c>
      <c r="C23" s="34"/>
      <c r="D23" s="34"/>
      <c r="E23" s="34"/>
      <c r="F23" s="34"/>
      <c r="G23" s="34"/>
      <c r="H23" s="34"/>
      <c r="I23" s="1"/>
      <c r="J23" s="1"/>
      <c r="K23" s="1">
        <v>0</v>
      </c>
      <c r="L23" s="8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5"/>
      <c r="FX23" s="5"/>
      <c r="FY23" s="5"/>
    </row>
    <row r="24" spans="1:182" ht="15.75" x14ac:dyDescent="0.25">
      <c r="A24" s="17">
        <v>7.4</v>
      </c>
      <c r="B24" s="18" t="s">
        <v>14</v>
      </c>
      <c r="C24" s="34">
        <v>1999</v>
      </c>
      <c r="D24" s="34">
        <v>3230</v>
      </c>
      <c r="E24" s="34">
        <v>2169</v>
      </c>
      <c r="F24" s="34">
        <v>3128</v>
      </c>
      <c r="G24" s="34">
        <v>5806</v>
      </c>
      <c r="H24" s="34">
        <v>6082</v>
      </c>
      <c r="I24" s="1">
        <v>5767</v>
      </c>
      <c r="J24" s="1">
        <v>4754</v>
      </c>
      <c r="K24" s="1">
        <v>4468.9030487961472</v>
      </c>
      <c r="L24" s="8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5"/>
      <c r="FX24" s="5"/>
      <c r="FY24" s="5"/>
    </row>
    <row r="25" spans="1:182" ht="15.75" x14ac:dyDescent="0.25">
      <c r="A25" s="17">
        <v>7.5</v>
      </c>
      <c r="B25" s="18" t="s">
        <v>15</v>
      </c>
      <c r="C25" s="34">
        <v>1816</v>
      </c>
      <c r="D25" s="34">
        <v>2064</v>
      </c>
      <c r="E25" s="34">
        <v>2106</v>
      </c>
      <c r="F25" s="34">
        <v>2231</v>
      </c>
      <c r="G25" s="34">
        <v>2352</v>
      </c>
      <c r="H25" s="34">
        <v>8284</v>
      </c>
      <c r="I25" s="1">
        <v>8507</v>
      </c>
      <c r="J25" s="1">
        <v>8817</v>
      </c>
      <c r="K25" s="1">
        <v>16415.692757679029</v>
      </c>
      <c r="L25" s="8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5"/>
      <c r="FX25" s="5"/>
      <c r="FY25" s="5"/>
    </row>
    <row r="26" spans="1:182" ht="15.75" x14ac:dyDescent="0.25">
      <c r="A26" s="17">
        <v>7.6</v>
      </c>
      <c r="B26" s="18" t="s">
        <v>16</v>
      </c>
      <c r="C26" s="34"/>
      <c r="D26" s="34"/>
      <c r="E26" s="34"/>
      <c r="F26" s="34"/>
      <c r="G26" s="34"/>
      <c r="H26" s="34"/>
      <c r="I26" s="1"/>
      <c r="J26" s="1"/>
      <c r="K26" s="1">
        <v>0</v>
      </c>
      <c r="L26" s="8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5"/>
      <c r="FX26" s="5"/>
      <c r="FY26" s="5"/>
    </row>
    <row r="27" spans="1:182" ht="30" x14ac:dyDescent="0.25">
      <c r="A27" s="17">
        <v>7.7</v>
      </c>
      <c r="B27" s="18" t="s">
        <v>17</v>
      </c>
      <c r="C27" s="36">
        <v>23030</v>
      </c>
      <c r="D27" s="36">
        <v>25976</v>
      </c>
      <c r="E27" s="36">
        <v>32038</v>
      </c>
      <c r="F27" s="36">
        <v>36584</v>
      </c>
      <c r="G27" s="36">
        <v>43169</v>
      </c>
      <c r="H27" s="36">
        <v>42402</v>
      </c>
      <c r="I27" s="37">
        <v>42427</v>
      </c>
      <c r="J27" s="37">
        <v>42006</v>
      </c>
      <c r="K27" s="37">
        <v>41626.535844894788</v>
      </c>
      <c r="L27" s="8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5"/>
      <c r="FX27" s="5"/>
      <c r="FY27" s="5"/>
    </row>
    <row r="28" spans="1:182" ht="15.75" x14ac:dyDescent="0.25">
      <c r="A28" s="19" t="s">
        <v>37</v>
      </c>
      <c r="B28" s="18" t="s">
        <v>18</v>
      </c>
      <c r="C28" s="34">
        <v>23399</v>
      </c>
      <c r="D28" s="34">
        <v>24918</v>
      </c>
      <c r="E28" s="34">
        <v>27257</v>
      </c>
      <c r="F28" s="34">
        <v>28309</v>
      </c>
      <c r="G28" s="34">
        <v>35103</v>
      </c>
      <c r="H28" s="34">
        <v>35788</v>
      </c>
      <c r="I28" s="1">
        <v>37626</v>
      </c>
      <c r="J28" s="1">
        <v>38738</v>
      </c>
      <c r="K28" s="1">
        <v>40034.76785692665</v>
      </c>
      <c r="L28" s="8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5"/>
      <c r="FX28" s="5"/>
      <c r="FY28" s="5"/>
    </row>
    <row r="29" spans="1:182" ht="30" x14ac:dyDescent="0.25">
      <c r="A29" s="19" t="s">
        <v>38</v>
      </c>
      <c r="B29" s="18" t="s">
        <v>19</v>
      </c>
      <c r="C29" s="36">
        <v>134847</v>
      </c>
      <c r="D29" s="36">
        <v>136333</v>
      </c>
      <c r="E29" s="36">
        <v>137021</v>
      </c>
      <c r="F29" s="36">
        <v>138289</v>
      </c>
      <c r="G29" s="36">
        <v>132913</v>
      </c>
      <c r="H29" s="36">
        <v>129535</v>
      </c>
      <c r="I29" s="37">
        <v>126515</v>
      </c>
      <c r="J29" s="37">
        <v>135567</v>
      </c>
      <c r="K29" s="37">
        <v>136598.19241164628</v>
      </c>
      <c r="L29" s="8"/>
      <c r="M29" s="7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5"/>
      <c r="FX29" s="5"/>
      <c r="FY29" s="5"/>
    </row>
    <row r="30" spans="1:182" ht="15.75" x14ac:dyDescent="0.25">
      <c r="A30" s="19" t="s">
        <v>39</v>
      </c>
      <c r="B30" s="18" t="s">
        <v>54</v>
      </c>
      <c r="C30" s="34">
        <v>231790</v>
      </c>
      <c r="D30" s="34">
        <v>233668</v>
      </c>
      <c r="E30" s="34">
        <v>216539</v>
      </c>
      <c r="F30" s="34">
        <v>234826</v>
      </c>
      <c r="G30" s="34">
        <v>281035</v>
      </c>
      <c r="H30" s="34">
        <v>263348</v>
      </c>
      <c r="I30" s="1">
        <v>249069</v>
      </c>
      <c r="J30" s="1">
        <v>276927</v>
      </c>
      <c r="K30" s="1">
        <v>276437.04889764707</v>
      </c>
      <c r="L30" s="8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5"/>
      <c r="FX30" s="5"/>
      <c r="FY30" s="5"/>
    </row>
    <row r="31" spans="1:182" ht="15.75" x14ac:dyDescent="0.25">
      <c r="A31" s="19" t="s">
        <v>40</v>
      </c>
      <c r="B31" s="18" t="s">
        <v>20</v>
      </c>
      <c r="C31" s="34">
        <v>208417</v>
      </c>
      <c r="D31" s="34">
        <v>230853</v>
      </c>
      <c r="E31" s="34">
        <v>227976</v>
      </c>
      <c r="F31" s="34">
        <v>249977</v>
      </c>
      <c r="G31" s="34">
        <v>233161</v>
      </c>
      <c r="H31" s="34">
        <v>257226</v>
      </c>
      <c r="I31" s="38">
        <v>281665</v>
      </c>
      <c r="J31" s="38">
        <v>289838</v>
      </c>
      <c r="K31" s="38">
        <v>311792.11930264003</v>
      </c>
      <c r="L31" s="8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5"/>
      <c r="FX31" s="5"/>
      <c r="FY31" s="5"/>
    </row>
    <row r="32" spans="1:182" ht="15.75" x14ac:dyDescent="0.25">
      <c r="A32" s="23"/>
      <c r="B32" s="24" t="s">
        <v>30</v>
      </c>
      <c r="C32" s="34">
        <f>C17+C20+C28+C29+C30+C31</f>
        <v>825311</v>
      </c>
      <c r="D32" s="34">
        <f t="shared" ref="D32:I32" si="5">D17+D20+D28+D29+D30+D31</f>
        <v>837467</v>
      </c>
      <c r="E32" s="34">
        <f t="shared" si="5"/>
        <v>886339</v>
      </c>
      <c r="F32" s="34">
        <f t="shared" si="5"/>
        <v>950841</v>
      </c>
      <c r="G32" s="34">
        <f t="shared" si="5"/>
        <v>1027170</v>
      </c>
      <c r="H32" s="34">
        <f t="shared" si="5"/>
        <v>1063622</v>
      </c>
      <c r="I32" s="34">
        <f t="shared" si="5"/>
        <v>1103963</v>
      </c>
      <c r="J32" s="34">
        <f t="shared" ref="J32:K32" si="6">J17+J20+J28+J29+J30+J31</f>
        <v>1177040</v>
      </c>
      <c r="K32" s="34">
        <f t="shared" si="6"/>
        <v>1242124.325495264</v>
      </c>
      <c r="L32" s="8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5"/>
      <c r="FX32" s="5"/>
      <c r="FY32" s="5"/>
    </row>
    <row r="33" spans="1:182" s="16" customFormat="1" ht="15.75" x14ac:dyDescent="0.25">
      <c r="A33" s="25" t="s">
        <v>27</v>
      </c>
      <c r="B33" s="26" t="s">
        <v>41</v>
      </c>
      <c r="C33" s="1">
        <f t="shared" ref="C33:I33" si="7">C6+C11+C13+C14+C15+C17+C20+C28+C29+C30+C31</f>
        <v>1272911.58</v>
      </c>
      <c r="D33" s="1">
        <f t="shared" si="7"/>
        <v>1297565.26</v>
      </c>
      <c r="E33" s="1">
        <f t="shared" si="7"/>
        <v>1381922.87</v>
      </c>
      <c r="F33" s="1">
        <f t="shared" si="7"/>
        <v>1502538</v>
      </c>
      <c r="G33" s="1">
        <f t="shared" si="7"/>
        <v>1597849</v>
      </c>
      <c r="H33" s="1">
        <f t="shared" si="7"/>
        <v>1634302</v>
      </c>
      <c r="I33" s="1">
        <f t="shared" si="7"/>
        <v>1815524</v>
      </c>
      <c r="J33" s="1">
        <f t="shared" ref="J33:K33" si="8">J6+J11+J13+J14+J15+J17+J20+J28+J29+J30+J31</f>
        <v>1858211</v>
      </c>
      <c r="K33" s="1">
        <f t="shared" si="8"/>
        <v>1990361.9880299952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5"/>
      <c r="FX33" s="5"/>
      <c r="FY33" s="5"/>
      <c r="FZ33" s="6"/>
    </row>
    <row r="34" spans="1:182" ht="15.75" x14ac:dyDescent="0.25">
      <c r="A34" s="21" t="s">
        <v>43</v>
      </c>
      <c r="B34" s="4" t="s">
        <v>25</v>
      </c>
      <c r="C34" s="3">
        <v>48918</v>
      </c>
      <c r="D34" s="3">
        <v>42553</v>
      </c>
      <c r="E34" s="3">
        <v>66521</v>
      </c>
      <c r="F34" s="3">
        <v>63808</v>
      </c>
      <c r="G34" s="34">
        <v>86905</v>
      </c>
      <c r="H34" s="39">
        <v>98110</v>
      </c>
      <c r="I34" s="39">
        <v>80121</v>
      </c>
      <c r="J34" s="39">
        <v>111876</v>
      </c>
      <c r="K34" s="39">
        <v>119832.32139560241</v>
      </c>
      <c r="L34" s="8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</row>
    <row r="35" spans="1:182" ht="15.75" x14ac:dyDescent="0.25">
      <c r="A35" s="21" t="s">
        <v>44</v>
      </c>
      <c r="B35" s="4" t="s">
        <v>24</v>
      </c>
      <c r="C35" s="3">
        <v>30370</v>
      </c>
      <c r="D35" s="3">
        <v>40837</v>
      </c>
      <c r="E35" s="3">
        <v>36935</v>
      </c>
      <c r="F35" s="3">
        <v>41856</v>
      </c>
      <c r="G35" s="34">
        <v>42386</v>
      </c>
      <c r="H35" s="39">
        <v>24220</v>
      </c>
      <c r="I35" s="39">
        <v>20571</v>
      </c>
      <c r="J35" s="39">
        <v>40045</v>
      </c>
      <c r="K35" s="39">
        <v>42892.893116369007</v>
      </c>
      <c r="L35" s="8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</row>
    <row r="36" spans="1:182" ht="15.75" x14ac:dyDescent="0.25">
      <c r="A36" s="27" t="s">
        <v>45</v>
      </c>
      <c r="B36" s="28" t="s">
        <v>55</v>
      </c>
      <c r="C36" s="34">
        <f t="shared" ref="C36:K36" si="9">C33+C34-C35</f>
        <v>1291459.58</v>
      </c>
      <c r="D36" s="34">
        <f t="shared" si="9"/>
        <v>1299281.26</v>
      </c>
      <c r="E36" s="34">
        <f t="shared" si="9"/>
        <v>1411508.87</v>
      </c>
      <c r="F36" s="34">
        <f t="shared" si="9"/>
        <v>1524490</v>
      </c>
      <c r="G36" s="34">
        <f t="shared" si="9"/>
        <v>1642368</v>
      </c>
      <c r="H36" s="34">
        <f t="shared" si="9"/>
        <v>1708192</v>
      </c>
      <c r="I36" s="34">
        <f t="shared" si="9"/>
        <v>1875074</v>
      </c>
      <c r="J36" s="34">
        <f t="shared" si="9"/>
        <v>1930042</v>
      </c>
      <c r="K36" s="34">
        <f t="shared" si="9"/>
        <v>2067301.4163092286</v>
      </c>
      <c r="L36" s="8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</row>
    <row r="37" spans="1:182" ht="15.75" x14ac:dyDescent="0.25">
      <c r="A37" s="21" t="s">
        <v>46</v>
      </c>
      <c r="B37" s="4" t="s">
        <v>42</v>
      </c>
      <c r="C37" s="34">
        <v>28925</v>
      </c>
      <c r="D37" s="34">
        <v>29561</v>
      </c>
      <c r="E37" s="34">
        <v>30210</v>
      </c>
      <c r="F37" s="34">
        <v>30873</v>
      </c>
      <c r="G37" s="34">
        <v>31549</v>
      </c>
      <c r="H37" s="34">
        <v>32239</v>
      </c>
      <c r="I37" s="34">
        <v>32943</v>
      </c>
      <c r="J37" s="34">
        <v>33661</v>
      </c>
      <c r="K37" s="30">
        <v>34394</v>
      </c>
      <c r="N37" s="5"/>
      <c r="O37" s="5"/>
      <c r="P37" s="5"/>
      <c r="Q37" s="5"/>
    </row>
    <row r="38" spans="1:182" ht="15.75" x14ac:dyDescent="0.25">
      <c r="A38" s="27" t="s">
        <v>47</v>
      </c>
      <c r="B38" s="28" t="s">
        <v>58</v>
      </c>
      <c r="C38" s="34">
        <f t="shared" ref="C38:K38" si="10">C36/C37*1000</f>
        <v>44648.559377700956</v>
      </c>
      <c r="D38" s="34">
        <f t="shared" si="10"/>
        <v>43952.547613409559</v>
      </c>
      <c r="E38" s="34">
        <f t="shared" si="10"/>
        <v>46723.233035418736</v>
      </c>
      <c r="F38" s="34">
        <f t="shared" si="10"/>
        <v>49379.392997117218</v>
      </c>
      <c r="G38" s="34">
        <f t="shared" si="10"/>
        <v>52057.688040825386</v>
      </c>
      <c r="H38" s="34">
        <f t="shared" si="10"/>
        <v>52985.266292378794</v>
      </c>
      <c r="I38" s="34">
        <f t="shared" si="10"/>
        <v>56918.738426979937</v>
      </c>
      <c r="J38" s="34">
        <f t="shared" si="10"/>
        <v>57337.631086420486</v>
      </c>
      <c r="K38" s="34">
        <f t="shared" si="10"/>
        <v>60106.455088365081</v>
      </c>
      <c r="M38" s="7"/>
      <c r="N38" s="7"/>
      <c r="O38" s="7"/>
      <c r="P38" s="7"/>
      <c r="Q38" s="7"/>
      <c r="BR38" s="8"/>
      <c r="BS38" s="8"/>
      <c r="BT38" s="8"/>
      <c r="BU38" s="8"/>
    </row>
    <row r="39" spans="1:182" x14ac:dyDescent="0.25">
      <c r="H39" s="7"/>
      <c r="I39" s="7"/>
      <c r="J39" s="7"/>
      <c r="K39" s="7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38"/>
  <sheetViews>
    <sheetView zoomScale="115" zoomScaleNormal="115" zoomScaleSheetLayoutView="100" workbookViewId="0">
      <pane xSplit="2" ySplit="5" topLeftCell="C27" activePane="bottomRight" state="frozen"/>
      <selection activeCell="I3" sqref="I3"/>
      <selection pane="topRight" activeCell="I3" sqref="I3"/>
      <selection pane="bottomLeft" activeCell="I3" sqref="I3"/>
      <selection pane="bottomRight" activeCell="A36" sqref="A36:XFD36"/>
    </sheetView>
  </sheetViews>
  <sheetFormatPr defaultColWidth="8.85546875" defaultRowHeight="15" x14ac:dyDescent="0.25"/>
  <cols>
    <col min="1" max="1" width="11" style="2" customWidth="1"/>
    <col min="2" max="2" width="32.42578125" style="2" customWidth="1"/>
    <col min="3" max="5" width="11.28515625" style="2" customWidth="1"/>
    <col min="6" max="7" width="11.28515625" style="6" customWidth="1"/>
    <col min="8" max="11" width="11.85546875" style="5" customWidth="1"/>
    <col min="12" max="12" width="11.85546875" style="6" customWidth="1"/>
    <col min="13" max="13" width="11.28515625" style="6" customWidth="1"/>
    <col min="14" max="14" width="11.7109375" style="5" customWidth="1"/>
    <col min="15" max="15" width="9.140625" style="6" customWidth="1"/>
    <col min="16" max="16" width="10.85546875" style="6" customWidth="1"/>
    <col min="17" max="17" width="10.85546875" style="5" customWidth="1"/>
    <col min="18" max="18" width="11" style="6" customWidth="1"/>
    <col min="19" max="21" width="11.42578125" style="6" customWidth="1"/>
    <col min="22" max="49" width="9.140625" style="6" customWidth="1"/>
    <col min="50" max="50" width="12.42578125" style="6" customWidth="1"/>
    <col min="51" max="72" width="9.140625" style="6" customWidth="1"/>
    <col min="73" max="73" width="12.140625" style="6" customWidth="1"/>
    <col min="74" max="77" width="9.140625" style="6" customWidth="1"/>
    <col min="78" max="82" width="9.140625" style="6" hidden="1" customWidth="1"/>
    <col min="83" max="83" width="9.140625" style="6" customWidth="1"/>
    <col min="84" max="88" width="9.140625" style="6" hidden="1" customWidth="1"/>
    <col min="89" max="89" width="9.140625" style="6" customWidth="1"/>
    <col min="90" max="94" width="9.140625" style="6" hidden="1" customWidth="1"/>
    <col min="95" max="95" width="9.140625" style="6" customWidth="1"/>
    <col min="96" max="100" width="9.140625" style="6" hidden="1" customWidth="1"/>
    <col min="101" max="101" width="9.140625" style="6" customWidth="1"/>
    <col min="102" max="106" width="9.140625" style="6" hidden="1" customWidth="1"/>
    <col min="107" max="107" width="9.140625" style="5" customWidth="1"/>
    <col min="108" max="112" width="9.140625" style="5" hidden="1" customWidth="1"/>
    <col min="113" max="113" width="9.140625" style="5" customWidth="1"/>
    <col min="114" max="118" width="9.140625" style="5" hidden="1" customWidth="1"/>
    <col min="119" max="119" width="9.140625" style="5" customWidth="1"/>
    <col min="120" max="124" width="9.140625" style="5" hidden="1" customWidth="1"/>
    <col min="125" max="125" width="9.140625" style="5" customWidth="1"/>
    <col min="126" max="155" width="9.140625" style="6" customWidth="1"/>
    <col min="156" max="156" width="9.140625" style="6" hidden="1" customWidth="1"/>
    <col min="157" max="164" width="9.140625" style="6" customWidth="1"/>
    <col min="165" max="165" width="9.140625" style="6" hidden="1" customWidth="1"/>
    <col min="166" max="170" width="9.140625" style="6" customWidth="1"/>
    <col min="171" max="171" width="9.140625" style="6" hidden="1" customWidth="1"/>
    <col min="172" max="181" width="9.140625" style="6" customWidth="1"/>
    <col min="182" max="185" width="8.85546875" style="6"/>
    <col min="186" max="186" width="12.7109375" style="6" bestFit="1" customWidth="1"/>
    <col min="187" max="16384" width="8.85546875" style="2"/>
  </cols>
  <sheetData>
    <row r="1" spans="1:186" ht="18.75" x14ac:dyDescent="0.3">
      <c r="A1" s="2" t="s">
        <v>53</v>
      </c>
      <c r="B1" s="31" t="s">
        <v>66</v>
      </c>
      <c r="P1" s="7"/>
    </row>
    <row r="2" spans="1:186" ht="15.75" x14ac:dyDescent="0.25">
      <c r="A2" s="11" t="s">
        <v>50</v>
      </c>
      <c r="I2" s="5" t="s">
        <v>72</v>
      </c>
    </row>
    <row r="3" spans="1:186" ht="15.75" x14ac:dyDescent="0.25">
      <c r="A3" s="11"/>
    </row>
    <row r="4" spans="1:186" ht="15.75" x14ac:dyDescent="0.25">
      <c r="A4" s="11"/>
      <c r="E4" s="10"/>
      <c r="F4" s="10" t="s">
        <v>57</v>
      </c>
      <c r="G4" s="10"/>
    </row>
    <row r="5" spans="1:186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</row>
    <row r="6" spans="1:186" s="16" customFormat="1" ht="15.75" x14ac:dyDescent="0.25">
      <c r="A6" s="14" t="s">
        <v>26</v>
      </c>
      <c r="B6" s="15" t="s">
        <v>2</v>
      </c>
      <c r="C6" s="1">
        <f>C7+C8+C9+C10</f>
        <v>230736.58000000002</v>
      </c>
      <c r="D6" s="1">
        <f t="shared" ref="D6:K6" si="0">D7+D8+D9+D10</f>
        <v>271875.76</v>
      </c>
      <c r="E6" s="1">
        <f t="shared" si="0"/>
        <v>319883.65999999997</v>
      </c>
      <c r="F6" s="1">
        <f t="shared" si="0"/>
        <v>369191</v>
      </c>
      <c r="G6" s="1">
        <f t="shared" si="0"/>
        <v>364506</v>
      </c>
      <c r="H6" s="1">
        <f t="shared" si="0"/>
        <v>384484</v>
      </c>
      <c r="I6" s="1">
        <f t="shared" si="0"/>
        <v>636738</v>
      </c>
      <c r="J6" s="1">
        <f t="shared" si="0"/>
        <v>628178</v>
      </c>
      <c r="K6" s="1">
        <f t="shared" si="0"/>
        <v>783111.09184528457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5"/>
      <c r="GB6" s="5"/>
      <c r="GC6" s="5"/>
      <c r="GD6" s="6"/>
    </row>
    <row r="7" spans="1:186" ht="15.75" x14ac:dyDescent="0.25">
      <c r="A7" s="17">
        <v>1.1000000000000001</v>
      </c>
      <c r="B7" s="18" t="s">
        <v>59</v>
      </c>
      <c r="C7" s="32">
        <v>120336.58</v>
      </c>
      <c r="D7" s="32">
        <v>147587.76</v>
      </c>
      <c r="E7" s="32">
        <v>181713.48</v>
      </c>
      <c r="F7" s="32">
        <v>221580</v>
      </c>
      <c r="G7" s="32">
        <v>207816</v>
      </c>
      <c r="H7" s="1">
        <v>194498</v>
      </c>
      <c r="I7" s="1">
        <v>418727</v>
      </c>
      <c r="J7" s="1">
        <v>404178</v>
      </c>
      <c r="K7" s="1">
        <v>546183.09184528457</v>
      </c>
      <c r="L7" s="8"/>
      <c r="M7" s="8"/>
      <c r="N7" s="7"/>
      <c r="O7" s="8"/>
      <c r="P7" s="8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5"/>
      <c r="GB7" s="5"/>
      <c r="GC7" s="5"/>
    </row>
    <row r="8" spans="1:186" ht="15.75" x14ac:dyDescent="0.25">
      <c r="A8" s="17">
        <v>1.2</v>
      </c>
      <c r="B8" s="18" t="s">
        <v>60</v>
      </c>
      <c r="C8" s="32">
        <v>51840</v>
      </c>
      <c r="D8" s="32">
        <v>57428</v>
      </c>
      <c r="E8" s="32">
        <v>66389.08</v>
      </c>
      <c r="F8" s="32">
        <v>72743</v>
      </c>
      <c r="G8" s="32">
        <v>79944</v>
      </c>
      <c r="H8" s="1">
        <v>83533</v>
      </c>
      <c r="I8" s="1">
        <v>95784</v>
      </c>
      <c r="J8" s="1">
        <v>108919</v>
      </c>
      <c r="K8" s="1">
        <v>137680</v>
      </c>
      <c r="L8" s="8"/>
      <c r="M8" s="8"/>
      <c r="N8" s="7"/>
      <c r="O8" s="8"/>
      <c r="P8" s="8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5"/>
      <c r="GB8" s="5"/>
      <c r="GC8" s="5"/>
    </row>
    <row r="9" spans="1:186" ht="15.75" x14ac:dyDescent="0.25">
      <c r="A9" s="17">
        <v>1.3</v>
      </c>
      <c r="B9" s="18" t="s">
        <v>61</v>
      </c>
      <c r="C9" s="32">
        <v>41722</v>
      </c>
      <c r="D9" s="32">
        <v>43397</v>
      </c>
      <c r="E9" s="32">
        <v>41511</v>
      </c>
      <c r="F9" s="32">
        <v>42661</v>
      </c>
      <c r="G9" s="32">
        <v>40433</v>
      </c>
      <c r="H9" s="1">
        <v>67443</v>
      </c>
      <c r="I9" s="1">
        <v>76187</v>
      </c>
      <c r="J9" s="1">
        <v>63344</v>
      </c>
      <c r="K9" s="1">
        <v>50192</v>
      </c>
      <c r="L9" s="8"/>
      <c r="M9" s="8"/>
      <c r="N9" s="7"/>
      <c r="O9" s="8"/>
      <c r="P9" s="8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5"/>
      <c r="GB9" s="5"/>
      <c r="GC9" s="5"/>
    </row>
    <row r="10" spans="1:186" ht="15.75" x14ac:dyDescent="0.25">
      <c r="A10" s="17">
        <v>1.4</v>
      </c>
      <c r="B10" s="18" t="s">
        <v>62</v>
      </c>
      <c r="C10" s="32">
        <v>16838</v>
      </c>
      <c r="D10" s="32">
        <v>23463</v>
      </c>
      <c r="E10" s="32">
        <v>30270.1</v>
      </c>
      <c r="F10" s="32">
        <v>32207</v>
      </c>
      <c r="G10" s="32">
        <v>36313</v>
      </c>
      <c r="H10" s="1">
        <v>39010</v>
      </c>
      <c r="I10" s="1">
        <v>46040</v>
      </c>
      <c r="J10" s="1">
        <v>51737</v>
      </c>
      <c r="K10" s="1">
        <v>49056</v>
      </c>
      <c r="L10" s="8"/>
      <c r="M10" s="8"/>
      <c r="N10" s="7"/>
      <c r="O10" s="8"/>
      <c r="P10" s="8"/>
      <c r="Q10" s="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5"/>
      <c r="GB10" s="5"/>
      <c r="GC10" s="5"/>
    </row>
    <row r="11" spans="1:186" ht="15.75" x14ac:dyDescent="0.25">
      <c r="A11" s="19" t="s">
        <v>31</v>
      </c>
      <c r="B11" s="18" t="s">
        <v>3</v>
      </c>
      <c r="C11" s="32"/>
      <c r="D11" s="32"/>
      <c r="E11" s="32"/>
      <c r="F11" s="32"/>
      <c r="G11" s="32"/>
      <c r="H11" s="1"/>
      <c r="I11" s="1"/>
      <c r="J11" s="1"/>
      <c r="K11" s="1"/>
      <c r="L11" s="8"/>
      <c r="M11" s="8"/>
      <c r="N11" s="7"/>
      <c r="O11" s="8"/>
      <c r="P11" s="8"/>
      <c r="Q11" s="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5"/>
      <c r="GB11" s="5"/>
      <c r="GC11" s="5"/>
    </row>
    <row r="12" spans="1:186" ht="15.75" x14ac:dyDescent="0.25">
      <c r="A12" s="23"/>
      <c r="B12" s="24" t="s">
        <v>28</v>
      </c>
      <c r="C12" s="32">
        <f>C6+C11</f>
        <v>230736.58000000002</v>
      </c>
      <c r="D12" s="32">
        <f t="shared" ref="D12:K12" si="1">D6+D11</f>
        <v>271875.76</v>
      </c>
      <c r="E12" s="32">
        <f t="shared" si="1"/>
        <v>319883.65999999997</v>
      </c>
      <c r="F12" s="32">
        <f t="shared" si="1"/>
        <v>369191</v>
      </c>
      <c r="G12" s="32">
        <f t="shared" si="1"/>
        <v>364506</v>
      </c>
      <c r="H12" s="32">
        <f t="shared" si="1"/>
        <v>384484</v>
      </c>
      <c r="I12" s="32">
        <f t="shared" si="1"/>
        <v>636738</v>
      </c>
      <c r="J12" s="32">
        <f t="shared" si="1"/>
        <v>628178</v>
      </c>
      <c r="K12" s="32">
        <f t="shared" si="1"/>
        <v>783111.09184528457</v>
      </c>
      <c r="L12" s="8"/>
      <c r="M12" s="8"/>
      <c r="N12" s="7"/>
      <c r="O12" s="8"/>
      <c r="P12" s="8"/>
      <c r="Q12" s="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5"/>
      <c r="GB12" s="5"/>
      <c r="GC12" s="5"/>
    </row>
    <row r="13" spans="1:186" s="16" customFormat="1" ht="15.75" x14ac:dyDescent="0.25">
      <c r="A13" s="14" t="s">
        <v>32</v>
      </c>
      <c r="B13" s="15" t="s">
        <v>4</v>
      </c>
      <c r="C13" s="33">
        <v>32858</v>
      </c>
      <c r="D13" s="33">
        <v>21852</v>
      </c>
      <c r="E13" s="33">
        <v>36447</v>
      </c>
      <c r="F13" s="33">
        <v>37037</v>
      </c>
      <c r="G13" s="33">
        <v>49376</v>
      </c>
      <c r="H13" s="1">
        <v>50135</v>
      </c>
      <c r="I13" s="1">
        <v>50250</v>
      </c>
      <c r="J13" s="1">
        <v>52412</v>
      </c>
      <c r="K13" s="1">
        <v>53472.30389565722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5"/>
      <c r="GB13" s="5"/>
      <c r="GC13" s="5"/>
      <c r="GD13" s="6"/>
    </row>
    <row r="14" spans="1:186" ht="30" x14ac:dyDescent="0.25">
      <c r="A14" s="19" t="s">
        <v>33</v>
      </c>
      <c r="B14" s="18" t="s">
        <v>5</v>
      </c>
      <c r="C14" s="32">
        <v>39708</v>
      </c>
      <c r="D14" s="32">
        <v>40541</v>
      </c>
      <c r="E14" s="32">
        <v>32022</v>
      </c>
      <c r="F14" s="32">
        <v>17752</v>
      </c>
      <c r="G14" s="32">
        <v>22394</v>
      </c>
      <c r="H14" s="1">
        <v>26421</v>
      </c>
      <c r="I14" s="1">
        <v>46222</v>
      </c>
      <c r="J14" s="1">
        <v>40140</v>
      </c>
      <c r="K14" s="1">
        <v>50813.016224230065</v>
      </c>
      <c r="L14" s="8"/>
      <c r="M14" s="8"/>
      <c r="N14" s="7"/>
      <c r="O14" s="8"/>
      <c r="P14" s="8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7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7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7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5"/>
      <c r="GB14" s="5"/>
      <c r="GC14" s="5"/>
    </row>
    <row r="15" spans="1:186" ht="15.75" x14ac:dyDescent="0.25">
      <c r="A15" s="19" t="s">
        <v>34</v>
      </c>
      <c r="B15" s="18" t="s">
        <v>6</v>
      </c>
      <c r="C15" s="32">
        <v>95958</v>
      </c>
      <c r="D15" s="32">
        <v>100561</v>
      </c>
      <c r="E15" s="32">
        <v>112734</v>
      </c>
      <c r="F15" s="32">
        <v>179771</v>
      </c>
      <c r="G15" s="32">
        <v>190638</v>
      </c>
      <c r="H15" s="1">
        <v>179757</v>
      </c>
      <c r="I15" s="1">
        <v>202468</v>
      </c>
      <c r="J15" s="1">
        <v>205807</v>
      </c>
      <c r="K15" s="1">
        <v>211690.16574269524</v>
      </c>
      <c r="L15" s="8"/>
      <c r="M15" s="8"/>
      <c r="N15" s="7"/>
      <c r="O15" s="8"/>
      <c r="P15" s="8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7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7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7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5"/>
      <c r="GB15" s="5"/>
      <c r="GC15" s="5"/>
    </row>
    <row r="16" spans="1:186" ht="15.75" x14ac:dyDescent="0.25">
      <c r="A16" s="23"/>
      <c r="B16" s="24" t="s">
        <v>29</v>
      </c>
      <c r="C16" s="32">
        <f>+C13+C14+C15</f>
        <v>168524</v>
      </c>
      <c r="D16" s="32">
        <f t="shared" ref="D16:K16" si="2">+D13+D14+D15</f>
        <v>162954</v>
      </c>
      <c r="E16" s="32">
        <f t="shared" si="2"/>
        <v>181203</v>
      </c>
      <c r="F16" s="32">
        <f t="shared" si="2"/>
        <v>234560</v>
      </c>
      <c r="G16" s="32">
        <f t="shared" si="2"/>
        <v>262408</v>
      </c>
      <c r="H16" s="32">
        <f t="shared" si="2"/>
        <v>256313</v>
      </c>
      <c r="I16" s="32">
        <f t="shared" si="2"/>
        <v>298940</v>
      </c>
      <c r="J16" s="32">
        <f t="shared" si="2"/>
        <v>298359</v>
      </c>
      <c r="K16" s="32">
        <f t="shared" si="2"/>
        <v>315975.48586258251</v>
      </c>
      <c r="L16" s="8"/>
      <c r="M16" s="8"/>
      <c r="N16" s="7"/>
      <c r="O16" s="8"/>
      <c r="P16" s="8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7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7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7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5"/>
      <c r="GB16" s="5"/>
      <c r="GC16" s="5"/>
    </row>
    <row r="17" spans="1:186" s="16" customFormat="1" ht="30" x14ac:dyDescent="0.25">
      <c r="A17" s="14" t="s">
        <v>35</v>
      </c>
      <c r="B17" s="15" t="s">
        <v>7</v>
      </c>
      <c r="C17" s="33">
        <f>C18+C19</f>
        <v>153265</v>
      </c>
      <c r="D17" s="33">
        <f>D18+D19</f>
        <v>136691</v>
      </c>
      <c r="E17" s="33">
        <f>E18+E19</f>
        <v>212327</v>
      </c>
      <c r="F17" s="33">
        <f t="shared" ref="F17:H17" si="3">F18+F19</f>
        <v>231888</v>
      </c>
      <c r="G17" s="33">
        <f t="shared" si="3"/>
        <v>251028</v>
      </c>
      <c r="H17" s="33">
        <f t="shared" si="3"/>
        <v>275476</v>
      </c>
      <c r="I17" s="33">
        <f t="shared" ref="I17:K17" si="4">I18+I19</f>
        <v>316197</v>
      </c>
      <c r="J17" s="33">
        <f t="shared" si="4"/>
        <v>355561</v>
      </c>
      <c r="K17" s="33">
        <f t="shared" si="4"/>
        <v>399379.1046245863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5"/>
      <c r="GB17" s="5"/>
      <c r="GC17" s="5"/>
      <c r="GD17" s="6"/>
    </row>
    <row r="18" spans="1:186" ht="15.75" x14ac:dyDescent="0.25">
      <c r="A18" s="17">
        <v>6.1</v>
      </c>
      <c r="B18" s="18" t="s">
        <v>8</v>
      </c>
      <c r="C18" s="32">
        <v>146414</v>
      </c>
      <c r="D18" s="32">
        <v>129185</v>
      </c>
      <c r="E18" s="32">
        <v>204284</v>
      </c>
      <c r="F18" s="32">
        <v>223556</v>
      </c>
      <c r="G18" s="32">
        <v>242310</v>
      </c>
      <c r="H18" s="1">
        <v>265934</v>
      </c>
      <c r="I18" s="1">
        <v>305208</v>
      </c>
      <c r="J18" s="1">
        <v>343349</v>
      </c>
      <c r="K18" s="1">
        <v>385712.02219275234</v>
      </c>
      <c r="L18" s="8"/>
      <c r="M18" s="8"/>
      <c r="N18" s="7"/>
      <c r="O18" s="8"/>
      <c r="P18" s="8"/>
      <c r="Q18" s="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5"/>
      <c r="GB18" s="5"/>
      <c r="GC18" s="5"/>
    </row>
    <row r="19" spans="1:186" ht="15.75" x14ac:dyDescent="0.25">
      <c r="A19" s="17">
        <v>6.2</v>
      </c>
      <c r="B19" s="18" t="s">
        <v>9</v>
      </c>
      <c r="C19" s="32">
        <v>6851</v>
      </c>
      <c r="D19" s="32">
        <v>7506</v>
      </c>
      <c r="E19" s="32">
        <v>8043</v>
      </c>
      <c r="F19" s="32">
        <v>8332</v>
      </c>
      <c r="G19" s="32">
        <v>8718</v>
      </c>
      <c r="H19" s="1">
        <v>9542</v>
      </c>
      <c r="I19" s="1">
        <v>10989</v>
      </c>
      <c r="J19" s="1">
        <v>12212</v>
      </c>
      <c r="K19" s="1">
        <v>13667.082431833942</v>
      </c>
      <c r="L19" s="8"/>
      <c r="M19" s="8"/>
      <c r="N19" s="7"/>
      <c r="O19" s="8"/>
      <c r="P19" s="8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5"/>
      <c r="GB19" s="5"/>
      <c r="GC19" s="5"/>
    </row>
    <row r="20" spans="1:186" s="16" customFormat="1" ht="30" x14ac:dyDescent="0.25">
      <c r="A20" s="20" t="s">
        <v>36</v>
      </c>
      <c r="B20" s="22" t="s">
        <v>10</v>
      </c>
      <c r="C20" s="33">
        <f>SUM(C21:C27)</f>
        <v>59876</v>
      </c>
      <c r="D20" s="33">
        <f t="shared" ref="D20:K20" si="5">SUM(D21:D27)</f>
        <v>75298</v>
      </c>
      <c r="E20" s="33">
        <f t="shared" si="5"/>
        <v>81176</v>
      </c>
      <c r="F20" s="33">
        <f t="shared" si="5"/>
        <v>89899</v>
      </c>
      <c r="G20" s="33">
        <f t="shared" si="5"/>
        <v>103649</v>
      </c>
      <c r="H20" s="33">
        <f t="shared" si="5"/>
        <v>115922</v>
      </c>
      <c r="I20" s="33">
        <f t="shared" si="5"/>
        <v>119135</v>
      </c>
      <c r="J20" s="33">
        <f t="shared" si="5"/>
        <v>127584</v>
      </c>
      <c r="K20" s="33">
        <f t="shared" si="5"/>
        <v>141641.61500828978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5"/>
      <c r="GB20" s="5"/>
      <c r="GC20" s="5"/>
      <c r="GD20" s="6"/>
    </row>
    <row r="21" spans="1:186" ht="15.75" x14ac:dyDescent="0.25">
      <c r="A21" s="17">
        <v>7.1</v>
      </c>
      <c r="B21" s="18" t="s">
        <v>11</v>
      </c>
      <c r="C21" s="32">
        <v>1</v>
      </c>
      <c r="D21" s="32">
        <v>2</v>
      </c>
      <c r="E21" s="32">
        <v>3</v>
      </c>
      <c r="F21" s="32">
        <v>3</v>
      </c>
      <c r="G21" s="32">
        <v>3</v>
      </c>
      <c r="H21" s="1">
        <v>2</v>
      </c>
      <c r="I21" s="1">
        <v>2</v>
      </c>
      <c r="J21" s="1">
        <v>2</v>
      </c>
      <c r="K21" s="1">
        <v>1.7777777777777779</v>
      </c>
      <c r="L21" s="8"/>
      <c r="M21" s="8"/>
      <c r="N21" s="7"/>
      <c r="O21" s="8"/>
      <c r="P21" s="8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5"/>
      <c r="GB21" s="5"/>
      <c r="GC21" s="5"/>
    </row>
    <row r="22" spans="1:186" ht="15.75" x14ac:dyDescent="0.25">
      <c r="A22" s="17">
        <v>7.2</v>
      </c>
      <c r="B22" s="18" t="s">
        <v>12</v>
      </c>
      <c r="C22" s="32">
        <v>37865</v>
      </c>
      <c r="D22" s="32">
        <v>47178</v>
      </c>
      <c r="E22" s="32">
        <v>50141</v>
      </c>
      <c r="F22" s="32">
        <v>52482</v>
      </c>
      <c r="G22" s="32">
        <v>55634</v>
      </c>
      <c r="H22" s="1">
        <v>63645</v>
      </c>
      <c r="I22" s="1">
        <v>68866</v>
      </c>
      <c r="J22" s="1">
        <v>77341</v>
      </c>
      <c r="K22" s="1">
        <v>86340.731714828798</v>
      </c>
      <c r="L22" s="8"/>
      <c r="M22" s="8"/>
      <c r="N22" s="7"/>
      <c r="O22" s="8"/>
      <c r="P22" s="8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5"/>
      <c r="GB22" s="5"/>
      <c r="GC22" s="5"/>
    </row>
    <row r="23" spans="1:186" ht="15.75" x14ac:dyDescent="0.25">
      <c r="A23" s="17">
        <v>7.3</v>
      </c>
      <c r="B23" s="18" t="s">
        <v>13</v>
      </c>
      <c r="C23" s="32"/>
      <c r="D23" s="32"/>
      <c r="E23" s="32"/>
      <c r="F23" s="32"/>
      <c r="G23" s="32"/>
      <c r="H23" s="1"/>
      <c r="I23" s="1"/>
      <c r="J23" s="1"/>
      <c r="K23" s="1">
        <v>0</v>
      </c>
      <c r="L23" s="8"/>
      <c r="M23" s="8"/>
      <c r="N23" s="7"/>
      <c r="O23" s="8"/>
      <c r="P23" s="8"/>
      <c r="Q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5"/>
      <c r="GB23" s="5"/>
      <c r="GC23" s="5"/>
    </row>
    <row r="24" spans="1:186" ht="15.75" x14ac:dyDescent="0.25">
      <c r="A24" s="17">
        <v>7.4</v>
      </c>
      <c r="B24" s="18" t="s">
        <v>14</v>
      </c>
      <c r="C24" s="32">
        <v>1738</v>
      </c>
      <c r="D24" s="32">
        <v>3094</v>
      </c>
      <c r="E24" s="32">
        <v>1221</v>
      </c>
      <c r="F24" s="32">
        <v>2450</v>
      </c>
      <c r="G24" s="32">
        <v>5743</v>
      </c>
      <c r="H24" s="1">
        <v>6266</v>
      </c>
      <c r="I24" s="1">
        <v>6073</v>
      </c>
      <c r="J24" s="1">
        <v>4891</v>
      </c>
      <c r="K24" s="1">
        <v>4671.9390547622297</v>
      </c>
      <c r="L24" s="8"/>
      <c r="M24" s="8"/>
      <c r="N24" s="7"/>
      <c r="O24" s="8"/>
      <c r="P24" s="8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5"/>
      <c r="GB24" s="5"/>
      <c r="GC24" s="5"/>
    </row>
    <row r="25" spans="1:186" ht="15.75" x14ac:dyDescent="0.25">
      <c r="A25" s="17">
        <v>7.5</v>
      </c>
      <c r="B25" s="18" t="s">
        <v>15</v>
      </c>
      <c r="C25" s="32">
        <v>1578</v>
      </c>
      <c r="D25" s="32">
        <v>1967</v>
      </c>
      <c r="E25" s="32">
        <v>2016</v>
      </c>
      <c r="F25" s="32">
        <v>2153</v>
      </c>
      <c r="G25" s="32">
        <v>2291</v>
      </c>
      <c r="H25" s="1">
        <v>7157</v>
      </c>
      <c r="I25" s="1">
        <v>7323</v>
      </c>
      <c r="J25" s="1">
        <v>8160</v>
      </c>
      <c r="K25" s="1">
        <v>14311.157136536189</v>
      </c>
      <c r="L25" s="8"/>
      <c r="M25" s="8"/>
      <c r="N25" s="7"/>
      <c r="O25" s="8"/>
      <c r="P25" s="8"/>
      <c r="Q25" s="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5"/>
      <c r="GB25" s="5"/>
      <c r="GC25" s="5"/>
    </row>
    <row r="26" spans="1:186" ht="15.75" x14ac:dyDescent="0.25">
      <c r="A26" s="17">
        <v>7.6</v>
      </c>
      <c r="B26" s="18" t="s">
        <v>16</v>
      </c>
      <c r="C26" s="32"/>
      <c r="D26" s="32"/>
      <c r="E26" s="32"/>
      <c r="F26" s="32"/>
      <c r="G26" s="32"/>
      <c r="H26" s="1"/>
      <c r="I26" s="1"/>
      <c r="J26" s="1"/>
      <c r="K26" s="1">
        <v>0</v>
      </c>
      <c r="L26" s="8"/>
      <c r="M26" s="8"/>
      <c r="N26" s="7"/>
      <c r="O26" s="8"/>
      <c r="P26" s="8"/>
      <c r="Q26" s="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5"/>
      <c r="GB26" s="5"/>
      <c r="GC26" s="5"/>
    </row>
    <row r="27" spans="1:186" ht="30" x14ac:dyDescent="0.25">
      <c r="A27" s="17">
        <v>7.7</v>
      </c>
      <c r="B27" s="18" t="s">
        <v>17</v>
      </c>
      <c r="C27" s="32">
        <v>18694</v>
      </c>
      <c r="D27" s="32">
        <v>23057</v>
      </c>
      <c r="E27" s="32">
        <v>27795</v>
      </c>
      <c r="F27" s="32">
        <v>32811</v>
      </c>
      <c r="G27" s="32">
        <v>39978</v>
      </c>
      <c r="H27" s="1">
        <v>38852</v>
      </c>
      <c r="I27" s="1">
        <v>36871</v>
      </c>
      <c r="J27" s="1">
        <v>37190</v>
      </c>
      <c r="K27" s="1">
        <v>36316.00932438478</v>
      </c>
      <c r="L27" s="8"/>
      <c r="M27" s="8"/>
      <c r="N27" s="7"/>
      <c r="O27" s="8"/>
      <c r="P27" s="8"/>
      <c r="Q27" s="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5"/>
      <c r="GB27" s="5"/>
      <c r="GC27" s="5"/>
    </row>
    <row r="28" spans="1:186" ht="15.75" x14ac:dyDescent="0.25">
      <c r="A28" s="19" t="s">
        <v>37</v>
      </c>
      <c r="B28" s="18" t="s">
        <v>18</v>
      </c>
      <c r="C28" s="32">
        <v>23030</v>
      </c>
      <c r="D28" s="32">
        <v>24803</v>
      </c>
      <c r="E28" s="32">
        <v>27751</v>
      </c>
      <c r="F28" s="32">
        <v>29063</v>
      </c>
      <c r="G28" s="32">
        <v>37101</v>
      </c>
      <c r="H28" s="1">
        <v>37665</v>
      </c>
      <c r="I28" s="1">
        <v>42602</v>
      </c>
      <c r="J28" s="1">
        <v>47229</v>
      </c>
      <c r="K28" s="1">
        <v>51241.705992259995</v>
      </c>
      <c r="L28" s="8"/>
      <c r="M28" s="8"/>
      <c r="N28" s="7"/>
      <c r="O28" s="8"/>
      <c r="P28" s="8"/>
      <c r="Q28" s="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5"/>
      <c r="GB28" s="5"/>
      <c r="GC28" s="5"/>
    </row>
    <row r="29" spans="1:186" ht="30" x14ac:dyDescent="0.25">
      <c r="A29" s="19" t="s">
        <v>38</v>
      </c>
      <c r="B29" s="18" t="s">
        <v>19</v>
      </c>
      <c r="C29" s="32">
        <v>117031</v>
      </c>
      <c r="D29" s="32">
        <v>123175</v>
      </c>
      <c r="E29" s="32">
        <v>127423</v>
      </c>
      <c r="F29" s="32">
        <v>130344</v>
      </c>
      <c r="G29" s="32">
        <v>129982</v>
      </c>
      <c r="H29" s="1">
        <v>138935</v>
      </c>
      <c r="I29" s="1">
        <v>150184</v>
      </c>
      <c r="J29" s="1">
        <v>157632</v>
      </c>
      <c r="K29" s="1">
        <v>168111.22755430648</v>
      </c>
      <c r="L29" s="8"/>
      <c r="M29" s="8"/>
      <c r="N29" s="7"/>
      <c r="O29" s="8"/>
      <c r="P29" s="8"/>
      <c r="Q29" s="7"/>
      <c r="R29" s="9"/>
      <c r="S29" s="9"/>
      <c r="T29" s="9"/>
      <c r="U29" s="9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5"/>
      <c r="GB29" s="5"/>
      <c r="GC29" s="5"/>
    </row>
    <row r="30" spans="1:186" ht="15.75" x14ac:dyDescent="0.25">
      <c r="A30" s="19" t="s">
        <v>39</v>
      </c>
      <c r="B30" s="18" t="s">
        <v>54</v>
      </c>
      <c r="C30" s="32">
        <v>178868</v>
      </c>
      <c r="D30" s="32">
        <v>189647</v>
      </c>
      <c r="E30" s="32">
        <v>197636</v>
      </c>
      <c r="F30" s="32">
        <v>228275</v>
      </c>
      <c r="G30" s="32">
        <v>274211</v>
      </c>
      <c r="H30" s="1">
        <v>280156</v>
      </c>
      <c r="I30" s="1">
        <v>296652</v>
      </c>
      <c r="J30" s="1">
        <v>360332</v>
      </c>
      <c r="K30" s="1">
        <v>395791.57103915786</v>
      </c>
      <c r="L30" s="8"/>
      <c r="M30" s="8"/>
      <c r="N30" s="7"/>
      <c r="O30" s="8"/>
      <c r="P30" s="8"/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5"/>
      <c r="GB30" s="5"/>
      <c r="GC30" s="5"/>
    </row>
    <row r="31" spans="1:186" ht="15.75" x14ac:dyDescent="0.25">
      <c r="A31" s="19" t="s">
        <v>40</v>
      </c>
      <c r="B31" s="18" t="s">
        <v>20</v>
      </c>
      <c r="C31" s="32">
        <v>200228</v>
      </c>
      <c r="D31" s="32">
        <v>232510</v>
      </c>
      <c r="E31" s="32">
        <v>262307</v>
      </c>
      <c r="F31" s="32">
        <v>288040</v>
      </c>
      <c r="G31" s="32">
        <v>276676</v>
      </c>
      <c r="H31" s="1">
        <v>338721</v>
      </c>
      <c r="I31" s="1">
        <v>420267</v>
      </c>
      <c r="J31" s="1">
        <v>466267</v>
      </c>
      <c r="K31" s="1">
        <v>555549.74922344543</v>
      </c>
      <c r="L31" s="8"/>
      <c r="M31" s="8"/>
      <c r="N31" s="7"/>
      <c r="O31" s="8"/>
      <c r="P31" s="8"/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5"/>
      <c r="GB31" s="5"/>
      <c r="GC31" s="5"/>
    </row>
    <row r="32" spans="1:186" ht="15.75" x14ac:dyDescent="0.25">
      <c r="A32" s="23"/>
      <c r="B32" s="24" t="s">
        <v>30</v>
      </c>
      <c r="C32" s="32">
        <f>C17+C20+C28+C29+C30+C31</f>
        <v>732298</v>
      </c>
      <c r="D32" s="32">
        <f t="shared" ref="D32:J32" si="6">D17+D20+D28+D29+D30+D31</f>
        <v>782124</v>
      </c>
      <c r="E32" s="32">
        <f t="shared" si="6"/>
        <v>908620</v>
      </c>
      <c r="F32" s="32">
        <f t="shared" si="6"/>
        <v>997509</v>
      </c>
      <c r="G32" s="32">
        <f t="shared" si="6"/>
        <v>1072647</v>
      </c>
      <c r="H32" s="32">
        <f t="shared" si="6"/>
        <v>1186875</v>
      </c>
      <c r="I32" s="32">
        <f t="shared" si="6"/>
        <v>1345037</v>
      </c>
      <c r="J32" s="32">
        <f t="shared" si="6"/>
        <v>1514605</v>
      </c>
      <c r="K32" s="32">
        <f t="shared" ref="K32" si="7">K17+K20+K28+K29+K30+K31</f>
        <v>1711714.973442046</v>
      </c>
      <c r="L32" s="8"/>
      <c r="M32" s="8"/>
      <c r="N32" s="7"/>
      <c r="O32" s="8"/>
      <c r="P32" s="8"/>
      <c r="Q32" s="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5"/>
      <c r="GB32" s="5"/>
      <c r="GC32" s="5"/>
    </row>
    <row r="33" spans="1:186" s="16" customFormat="1" ht="15.75" x14ac:dyDescent="0.25">
      <c r="A33" s="25" t="s">
        <v>27</v>
      </c>
      <c r="B33" s="26" t="s">
        <v>51</v>
      </c>
      <c r="C33" s="33">
        <f>C6+C11+C13+C14+C15+C17+C20+C28+C29+C30+C31</f>
        <v>1131558.58</v>
      </c>
      <c r="D33" s="33">
        <f t="shared" ref="D33:J33" si="8">D6+D11+D13+D14+D15+D17+D20+D28+D29+D30+D31</f>
        <v>1216953.76</v>
      </c>
      <c r="E33" s="33">
        <f t="shared" si="8"/>
        <v>1409706.66</v>
      </c>
      <c r="F33" s="33">
        <f t="shared" si="8"/>
        <v>1601260</v>
      </c>
      <c r="G33" s="33">
        <f t="shared" si="8"/>
        <v>1699561</v>
      </c>
      <c r="H33" s="33">
        <f t="shared" si="8"/>
        <v>1827672</v>
      </c>
      <c r="I33" s="33">
        <f t="shared" si="8"/>
        <v>2280715</v>
      </c>
      <c r="J33" s="33">
        <f t="shared" si="8"/>
        <v>2441142</v>
      </c>
      <c r="K33" s="33">
        <f t="shared" ref="K33" si="9">K6+K11+K13+K14+K15+K17+K20+K28+K29+K30+K31</f>
        <v>2810801.5511499126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5"/>
      <c r="GB33" s="5"/>
      <c r="GC33" s="5"/>
      <c r="GD33" s="6"/>
    </row>
    <row r="34" spans="1:186" ht="15.75" x14ac:dyDescent="0.25">
      <c r="A34" s="21" t="s">
        <v>43</v>
      </c>
      <c r="B34" s="4" t="s">
        <v>25</v>
      </c>
      <c r="C34" s="32">
        <f>GSVA_cur!C34</f>
        <v>48918.33</v>
      </c>
      <c r="D34" s="32">
        <f>GSVA_cur!D34</f>
        <v>46018.62</v>
      </c>
      <c r="E34" s="32">
        <f>GSVA_cur!E34</f>
        <v>77020.95</v>
      </c>
      <c r="F34" s="32">
        <f>GSVA_cur!F34</f>
        <v>76376</v>
      </c>
      <c r="G34" s="32">
        <f>GSVA_cur!G34</f>
        <v>97115</v>
      </c>
      <c r="H34" s="32">
        <f>GSVA_cur!H34</f>
        <v>113598</v>
      </c>
      <c r="I34" s="32">
        <f>GSVA_cur!I34</f>
        <v>100840</v>
      </c>
      <c r="J34" s="32">
        <f>GSVA_cur!J34</f>
        <v>141957</v>
      </c>
      <c r="K34" s="32">
        <f>GSVA_cur!K34</f>
        <v>161926.07464681356</v>
      </c>
      <c r="L34" s="8"/>
      <c r="M34" s="8"/>
      <c r="N34" s="7"/>
      <c r="O34" s="8"/>
      <c r="P34" s="8"/>
      <c r="Q34" s="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</row>
    <row r="35" spans="1:186" ht="15.75" x14ac:dyDescent="0.25">
      <c r="A35" s="21" t="s">
        <v>44</v>
      </c>
      <c r="B35" s="4" t="s">
        <v>24</v>
      </c>
      <c r="C35" s="32">
        <f>GSVA_cur!C35</f>
        <v>30370</v>
      </c>
      <c r="D35" s="32">
        <f>GSVA_cur!D35</f>
        <v>44163</v>
      </c>
      <c r="E35" s="32">
        <f>GSVA_cur!E35</f>
        <v>42765</v>
      </c>
      <c r="F35" s="32">
        <f>GSVA_cur!F35</f>
        <v>50101</v>
      </c>
      <c r="G35" s="32">
        <f>GSVA_cur!G35</f>
        <v>47366</v>
      </c>
      <c r="H35" s="32">
        <f>GSVA_cur!H35</f>
        <v>28043</v>
      </c>
      <c r="I35" s="32">
        <f>GSVA_cur!I35</f>
        <v>25890</v>
      </c>
      <c r="J35" s="32">
        <f>GSVA_cur!J35</f>
        <v>50812</v>
      </c>
      <c r="K35" s="32">
        <f>GSVA_cur!K35</f>
        <v>57959.718118542172</v>
      </c>
      <c r="L35" s="8"/>
      <c r="M35" s="8"/>
      <c r="N35" s="7"/>
      <c r="O35" s="8"/>
      <c r="P35" s="8"/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</row>
    <row r="36" spans="1:186" ht="15.75" x14ac:dyDescent="0.25">
      <c r="A36" s="27" t="s">
        <v>45</v>
      </c>
      <c r="B36" s="28" t="s">
        <v>63</v>
      </c>
      <c r="C36" s="32">
        <f>C33+C34-C35</f>
        <v>1150106.9100000001</v>
      </c>
      <c r="D36" s="32">
        <f t="shared" ref="D36:J36" si="10">D33+D34-D35</f>
        <v>1218809.3800000001</v>
      </c>
      <c r="E36" s="32">
        <f t="shared" si="10"/>
        <v>1443962.6099999999</v>
      </c>
      <c r="F36" s="32">
        <f t="shared" si="10"/>
        <v>1627535</v>
      </c>
      <c r="G36" s="32">
        <f t="shared" si="10"/>
        <v>1749310</v>
      </c>
      <c r="H36" s="32">
        <f t="shared" si="10"/>
        <v>1913227</v>
      </c>
      <c r="I36" s="32">
        <f t="shared" si="10"/>
        <v>2355665</v>
      </c>
      <c r="J36" s="32">
        <f t="shared" si="10"/>
        <v>2532287</v>
      </c>
      <c r="K36" s="32">
        <f t="shared" ref="K36" si="11">K33+K34-K35</f>
        <v>2914767.9076781836</v>
      </c>
      <c r="L36" s="8"/>
      <c r="M36" s="8"/>
      <c r="N36" s="7"/>
      <c r="O36" s="8"/>
      <c r="P36" s="8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</row>
    <row r="37" spans="1:186" ht="15.75" x14ac:dyDescent="0.25">
      <c r="A37" s="21" t="s">
        <v>46</v>
      </c>
      <c r="B37" s="4" t="s">
        <v>42</v>
      </c>
      <c r="C37" s="32">
        <v>28925</v>
      </c>
      <c r="D37" s="32">
        <v>29561</v>
      </c>
      <c r="E37" s="32">
        <v>30210</v>
      </c>
      <c r="F37" s="32">
        <v>30873</v>
      </c>
      <c r="G37" s="32">
        <v>31549</v>
      </c>
      <c r="H37" s="32">
        <v>32239</v>
      </c>
      <c r="I37" s="32">
        <v>32943</v>
      </c>
      <c r="J37" s="32">
        <v>33661</v>
      </c>
      <c r="K37" s="1">
        <v>34394</v>
      </c>
      <c r="R37" s="5"/>
      <c r="S37" s="5"/>
      <c r="T37" s="5"/>
      <c r="U37" s="5"/>
    </row>
    <row r="38" spans="1:186" ht="15.75" x14ac:dyDescent="0.25">
      <c r="A38" s="27" t="s">
        <v>47</v>
      </c>
      <c r="B38" s="28" t="s">
        <v>64</v>
      </c>
      <c r="C38" s="32">
        <f>C36/C37*1000</f>
        <v>39761.690924805538</v>
      </c>
      <c r="D38" s="32">
        <f t="shared" ref="D38:J38" si="12">D36/D37*1000</f>
        <v>41230.316295118573</v>
      </c>
      <c r="E38" s="32">
        <f t="shared" si="12"/>
        <v>47797.504468718966</v>
      </c>
      <c r="F38" s="32">
        <f t="shared" si="12"/>
        <v>52717.099083341433</v>
      </c>
      <c r="G38" s="32">
        <f t="shared" si="12"/>
        <v>55447.399283653998</v>
      </c>
      <c r="H38" s="32">
        <f t="shared" si="12"/>
        <v>59345.109959986352</v>
      </c>
      <c r="I38" s="32">
        <f t="shared" si="12"/>
        <v>71507.300488722947</v>
      </c>
      <c r="J38" s="32">
        <f t="shared" si="12"/>
        <v>75229.107869641419</v>
      </c>
      <c r="K38" s="32">
        <f t="shared" ref="K38" si="13">K36/K37*1000</f>
        <v>84746.406573186701</v>
      </c>
      <c r="Q38" s="7"/>
      <c r="R38" s="7"/>
      <c r="S38" s="7"/>
      <c r="T38" s="7"/>
      <c r="U38" s="7"/>
      <c r="BV38" s="8"/>
      <c r="BW38" s="8"/>
      <c r="BX38" s="8"/>
      <c r="BY38" s="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8"/>
  <sheetViews>
    <sheetView zoomScale="115" zoomScaleNormal="115" zoomScaleSheetLayoutView="100" workbookViewId="0">
      <pane xSplit="2" ySplit="5" topLeftCell="C27" activePane="bottomRight" state="frozen"/>
      <selection activeCell="I3" sqref="I3"/>
      <selection pane="topRight" activeCell="I3" sqref="I3"/>
      <selection pane="bottomLeft" activeCell="I3" sqref="I3"/>
      <selection pane="bottomRight" activeCell="A38" sqref="A38:XFD38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7" width="10.85546875" style="6" customWidth="1"/>
    <col min="8" max="11" width="11.85546875" style="5" customWidth="1"/>
    <col min="12" max="12" width="10.85546875" style="6" customWidth="1"/>
    <col min="13" max="13" width="10.85546875" style="5" customWidth="1"/>
    <col min="14" max="14" width="11" style="6" customWidth="1"/>
    <col min="15" max="17" width="11.42578125" style="6" customWidth="1"/>
    <col min="18" max="45" width="9.140625" style="6" customWidth="1"/>
    <col min="46" max="46" width="12.42578125" style="6" customWidth="1"/>
    <col min="47" max="68" width="9.140625" style="6" customWidth="1"/>
    <col min="69" max="69" width="12.140625" style="6" customWidth="1"/>
    <col min="70" max="73" width="9.140625" style="6" customWidth="1"/>
    <col min="74" max="78" width="9.140625" style="6" hidden="1" customWidth="1"/>
    <col min="79" max="79" width="9.140625" style="6" customWidth="1"/>
    <col min="80" max="84" width="9.140625" style="6" hidden="1" customWidth="1"/>
    <col min="85" max="85" width="9.140625" style="6" customWidth="1"/>
    <col min="86" max="90" width="9.140625" style="6" hidden="1" customWidth="1"/>
    <col min="91" max="91" width="9.140625" style="6" customWidth="1"/>
    <col min="92" max="96" width="9.140625" style="6" hidden="1" customWidth="1"/>
    <col min="97" max="97" width="9.140625" style="6" customWidth="1"/>
    <col min="98" max="102" width="9.140625" style="6" hidden="1" customWidth="1"/>
    <col min="103" max="103" width="9.140625" style="5" customWidth="1"/>
    <col min="104" max="108" width="9.140625" style="5" hidden="1" customWidth="1"/>
    <col min="109" max="109" width="9.140625" style="5" customWidth="1"/>
    <col min="110" max="114" width="9.140625" style="5" hidden="1" customWidth="1"/>
    <col min="115" max="115" width="9.140625" style="5" customWidth="1"/>
    <col min="116" max="120" width="9.140625" style="5" hidden="1" customWidth="1"/>
    <col min="121" max="121" width="9.140625" style="5" customWidth="1"/>
    <col min="122" max="151" width="9.140625" style="6" customWidth="1"/>
    <col min="152" max="152" width="9.140625" style="6" hidden="1" customWidth="1"/>
    <col min="153" max="160" width="9.140625" style="6" customWidth="1"/>
    <col min="161" max="161" width="9.140625" style="6" hidden="1" customWidth="1"/>
    <col min="162" max="166" width="9.140625" style="6" customWidth="1"/>
    <col min="167" max="167" width="9.140625" style="6" hidden="1" customWidth="1"/>
    <col min="168" max="177" width="9.140625" style="6" customWidth="1"/>
    <col min="178" max="181" width="8.85546875" style="6"/>
    <col min="182" max="182" width="12.7109375" style="6" bestFit="1" customWidth="1"/>
    <col min="183" max="16384" width="8.85546875" style="2"/>
  </cols>
  <sheetData>
    <row r="1" spans="1:182" ht="18.75" x14ac:dyDescent="0.3">
      <c r="A1" s="2" t="s">
        <v>53</v>
      </c>
      <c r="B1" s="31" t="s">
        <v>66</v>
      </c>
      <c r="L1" s="7"/>
    </row>
    <row r="2" spans="1:182" ht="15.75" x14ac:dyDescent="0.25">
      <c r="A2" s="11" t="s">
        <v>52</v>
      </c>
      <c r="I2" s="5" t="s">
        <v>72</v>
      </c>
    </row>
    <row r="3" spans="1:182" ht="15.75" x14ac:dyDescent="0.25">
      <c r="A3" s="11"/>
    </row>
    <row r="4" spans="1:182" ht="15.75" x14ac:dyDescent="0.25">
      <c r="A4" s="11"/>
      <c r="E4" s="10"/>
      <c r="F4" s="10" t="s">
        <v>57</v>
      </c>
      <c r="G4" s="10"/>
    </row>
    <row r="5" spans="1:182" ht="15.75" x14ac:dyDescent="0.25">
      <c r="A5" s="12" t="s">
        <v>0</v>
      </c>
      <c r="B5" s="13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0" t="s">
        <v>67</v>
      </c>
      <c r="I5" s="30" t="s">
        <v>68</v>
      </c>
      <c r="J5" s="30" t="s">
        <v>69</v>
      </c>
      <c r="K5" s="30" t="s">
        <v>70</v>
      </c>
    </row>
    <row r="6" spans="1:182" s="16" customFormat="1" ht="15.75" x14ac:dyDescent="0.25">
      <c r="A6" s="14" t="s">
        <v>26</v>
      </c>
      <c r="B6" s="15" t="s">
        <v>2</v>
      </c>
      <c r="C6" s="1">
        <f>C7+C8+C9+C10</f>
        <v>230736.58000000002</v>
      </c>
      <c r="D6" s="1">
        <f t="shared" ref="D6:K6" si="0">D7+D8+D9+D10</f>
        <v>253024.26</v>
      </c>
      <c r="E6" s="1">
        <f t="shared" si="0"/>
        <v>263921.23</v>
      </c>
      <c r="F6" s="1">
        <f t="shared" si="0"/>
        <v>269800</v>
      </c>
      <c r="G6" s="1">
        <f t="shared" si="0"/>
        <v>247713</v>
      </c>
      <c r="H6" s="1">
        <f t="shared" si="0"/>
        <v>263369</v>
      </c>
      <c r="I6" s="1">
        <f t="shared" si="0"/>
        <v>400663</v>
      </c>
      <c r="J6" s="1">
        <f t="shared" si="0"/>
        <v>364029</v>
      </c>
      <c r="K6" s="1">
        <f t="shared" si="0"/>
        <v>434248.01030453132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5"/>
      <c r="FX6" s="5"/>
      <c r="FY6" s="5"/>
      <c r="FZ6" s="6"/>
    </row>
    <row r="7" spans="1:182" ht="15.75" x14ac:dyDescent="0.25">
      <c r="A7" s="17">
        <v>1.1000000000000001</v>
      </c>
      <c r="B7" s="18" t="s">
        <v>59</v>
      </c>
      <c r="C7" s="32">
        <v>120336.58</v>
      </c>
      <c r="D7" s="32">
        <v>140047.26</v>
      </c>
      <c r="E7" s="32">
        <v>147174.15</v>
      </c>
      <c r="F7" s="32">
        <v>155764</v>
      </c>
      <c r="G7" s="32">
        <v>130841</v>
      </c>
      <c r="H7" s="1">
        <v>119341</v>
      </c>
      <c r="I7" s="1">
        <v>244531</v>
      </c>
      <c r="J7" s="1">
        <v>212624</v>
      </c>
      <c r="K7" s="1">
        <v>271495.01030453132</v>
      </c>
      <c r="L7" s="8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5"/>
      <c r="FX7" s="5"/>
      <c r="FY7" s="5"/>
    </row>
    <row r="8" spans="1:182" ht="15.75" x14ac:dyDescent="0.25">
      <c r="A8" s="17">
        <v>1.2</v>
      </c>
      <c r="B8" s="18" t="s">
        <v>60</v>
      </c>
      <c r="C8" s="32">
        <v>51840</v>
      </c>
      <c r="D8" s="32">
        <v>53514</v>
      </c>
      <c r="E8" s="32">
        <v>55075.72</v>
      </c>
      <c r="F8" s="32">
        <v>55259</v>
      </c>
      <c r="G8" s="32">
        <v>56157</v>
      </c>
      <c r="H8" s="1">
        <v>58122</v>
      </c>
      <c r="I8" s="1">
        <v>62004</v>
      </c>
      <c r="J8" s="1">
        <v>68904</v>
      </c>
      <c r="K8" s="1">
        <v>87449</v>
      </c>
      <c r="L8" s="8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5"/>
      <c r="FX8" s="5"/>
      <c r="FY8" s="5"/>
    </row>
    <row r="9" spans="1:182" ht="15.75" x14ac:dyDescent="0.25">
      <c r="A9" s="17">
        <v>1.3</v>
      </c>
      <c r="B9" s="18" t="s">
        <v>61</v>
      </c>
      <c r="C9" s="32">
        <v>41722</v>
      </c>
      <c r="D9" s="32">
        <v>39986</v>
      </c>
      <c r="E9" s="32">
        <v>38565</v>
      </c>
      <c r="F9" s="32">
        <v>35815</v>
      </c>
      <c r="G9" s="32">
        <v>36472</v>
      </c>
      <c r="H9" s="1">
        <v>61452</v>
      </c>
      <c r="I9" s="1">
        <v>69795</v>
      </c>
      <c r="J9" s="1">
        <v>58095</v>
      </c>
      <c r="K9" s="1">
        <v>52167</v>
      </c>
      <c r="L9" s="8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5"/>
      <c r="FX9" s="5"/>
      <c r="FY9" s="5"/>
    </row>
    <row r="10" spans="1:182" ht="15.75" x14ac:dyDescent="0.25">
      <c r="A10" s="17">
        <v>1.4</v>
      </c>
      <c r="B10" s="18" t="s">
        <v>62</v>
      </c>
      <c r="C10" s="32">
        <v>16838</v>
      </c>
      <c r="D10" s="32">
        <v>19477</v>
      </c>
      <c r="E10" s="32">
        <v>23106.36</v>
      </c>
      <c r="F10" s="32">
        <v>22962</v>
      </c>
      <c r="G10" s="32">
        <v>24243</v>
      </c>
      <c r="H10" s="1">
        <v>24454</v>
      </c>
      <c r="I10" s="1">
        <v>24333</v>
      </c>
      <c r="J10" s="1">
        <v>24406</v>
      </c>
      <c r="K10" s="1">
        <v>23137</v>
      </c>
      <c r="L10" s="8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5"/>
      <c r="FX10" s="5"/>
      <c r="FY10" s="5"/>
    </row>
    <row r="11" spans="1:182" ht="15.75" x14ac:dyDescent="0.25">
      <c r="A11" s="19" t="s">
        <v>31</v>
      </c>
      <c r="B11" s="18" t="s">
        <v>3</v>
      </c>
      <c r="C11" s="32"/>
      <c r="D11" s="32"/>
      <c r="E11" s="32"/>
      <c r="F11" s="32"/>
      <c r="G11" s="32"/>
      <c r="H11" s="1"/>
      <c r="I11" s="1"/>
      <c r="J11" s="1"/>
      <c r="K11" s="1"/>
      <c r="L11" s="8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5"/>
      <c r="FX11" s="5"/>
      <c r="FY11" s="5"/>
    </row>
    <row r="12" spans="1:182" ht="15.75" x14ac:dyDescent="0.25">
      <c r="A12" s="23"/>
      <c r="B12" s="24" t="s">
        <v>28</v>
      </c>
      <c r="C12" s="32">
        <f>C6+C11</f>
        <v>230736.58000000002</v>
      </c>
      <c r="D12" s="32">
        <f t="shared" ref="D12:K12" si="1">D6+D11</f>
        <v>253024.26</v>
      </c>
      <c r="E12" s="32">
        <f t="shared" si="1"/>
        <v>263921.23</v>
      </c>
      <c r="F12" s="32">
        <f t="shared" si="1"/>
        <v>269800</v>
      </c>
      <c r="G12" s="32">
        <f t="shared" si="1"/>
        <v>247713</v>
      </c>
      <c r="H12" s="32">
        <f t="shared" si="1"/>
        <v>263369</v>
      </c>
      <c r="I12" s="32">
        <f t="shared" si="1"/>
        <v>400663</v>
      </c>
      <c r="J12" s="32">
        <f t="shared" si="1"/>
        <v>364029</v>
      </c>
      <c r="K12" s="32">
        <f t="shared" si="1"/>
        <v>434248.01030453132</v>
      </c>
      <c r="L12" s="8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5"/>
      <c r="FX12" s="5"/>
      <c r="FY12" s="5"/>
    </row>
    <row r="13" spans="1:182" s="16" customFormat="1" ht="15.75" x14ac:dyDescent="0.25">
      <c r="A13" s="14" t="s">
        <v>32</v>
      </c>
      <c r="B13" s="15" t="s">
        <v>4</v>
      </c>
      <c r="C13" s="33">
        <v>32858</v>
      </c>
      <c r="D13" s="33">
        <v>20586</v>
      </c>
      <c r="E13" s="33">
        <v>32505</v>
      </c>
      <c r="F13" s="33">
        <v>31471</v>
      </c>
      <c r="G13" s="33">
        <v>43071</v>
      </c>
      <c r="H13" s="1">
        <v>44922</v>
      </c>
      <c r="I13" s="1">
        <v>43107</v>
      </c>
      <c r="J13" s="1">
        <v>42731</v>
      </c>
      <c r="K13" s="1">
        <v>42643.397246606881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5"/>
      <c r="FX13" s="5"/>
      <c r="FY13" s="5"/>
      <c r="FZ13" s="6"/>
    </row>
    <row r="14" spans="1:182" ht="30" x14ac:dyDescent="0.25">
      <c r="A14" s="19" t="s">
        <v>33</v>
      </c>
      <c r="B14" s="18" t="s">
        <v>5</v>
      </c>
      <c r="C14" s="32">
        <v>39708</v>
      </c>
      <c r="D14" s="32">
        <v>41338</v>
      </c>
      <c r="E14" s="32">
        <v>38880</v>
      </c>
      <c r="F14" s="32">
        <v>34424</v>
      </c>
      <c r="G14" s="32">
        <v>36493</v>
      </c>
      <c r="H14" s="1">
        <v>46667</v>
      </c>
      <c r="I14" s="1">
        <v>45193</v>
      </c>
      <c r="J14" s="1">
        <v>53950</v>
      </c>
      <c r="K14" s="1">
        <v>61880.230108198826</v>
      </c>
      <c r="L14" s="8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7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7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7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5"/>
      <c r="FX14" s="5"/>
      <c r="FY14" s="5"/>
    </row>
    <row r="15" spans="1:182" ht="15.75" x14ac:dyDescent="0.25">
      <c r="A15" s="19" t="s">
        <v>34</v>
      </c>
      <c r="B15" s="18" t="s">
        <v>6</v>
      </c>
      <c r="C15" s="32">
        <v>95958</v>
      </c>
      <c r="D15" s="32">
        <v>93671</v>
      </c>
      <c r="E15" s="32">
        <v>104639</v>
      </c>
      <c r="F15" s="32">
        <v>162372</v>
      </c>
      <c r="G15" s="32">
        <v>187366</v>
      </c>
      <c r="H15" s="1">
        <v>156016</v>
      </c>
      <c r="I15" s="1">
        <v>164880</v>
      </c>
      <c r="J15" s="1">
        <v>156303</v>
      </c>
      <c r="K15" s="1">
        <v>147835.30880044145</v>
      </c>
      <c r="L15" s="8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7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7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7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5"/>
      <c r="FX15" s="5"/>
      <c r="FY15" s="5"/>
    </row>
    <row r="16" spans="1:182" ht="15.75" x14ac:dyDescent="0.25">
      <c r="A16" s="23"/>
      <c r="B16" s="24" t="s">
        <v>29</v>
      </c>
      <c r="C16" s="32">
        <f>+C13+C14+C15</f>
        <v>168524</v>
      </c>
      <c r="D16" s="32">
        <f t="shared" ref="D16:K16" si="2">+D13+D14+D15</f>
        <v>155595</v>
      </c>
      <c r="E16" s="32">
        <f t="shared" si="2"/>
        <v>176024</v>
      </c>
      <c r="F16" s="32">
        <f t="shared" si="2"/>
        <v>228267</v>
      </c>
      <c r="G16" s="32">
        <f t="shared" si="2"/>
        <v>266930</v>
      </c>
      <c r="H16" s="32">
        <f t="shared" si="2"/>
        <v>247605</v>
      </c>
      <c r="I16" s="32">
        <f t="shared" si="2"/>
        <v>253180</v>
      </c>
      <c r="J16" s="32">
        <f t="shared" si="2"/>
        <v>252984</v>
      </c>
      <c r="K16" s="32">
        <f t="shared" si="2"/>
        <v>252358.93615524715</v>
      </c>
      <c r="L16" s="8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7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7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7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5"/>
      <c r="FX16" s="5"/>
      <c r="FY16" s="5"/>
    </row>
    <row r="17" spans="1:182" s="16" customFormat="1" ht="15.75" x14ac:dyDescent="0.25">
      <c r="A17" s="14" t="s">
        <v>35</v>
      </c>
      <c r="B17" s="15" t="s">
        <v>7</v>
      </c>
      <c r="C17" s="33">
        <f>C18+C19</f>
        <v>153265</v>
      </c>
      <c r="D17" s="33">
        <f t="shared" ref="D17:H17" si="3">D18+D19</f>
        <v>127182</v>
      </c>
      <c r="E17" s="33">
        <f t="shared" si="3"/>
        <v>186190</v>
      </c>
      <c r="F17" s="33">
        <f t="shared" si="3"/>
        <v>198985</v>
      </c>
      <c r="G17" s="33">
        <f t="shared" si="3"/>
        <v>228714</v>
      </c>
      <c r="H17" s="33">
        <f t="shared" si="3"/>
        <v>246562</v>
      </c>
      <c r="I17" s="33">
        <f t="shared" ref="I17:K17" si="4">I18+I19</f>
        <v>275209</v>
      </c>
      <c r="J17" s="33">
        <f t="shared" si="4"/>
        <v>297275</v>
      </c>
      <c r="K17" s="33">
        <f t="shared" si="4"/>
        <v>324466.33305632463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5"/>
      <c r="FX17" s="5"/>
      <c r="FY17" s="5"/>
      <c r="FZ17" s="6"/>
    </row>
    <row r="18" spans="1:182" ht="15.75" x14ac:dyDescent="0.25">
      <c r="A18" s="17">
        <v>6.1</v>
      </c>
      <c r="B18" s="18" t="s">
        <v>8</v>
      </c>
      <c r="C18" s="32">
        <v>146414</v>
      </c>
      <c r="D18" s="32">
        <v>120199</v>
      </c>
      <c r="E18" s="32">
        <v>179150</v>
      </c>
      <c r="F18" s="32">
        <v>191851</v>
      </c>
      <c r="G18" s="32">
        <v>220767</v>
      </c>
      <c r="H18" s="1">
        <v>238022</v>
      </c>
      <c r="I18" s="1">
        <v>265640</v>
      </c>
      <c r="J18" s="1">
        <v>287050</v>
      </c>
      <c r="K18" s="1">
        <v>313342.67190181196</v>
      </c>
      <c r="L18" s="8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5"/>
      <c r="FX18" s="5"/>
      <c r="FY18" s="5"/>
    </row>
    <row r="19" spans="1:182" ht="15.75" x14ac:dyDescent="0.25">
      <c r="A19" s="17">
        <v>6.2</v>
      </c>
      <c r="B19" s="18" t="s">
        <v>9</v>
      </c>
      <c r="C19" s="32">
        <v>6851</v>
      </c>
      <c r="D19" s="32">
        <v>6983</v>
      </c>
      <c r="E19" s="32">
        <v>7040</v>
      </c>
      <c r="F19" s="32">
        <v>7134</v>
      </c>
      <c r="G19" s="32">
        <v>7947</v>
      </c>
      <c r="H19" s="1">
        <v>8540</v>
      </c>
      <c r="I19" s="1">
        <v>9569</v>
      </c>
      <c r="J19" s="1">
        <v>10225</v>
      </c>
      <c r="K19" s="1">
        <v>11123.661154512689</v>
      </c>
      <c r="L19" s="8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5"/>
      <c r="FX19" s="5"/>
      <c r="FY19" s="5"/>
    </row>
    <row r="20" spans="1:182" s="16" customFormat="1" ht="30" x14ac:dyDescent="0.25">
      <c r="A20" s="20" t="s">
        <v>36</v>
      </c>
      <c r="B20" s="22" t="s">
        <v>10</v>
      </c>
      <c r="C20" s="33">
        <f>SUM(C21:C27)</f>
        <v>59876</v>
      </c>
      <c r="D20" s="33">
        <f t="shared" ref="D20" si="5">SUM(D21:D27)</f>
        <v>69228</v>
      </c>
      <c r="E20" s="33">
        <f>SUM(E21:E27)</f>
        <v>70691</v>
      </c>
      <c r="F20" s="33">
        <f>SUM(F21:F27)</f>
        <v>79275</v>
      </c>
      <c r="G20" s="33">
        <f t="shared" ref="G20:K20" si="6">SUM(G21:G27)</f>
        <v>89735</v>
      </c>
      <c r="H20" s="33">
        <f t="shared" si="6"/>
        <v>100557</v>
      </c>
      <c r="I20" s="33">
        <f t="shared" si="6"/>
        <v>101429</v>
      </c>
      <c r="J20" s="33">
        <f t="shared" si="6"/>
        <v>101562</v>
      </c>
      <c r="K20" s="33">
        <f t="shared" si="6"/>
        <v>111476.89036676238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5"/>
      <c r="FX20" s="5"/>
      <c r="FY20" s="5"/>
      <c r="FZ20" s="6"/>
    </row>
    <row r="21" spans="1:182" ht="15.75" x14ac:dyDescent="0.25">
      <c r="A21" s="17">
        <v>7.1</v>
      </c>
      <c r="B21" s="18" t="s">
        <v>11</v>
      </c>
      <c r="C21" s="32">
        <v>1</v>
      </c>
      <c r="D21" s="32">
        <v>2</v>
      </c>
      <c r="E21" s="32">
        <v>3</v>
      </c>
      <c r="F21" s="32">
        <v>2</v>
      </c>
      <c r="G21" s="32">
        <v>3</v>
      </c>
      <c r="H21" s="1">
        <v>2</v>
      </c>
      <c r="I21" s="1">
        <v>1</v>
      </c>
      <c r="J21" s="1">
        <v>1</v>
      </c>
      <c r="K21" s="1">
        <v>0.72222222222222232</v>
      </c>
      <c r="L21" s="8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5"/>
      <c r="FX21" s="5"/>
      <c r="FY21" s="5"/>
    </row>
    <row r="22" spans="1:182" ht="15.75" x14ac:dyDescent="0.25">
      <c r="A22" s="17">
        <v>7.2</v>
      </c>
      <c r="B22" s="18" t="s">
        <v>12</v>
      </c>
      <c r="C22" s="32">
        <v>37865</v>
      </c>
      <c r="D22" s="32">
        <v>43543</v>
      </c>
      <c r="E22" s="32">
        <v>44698</v>
      </c>
      <c r="F22" s="32">
        <v>47510</v>
      </c>
      <c r="G22" s="32">
        <v>49774</v>
      </c>
      <c r="H22" s="1">
        <v>56785</v>
      </c>
      <c r="I22" s="1">
        <v>60460</v>
      </c>
      <c r="J22" s="1">
        <v>63502</v>
      </c>
      <c r="K22" s="1">
        <v>68918.481932194758</v>
      </c>
      <c r="L22" s="8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5"/>
      <c r="FX22" s="5"/>
      <c r="FY22" s="5"/>
    </row>
    <row r="23" spans="1:182" ht="15.75" x14ac:dyDescent="0.25">
      <c r="A23" s="17">
        <v>7.3</v>
      </c>
      <c r="B23" s="18" t="s">
        <v>13</v>
      </c>
      <c r="C23" s="32"/>
      <c r="D23" s="32"/>
      <c r="E23" s="32"/>
      <c r="F23" s="32"/>
      <c r="G23" s="32"/>
      <c r="H23" s="1"/>
      <c r="I23" s="1"/>
      <c r="J23" s="1"/>
      <c r="K23" s="1"/>
      <c r="L23" s="8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5"/>
      <c r="FX23" s="5"/>
      <c r="FY23" s="5"/>
    </row>
    <row r="24" spans="1:182" ht="15.75" x14ac:dyDescent="0.25">
      <c r="A24" s="17">
        <v>7.4</v>
      </c>
      <c r="B24" s="18" t="s">
        <v>14</v>
      </c>
      <c r="C24" s="32">
        <v>1738</v>
      </c>
      <c r="D24" s="32">
        <v>2841</v>
      </c>
      <c r="E24" s="32">
        <v>981</v>
      </c>
      <c r="F24" s="32">
        <v>1991</v>
      </c>
      <c r="G24" s="32">
        <v>4673</v>
      </c>
      <c r="H24" s="1">
        <v>5017</v>
      </c>
      <c r="I24" s="1">
        <v>4742</v>
      </c>
      <c r="J24" s="1">
        <v>3523</v>
      </c>
      <c r="K24" s="1">
        <v>3243.1988976188195</v>
      </c>
      <c r="L24" s="8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5"/>
      <c r="FX24" s="5"/>
      <c r="FY24" s="5"/>
    </row>
    <row r="25" spans="1:182" ht="15.75" x14ac:dyDescent="0.25">
      <c r="A25" s="17">
        <v>7.5</v>
      </c>
      <c r="B25" s="18" t="s">
        <v>15</v>
      </c>
      <c r="C25" s="32">
        <v>1578</v>
      </c>
      <c r="D25" s="32">
        <v>1815</v>
      </c>
      <c r="E25" s="32">
        <v>1810</v>
      </c>
      <c r="F25" s="32">
        <v>1975</v>
      </c>
      <c r="G25" s="32">
        <v>2065</v>
      </c>
      <c r="H25" s="1">
        <v>7346</v>
      </c>
      <c r="I25" s="1">
        <v>7511</v>
      </c>
      <c r="J25" s="1">
        <v>7630</v>
      </c>
      <c r="K25" s="1">
        <v>14231.703935837548</v>
      </c>
      <c r="L25" s="8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5"/>
      <c r="FX25" s="5"/>
      <c r="FY25" s="5"/>
    </row>
    <row r="26" spans="1:182" ht="15.75" x14ac:dyDescent="0.25">
      <c r="A26" s="17">
        <v>7.6</v>
      </c>
      <c r="B26" s="18" t="s">
        <v>16</v>
      </c>
      <c r="C26" s="32"/>
      <c r="D26" s="32"/>
      <c r="E26" s="32"/>
      <c r="F26" s="32"/>
      <c r="G26" s="32"/>
      <c r="H26" s="1"/>
      <c r="I26" s="1"/>
      <c r="J26" s="1"/>
      <c r="K26" s="1"/>
      <c r="L26" s="8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5"/>
      <c r="FX26" s="5"/>
      <c r="FY26" s="5"/>
    </row>
    <row r="27" spans="1:182" ht="30" x14ac:dyDescent="0.25">
      <c r="A27" s="17">
        <v>7.7</v>
      </c>
      <c r="B27" s="18" t="s">
        <v>17</v>
      </c>
      <c r="C27" s="32">
        <v>18694</v>
      </c>
      <c r="D27" s="32">
        <v>21027</v>
      </c>
      <c r="E27" s="32">
        <v>23199</v>
      </c>
      <c r="F27" s="32">
        <v>27797</v>
      </c>
      <c r="G27" s="32">
        <v>33220</v>
      </c>
      <c r="H27" s="1">
        <v>31407</v>
      </c>
      <c r="I27" s="1">
        <v>28715</v>
      </c>
      <c r="J27" s="1">
        <v>26906</v>
      </c>
      <c r="K27" s="1">
        <v>25082.783378889035</v>
      </c>
      <c r="L27" s="8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5"/>
      <c r="FX27" s="5"/>
      <c r="FY27" s="5"/>
    </row>
    <row r="28" spans="1:182" ht="15.75" x14ac:dyDescent="0.25">
      <c r="A28" s="19" t="s">
        <v>37</v>
      </c>
      <c r="B28" s="18" t="s">
        <v>18</v>
      </c>
      <c r="C28" s="32">
        <v>23030</v>
      </c>
      <c r="D28" s="32">
        <v>24484</v>
      </c>
      <c r="E28" s="32">
        <v>26801</v>
      </c>
      <c r="F28" s="32">
        <v>27825</v>
      </c>
      <c r="G28" s="32">
        <v>34431</v>
      </c>
      <c r="H28" s="1">
        <v>35045</v>
      </c>
      <c r="I28" s="1">
        <v>36825</v>
      </c>
      <c r="J28" s="1">
        <v>37851</v>
      </c>
      <c r="K28" s="1">
        <v>39068.365289936693</v>
      </c>
      <c r="L28" s="8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5"/>
      <c r="FX28" s="5"/>
      <c r="FY28" s="5"/>
    </row>
    <row r="29" spans="1:182" ht="30" x14ac:dyDescent="0.25">
      <c r="A29" s="19" t="s">
        <v>38</v>
      </c>
      <c r="B29" s="18" t="s">
        <v>19</v>
      </c>
      <c r="C29" s="32">
        <v>117031</v>
      </c>
      <c r="D29" s="32">
        <v>116631</v>
      </c>
      <c r="E29" s="32">
        <v>114708</v>
      </c>
      <c r="F29" s="32">
        <v>114707</v>
      </c>
      <c r="G29" s="32">
        <v>108656</v>
      </c>
      <c r="H29" s="1">
        <v>103464</v>
      </c>
      <c r="I29" s="1">
        <v>98940</v>
      </c>
      <c r="J29" s="1">
        <v>105853</v>
      </c>
      <c r="K29" s="1">
        <v>105089.49795522162</v>
      </c>
      <c r="L29" s="8"/>
      <c r="M29" s="7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5"/>
      <c r="FX29" s="5"/>
      <c r="FY29" s="5"/>
    </row>
    <row r="30" spans="1:182" ht="15.75" x14ac:dyDescent="0.25">
      <c r="A30" s="19" t="s">
        <v>39</v>
      </c>
      <c r="B30" s="18" t="s">
        <v>54</v>
      </c>
      <c r="C30" s="32">
        <v>178868</v>
      </c>
      <c r="D30" s="32">
        <v>181533</v>
      </c>
      <c r="E30" s="32">
        <v>165299</v>
      </c>
      <c r="F30" s="32">
        <v>180095</v>
      </c>
      <c r="G30" s="32">
        <v>219093</v>
      </c>
      <c r="H30" s="1">
        <v>203309</v>
      </c>
      <c r="I30" s="1">
        <v>191597</v>
      </c>
      <c r="J30" s="1">
        <v>214092</v>
      </c>
      <c r="K30" s="1">
        <v>213218.39992641751</v>
      </c>
      <c r="L30" s="8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5"/>
      <c r="FX30" s="5"/>
      <c r="FY30" s="5"/>
    </row>
    <row r="31" spans="1:182" ht="15.75" x14ac:dyDescent="0.25">
      <c r="A31" s="19" t="s">
        <v>40</v>
      </c>
      <c r="B31" s="18" t="s">
        <v>20</v>
      </c>
      <c r="C31" s="32">
        <v>200228</v>
      </c>
      <c r="D31" s="32">
        <v>222114</v>
      </c>
      <c r="E31" s="32">
        <v>218726</v>
      </c>
      <c r="F31" s="32">
        <v>240611</v>
      </c>
      <c r="G31" s="32">
        <v>223725</v>
      </c>
      <c r="H31" s="1">
        <v>246294</v>
      </c>
      <c r="I31" s="1">
        <v>269643</v>
      </c>
      <c r="J31" s="1">
        <v>277283</v>
      </c>
      <c r="K31" s="1">
        <v>297988.03634827759</v>
      </c>
      <c r="L31" s="8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5"/>
      <c r="FX31" s="5"/>
      <c r="FY31" s="5"/>
    </row>
    <row r="32" spans="1:182" ht="15.75" x14ac:dyDescent="0.25">
      <c r="A32" s="23"/>
      <c r="B32" s="24" t="s">
        <v>30</v>
      </c>
      <c r="C32" s="32">
        <f>C17+C20+C28+C29+C30+C31</f>
        <v>732298</v>
      </c>
      <c r="D32" s="32">
        <f t="shared" ref="D32:F32" si="7">D17+D20+D28+D29+D30+D31</f>
        <v>741172</v>
      </c>
      <c r="E32" s="32">
        <f t="shared" si="7"/>
        <v>782415</v>
      </c>
      <c r="F32" s="32">
        <f t="shared" si="7"/>
        <v>841498</v>
      </c>
      <c r="G32" s="32">
        <f t="shared" ref="G32:H32" si="8">G17+G20+G28+G29+G30+G31</f>
        <v>904354</v>
      </c>
      <c r="H32" s="32">
        <f t="shared" si="8"/>
        <v>935231</v>
      </c>
      <c r="I32" s="32">
        <f t="shared" ref="I32:K32" si="9">I17+I20+I28+I29+I30+I31</f>
        <v>973643</v>
      </c>
      <c r="J32" s="32">
        <f t="shared" si="9"/>
        <v>1033916</v>
      </c>
      <c r="K32" s="32">
        <f t="shared" si="9"/>
        <v>1091307.5229429405</v>
      </c>
      <c r="L32" s="8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5"/>
      <c r="FX32" s="5"/>
      <c r="FY32" s="5"/>
    </row>
    <row r="33" spans="1:182" s="16" customFormat="1" ht="15.75" x14ac:dyDescent="0.25">
      <c r="A33" s="25" t="s">
        <v>27</v>
      </c>
      <c r="B33" s="26" t="s">
        <v>51</v>
      </c>
      <c r="C33" s="33">
        <f>C6+C11+C13+C14+C15+C17+C20+C28+C29+C30+C31</f>
        <v>1131558.58</v>
      </c>
      <c r="D33" s="33">
        <f>D6+D11+D13+D14+D15+D17+D20+D28+D29+D30+D31</f>
        <v>1149791.26</v>
      </c>
      <c r="E33" s="33">
        <f>E6+E11+E13+E14+E15+E17+E20+E28+E29+E30+E31</f>
        <v>1222360.23</v>
      </c>
      <c r="F33" s="33">
        <f>F6+F11+F13+F14+F15+F17+F20+F28+F29+F30+F31</f>
        <v>1339565</v>
      </c>
      <c r="G33" s="33">
        <f t="shared" ref="G33:H33" si="10">G6+G11+G13+G14+G15+G17+G20+G28+G29+G30+G31</f>
        <v>1418997</v>
      </c>
      <c r="H33" s="33">
        <f t="shared" si="10"/>
        <v>1446205</v>
      </c>
      <c r="I33" s="33">
        <f t="shared" ref="I33:K33" si="11">I6+I11+I13+I14+I15+I17+I20+I28+I29+I30+I31</f>
        <v>1627486</v>
      </c>
      <c r="J33" s="33">
        <f t="shared" si="11"/>
        <v>1650929</v>
      </c>
      <c r="K33" s="33">
        <f t="shared" si="11"/>
        <v>1777914.4694027188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5"/>
      <c r="FX33" s="5"/>
      <c r="FY33" s="5"/>
      <c r="FZ33" s="6"/>
    </row>
    <row r="34" spans="1:182" ht="15.75" x14ac:dyDescent="0.25">
      <c r="A34" s="21" t="s">
        <v>43</v>
      </c>
      <c r="B34" s="4" t="s">
        <v>25</v>
      </c>
      <c r="C34" s="32">
        <f>GSVA_const!C34</f>
        <v>48918</v>
      </c>
      <c r="D34" s="32">
        <f>GSVA_const!D34</f>
        <v>42553</v>
      </c>
      <c r="E34" s="32">
        <f>GSVA_const!E34</f>
        <v>66521</v>
      </c>
      <c r="F34" s="32">
        <f>GSVA_const!F34</f>
        <v>63808</v>
      </c>
      <c r="G34" s="32">
        <f>GSVA_const!G34</f>
        <v>86905</v>
      </c>
      <c r="H34" s="32">
        <f>GSVA_const!H34</f>
        <v>98110</v>
      </c>
      <c r="I34" s="32">
        <f>GSVA_const!I34</f>
        <v>80121</v>
      </c>
      <c r="J34" s="32">
        <f>GSVA_const!J34</f>
        <v>111876</v>
      </c>
      <c r="K34" s="32">
        <f>GSVA_const!K34</f>
        <v>119832.32139560241</v>
      </c>
      <c r="L34" s="8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</row>
    <row r="35" spans="1:182" ht="15.75" x14ac:dyDescent="0.25">
      <c r="A35" s="21" t="s">
        <v>44</v>
      </c>
      <c r="B35" s="4" t="s">
        <v>24</v>
      </c>
      <c r="C35" s="32">
        <f>GSVA_const!C35</f>
        <v>30370</v>
      </c>
      <c r="D35" s="32">
        <f>GSVA_const!D35</f>
        <v>40837</v>
      </c>
      <c r="E35" s="32">
        <f>GSVA_const!E35</f>
        <v>36935</v>
      </c>
      <c r="F35" s="32">
        <f>GSVA_const!F35</f>
        <v>41856</v>
      </c>
      <c r="G35" s="32">
        <f>GSVA_const!G35</f>
        <v>42386</v>
      </c>
      <c r="H35" s="32">
        <f>GSVA_const!H35</f>
        <v>24220</v>
      </c>
      <c r="I35" s="32">
        <f>GSVA_const!I35</f>
        <v>20571</v>
      </c>
      <c r="J35" s="32">
        <f>GSVA_const!J35</f>
        <v>40045</v>
      </c>
      <c r="K35" s="32">
        <f>GSVA_const!K35</f>
        <v>42892.893116369007</v>
      </c>
      <c r="L35" s="8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</row>
    <row r="36" spans="1:182" ht="15.75" x14ac:dyDescent="0.25">
      <c r="A36" s="27" t="s">
        <v>45</v>
      </c>
      <c r="B36" s="28" t="s">
        <v>63</v>
      </c>
      <c r="C36" s="32">
        <f>C33+C34-C35</f>
        <v>1150106.58</v>
      </c>
      <c r="D36" s="32">
        <f t="shared" ref="D36:K36" si="12">D33+D34-D35</f>
        <v>1151507.26</v>
      </c>
      <c r="E36" s="32">
        <f t="shared" si="12"/>
        <v>1251946.23</v>
      </c>
      <c r="F36" s="32">
        <f t="shared" si="12"/>
        <v>1361517</v>
      </c>
      <c r="G36" s="32">
        <f t="shared" si="12"/>
        <v>1463516</v>
      </c>
      <c r="H36" s="32">
        <f t="shared" si="12"/>
        <v>1520095</v>
      </c>
      <c r="I36" s="32">
        <f t="shared" si="12"/>
        <v>1687036</v>
      </c>
      <c r="J36" s="32">
        <f t="shared" si="12"/>
        <v>1722760</v>
      </c>
      <c r="K36" s="32">
        <f t="shared" si="12"/>
        <v>1854853.8976819522</v>
      </c>
      <c r="L36" s="8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</row>
    <row r="37" spans="1:182" ht="15.75" x14ac:dyDescent="0.25">
      <c r="A37" s="21" t="s">
        <v>46</v>
      </c>
      <c r="B37" s="4" t="s">
        <v>42</v>
      </c>
      <c r="C37" s="32">
        <v>28925</v>
      </c>
      <c r="D37" s="32">
        <v>29561</v>
      </c>
      <c r="E37" s="32">
        <v>30210</v>
      </c>
      <c r="F37" s="32">
        <v>30873</v>
      </c>
      <c r="G37" s="32">
        <v>31549</v>
      </c>
      <c r="H37" s="32">
        <v>32239</v>
      </c>
      <c r="I37" s="32">
        <v>32943</v>
      </c>
      <c r="J37" s="32">
        <v>33661</v>
      </c>
      <c r="K37" s="1">
        <v>34394</v>
      </c>
      <c r="N37" s="5"/>
      <c r="O37" s="5"/>
      <c r="P37" s="5"/>
      <c r="Q37" s="5"/>
    </row>
    <row r="38" spans="1:182" ht="15.75" x14ac:dyDescent="0.25">
      <c r="A38" s="27" t="s">
        <v>47</v>
      </c>
      <c r="B38" s="28" t="s">
        <v>64</v>
      </c>
      <c r="C38" s="32">
        <f>C36/C37*1000</f>
        <v>39761.679515989636</v>
      </c>
      <c r="D38" s="32">
        <f t="shared" ref="D38:K38" si="13">D36/D37*1000</f>
        <v>38953.596292412301</v>
      </c>
      <c r="E38" s="32">
        <f t="shared" si="13"/>
        <v>41441.450844091356</v>
      </c>
      <c r="F38" s="32">
        <f t="shared" si="13"/>
        <v>44100.573316490132</v>
      </c>
      <c r="G38" s="32">
        <f t="shared" si="13"/>
        <v>46388.665250879581</v>
      </c>
      <c r="H38" s="32">
        <f t="shared" si="13"/>
        <v>47150.811129377456</v>
      </c>
      <c r="I38" s="32">
        <f t="shared" si="13"/>
        <v>51210.757975897766</v>
      </c>
      <c r="J38" s="32">
        <f t="shared" si="13"/>
        <v>51179.703514452922</v>
      </c>
      <c r="K38" s="32">
        <f t="shared" si="13"/>
        <v>53929.577765946153</v>
      </c>
      <c r="M38" s="7"/>
      <c r="N38" s="7"/>
      <c r="O38" s="7"/>
      <c r="P38" s="7"/>
      <c r="Q38" s="7"/>
      <c r="BR38" s="8"/>
      <c r="BS38" s="8"/>
      <c r="BT38" s="8"/>
      <c r="BU38" s="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2021-03-15T06:59:05Z</dcterms:modified>
</cp:coreProperties>
</file>