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7" i="12" l="1"/>
  <c r="E37" i="12"/>
  <c r="F37" i="12"/>
  <c r="G37" i="12"/>
  <c r="H37" i="12"/>
  <c r="I37" i="12"/>
  <c r="J37" i="12"/>
  <c r="K37" i="12"/>
  <c r="D34" i="12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7" i="11"/>
  <c r="E37" i="11"/>
  <c r="F37" i="11"/>
  <c r="G37" i="11"/>
  <c r="H37" i="11"/>
  <c r="I37" i="11"/>
  <c r="J37" i="11"/>
  <c r="K37" i="11"/>
  <c r="D34" i="11"/>
  <c r="E34" i="11"/>
  <c r="F34" i="11"/>
  <c r="G34" i="11"/>
  <c r="H34" i="11"/>
  <c r="I34" i="11"/>
  <c r="J34" i="11"/>
  <c r="K34" i="11"/>
  <c r="D35" i="11"/>
  <c r="E35" i="11"/>
  <c r="F35" i="11"/>
  <c r="G35" i="11"/>
  <c r="H35" i="11"/>
  <c r="I35" i="11"/>
  <c r="J35" i="11"/>
  <c r="K35" i="11"/>
  <c r="D37" i="1"/>
  <c r="E37" i="1"/>
  <c r="F37" i="1"/>
  <c r="G37" i="1"/>
  <c r="H37" i="1"/>
  <c r="I37" i="1"/>
  <c r="J37" i="1"/>
  <c r="K37" i="1"/>
  <c r="K20" i="1"/>
  <c r="K20" i="11"/>
  <c r="K20" i="12"/>
  <c r="K20" i="10"/>
  <c r="K17" i="1"/>
  <c r="K17" i="11"/>
  <c r="K17" i="12"/>
  <c r="K17" i="10"/>
  <c r="K16" i="1"/>
  <c r="K16" i="11"/>
  <c r="K16" i="12"/>
  <c r="K16" i="10"/>
  <c r="K12" i="10"/>
  <c r="K6" i="1"/>
  <c r="K6" i="11"/>
  <c r="K6" i="12"/>
  <c r="K6" i="10"/>
  <c r="K12" i="1" l="1"/>
  <c r="K32" i="12"/>
  <c r="K32" i="10"/>
  <c r="K32" i="1"/>
  <c r="K33" i="1" s="1"/>
  <c r="K12" i="12"/>
  <c r="K12" i="11"/>
  <c r="K32" i="11"/>
  <c r="D20" i="10"/>
  <c r="D32" i="10" s="1"/>
  <c r="E20" i="10"/>
  <c r="E32" i="10" s="1"/>
  <c r="F20" i="10"/>
  <c r="G20" i="10"/>
  <c r="H20" i="10"/>
  <c r="I20" i="10"/>
  <c r="J20" i="10"/>
  <c r="D17" i="10"/>
  <c r="E17" i="10"/>
  <c r="F17" i="10"/>
  <c r="G17" i="10"/>
  <c r="H17" i="10"/>
  <c r="I17" i="10"/>
  <c r="J17" i="10"/>
  <c r="D16" i="10"/>
  <c r="E16" i="10"/>
  <c r="F16" i="10"/>
  <c r="G16" i="10"/>
  <c r="H16" i="10"/>
  <c r="I16" i="10"/>
  <c r="J16" i="10"/>
  <c r="D6" i="10"/>
  <c r="D12" i="10" s="1"/>
  <c r="E6" i="10"/>
  <c r="E12" i="10" s="1"/>
  <c r="F6" i="10"/>
  <c r="F12" i="10" s="1"/>
  <c r="G6" i="10"/>
  <c r="G12" i="10" s="1"/>
  <c r="H6" i="10"/>
  <c r="H12" i="10" s="1"/>
  <c r="I6" i="10"/>
  <c r="I12" i="10" s="1"/>
  <c r="J6" i="10"/>
  <c r="J12" i="10" s="1"/>
  <c r="K33" i="12" l="1"/>
  <c r="K33" i="10"/>
  <c r="K36" i="1"/>
  <c r="K33" i="11"/>
  <c r="J32" i="10"/>
  <c r="H32" i="10"/>
  <c r="H33" i="10" s="1"/>
  <c r="H36" i="10" s="1"/>
  <c r="G32" i="10"/>
  <c r="G33" i="10" s="1"/>
  <c r="G36" i="10" s="1"/>
  <c r="F32" i="10"/>
  <c r="F33" i="10" s="1"/>
  <c r="F36" i="10" s="1"/>
  <c r="I32" i="10"/>
  <c r="I33" i="10" s="1"/>
  <c r="I36" i="10" s="1"/>
  <c r="E33" i="10"/>
  <c r="E36" i="10" s="1"/>
  <c r="D33" i="10"/>
  <c r="D36" i="10" s="1"/>
  <c r="C35" i="11"/>
  <c r="C34" i="11"/>
  <c r="C37" i="11"/>
  <c r="C37" i="1"/>
  <c r="K36" i="12" l="1"/>
  <c r="K36" i="11"/>
  <c r="K38" i="1"/>
  <c r="J33" i="10"/>
  <c r="K36" i="10"/>
  <c r="J20" i="1"/>
  <c r="J20" i="11"/>
  <c r="J20" i="12"/>
  <c r="J17" i="1"/>
  <c r="J17" i="11"/>
  <c r="J17" i="12"/>
  <c r="J16" i="1"/>
  <c r="J16" i="11"/>
  <c r="J16" i="12"/>
  <c r="J6" i="1"/>
  <c r="J6" i="11"/>
  <c r="J6" i="12"/>
  <c r="C37" i="12"/>
  <c r="K38" i="10" l="1"/>
  <c r="J36" i="10"/>
  <c r="K38" i="11"/>
  <c r="K38" i="12"/>
  <c r="J32" i="1"/>
  <c r="J12" i="1"/>
  <c r="J12" i="11"/>
  <c r="J32" i="12"/>
  <c r="J32" i="11"/>
  <c r="J12" i="12"/>
  <c r="J33" i="1" l="1"/>
  <c r="J33" i="11"/>
  <c r="J33" i="12"/>
  <c r="I20" i="12"/>
  <c r="I17" i="12"/>
  <c r="I20" i="11"/>
  <c r="I17" i="11"/>
  <c r="D20" i="1"/>
  <c r="E20" i="1"/>
  <c r="F20" i="1"/>
  <c r="G20" i="1"/>
  <c r="H20" i="1"/>
  <c r="I20" i="1"/>
  <c r="I17" i="1"/>
  <c r="I16" i="1"/>
  <c r="I16" i="11"/>
  <c r="I16" i="12"/>
  <c r="I6" i="1"/>
  <c r="I6" i="11"/>
  <c r="I6" i="12"/>
  <c r="J36" i="11" l="1"/>
  <c r="I32" i="1"/>
  <c r="J36" i="1"/>
  <c r="J36" i="12"/>
  <c r="J38" i="10"/>
  <c r="I32" i="12"/>
  <c r="I12" i="12"/>
  <c r="I12" i="11"/>
  <c r="I12" i="1"/>
  <c r="I32" i="11"/>
  <c r="H20" i="12"/>
  <c r="H17" i="12"/>
  <c r="H20" i="11"/>
  <c r="H17" i="11"/>
  <c r="H17" i="1"/>
  <c r="J38" i="11" l="1"/>
  <c r="J38" i="12"/>
  <c r="J38" i="1"/>
  <c r="H32" i="1"/>
  <c r="I33" i="12"/>
  <c r="H32" i="12"/>
  <c r="I33" i="11"/>
  <c r="I33" i="1"/>
  <c r="I36" i="1" l="1"/>
  <c r="I36" i="12"/>
  <c r="I36" i="11"/>
  <c r="G20" i="12"/>
  <c r="G17" i="12"/>
  <c r="G20" i="11"/>
  <c r="G17" i="11"/>
  <c r="G17" i="1"/>
  <c r="G32" i="1" s="1"/>
  <c r="I38" i="10" l="1"/>
  <c r="I38" i="12"/>
  <c r="I38" i="1"/>
  <c r="G32" i="12"/>
  <c r="I38" i="11"/>
  <c r="G32" i="11"/>
  <c r="H32" i="11"/>
  <c r="G16" i="1"/>
  <c r="H16" i="1"/>
  <c r="G16" i="11"/>
  <c r="H16" i="11"/>
  <c r="G16" i="12"/>
  <c r="H16" i="12"/>
  <c r="G6" i="1"/>
  <c r="H6" i="1"/>
  <c r="G6" i="11"/>
  <c r="H6" i="11"/>
  <c r="G6" i="12"/>
  <c r="H6" i="12"/>
  <c r="H12" i="12" l="1"/>
  <c r="H33" i="12" s="1"/>
  <c r="H12" i="11"/>
  <c r="H12" i="1"/>
  <c r="G12" i="12"/>
  <c r="G12" i="11"/>
  <c r="G12" i="1"/>
  <c r="H36" i="12" l="1"/>
  <c r="G33" i="12"/>
  <c r="G33" i="11"/>
  <c r="H33" i="11"/>
  <c r="H33" i="1"/>
  <c r="G33" i="1"/>
  <c r="C35" i="12"/>
  <c r="C34" i="12"/>
  <c r="H38" i="12" l="1"/>
  <c r="G36" i="12"/>
  <c r="H36" i="11"/>
  <c r="G36" i="11"/>
  <c r="G36" i="1"/>
  <c r="H36" i="1"/>
  <c r="C20" i="12"/>
  <c r="F20" i="12"/>
  <c r="E20" i="12"/>
  <c r="D17" i="12"/>
  <c r="F17" i="12"/>
  <c r="E17" i="12"/>
  <c r="C17" i="12"/>
  <c r="F16" i="12"/>
  <c r="E16" i="12"/>
  <c r="D16" i="12"/>
  <c r="F6" i="12"/>
  <c r="E6" i="12"/>
  <c r="D20" i="11"/>
  <c r="C20" i="11"/>
  <c r="F20" i="11"/>
  <c r="E20" i="11"/>
  <c r="F17" i="11"/>
  <c r="E17" i="11"/>
  <c r="F16" i="11"/>
  <c r="E16" i="11"/>
  <c r="D6" i="11"/>
  <c r="F6" i="11"/>
  <c r="E6" i="11"/>
  <c r="C20" i="1"/>
  <c r="F17" i="1"/>
  <c r="F32" i="1" s="1"/>
  <c r="E17" i="1"/>
  <c r="E32" i="1" s="1"/>
  <c r="D17" i="1"/>
  <c r="D32" i="1" s="1"/>
  <c r="C17" i="1"/>
  <c r="F16" i="1"/>
  <c r="E16" i="1"/>
  <c r="D16" i="1"/>
  <c r="C16" i="1"/>
  <c r="F6" i="1"/>
  <c r="E6" i="1"/>
  <c r="D6" i="1"/>
  <c r="C6" i="1"/>
  <c r="C20" i="10"/>
  <c r="C17" i="10"/>
  <c r="C16" i="10"/>
  <c r="C6" i="10"/>
  <c r="C32" i="10" l="1"/>
  <c r="C32" i="1"/>
  <c r="H38" i="10"/>
  <c r="E32" i="12"/>
  <c r="F32" i="12"/>
  <c r="C32" i="12"/>
  <c r="E12" i="12"/>
  <c r="F12" i="12"/>
  <c r="G38" i="12"/>
  <c r="G38" i="11"/>
  <c r="F12" i="11"/>
  <c r="E12" i="11"/>
  <c r="D12" i="11"/>
  <c r="H38" i="11"/>
  <c r="C12" i="1"/>
  <c r="F12" i="1"/>
  <c r="E12" i="1"/>
  <c r="D12" i="1"/>
  <c r="H38" i="1"/>
  <c r="G38" i="1"/>
  <c r="C12" i="10"/>
  <c r="G38" i="10"/>
  <c r="C17" i="11"/>
  <c r="D17" i="11"/>
  <c r="C6" i="11"/>
  <c r="E32" i="11"/>
  <c r="D16" i="11"/>
  <c r="C16" i="11"/>
  <c r="C16" i="12"/>
  <c r="F32" i="11"/>
  <c r="C6" i="12"/>
  <c r="D20" i="12"/>
  <c r="D6" i="12"/>
  <c r="C33" i="10" l="1"/>
  <c r="E33" i="12"/>
  <c r="F33" i="12"/>
  <c r="D32" i="12"/>
  <c r="D12" i="12"/>
  <c r="C12" i="12"/>
  <c r="C32" i="11"/>
  <c r="F33" i="11"/>
  <c r="D32" i="11"/>
  <c r="C12" i="11"/>
  <c r="C33" i="1"/>
  <c r="F33" i="1"/>
  <c r="E33" i="1"/>
  <c r="D33" i="1"/>
  <c r="E33" i="11"/>
  <c r="D38" i="10" l="1"/>
  <c r="F36" i="11"/>
  <c r="E36" i="12"/>
  <c r="F36" i="12"/>
  <c r="F38" i="12" s="1"/>
  <c r="D33" i="11"/>
  <c r="D36" i="11" s="1"/>
  <c r="C36" i="10"/>
  <c r="D33" i="12"/>
  <c r="C33" i="12"/>
  <c r="C33" i="11"/>
  <c r="E36" i="11"/>
  <c r="C36" i="1"/>
  <c r="F36" i="1"/>
  <c r="D36" i="1"/>
  <c r="E36" i="1"/>
  <c r="D38" i="11" l="1"/>
  <c r="E38" i="11"/>
  <c r="F38" i="11"/>
  <c r="C36" i="11"/>
  <c r="E38" i="12"/>
  <c r="C38" i="10"/>
  <c r="C38" i="1"/>
  <c r="D36" i="12"/>
  <c r="C36" i="12"/>
  <c r="E38" i="1"/>
  <c r="D38" i="1"/>
  <c r="F38" i="1"/>
  <c r="E38" i="10"/>
  <c r="C38" i="11" l="1"/>
  <c r="D38" i="12"/>
  <c r="C38" i="12"/>
  <c r="F38" i="10" l="1"/>
</calcChain>
</file>

<file path=xl/sharedStrings.xml><?xml version="1.0" encoding="utf-8"?>
<sst xmlns="http://schemas.openxmlformats.org/spreadsheetml/2006/main" count="265" uniqueCount="73">
  <si>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</si>
  <si>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</si>
  <si>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</si>
  <si>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</si>
  <si>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</si>
  <si>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</si>
  <si>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</si>
  <si>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</si>
  <si>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</si>
  <si>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</si>
  <si>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</si>
  <si>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</si>
  <si>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</si>
  <si>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</si>
  <si>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</si>
  <si>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</si>
  <si>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</si>
  <si>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</si>
  <si>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</si>
  <si>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</si>
  <si>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</si>
  <si>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</si>
  <si>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</si>
  <si>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</si>
  <si>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</si>
  <si>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</si>
  <si>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</si>
  <si>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</si>
  <si>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</si>
  <si>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</si>
  <si>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</si>
  <si>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</si>
  <si>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</si>
  <si>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</si>
  <si>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</si>
  <si>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</si>
  <si>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</si>
  <si>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</si>
  <si>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</si>
  <si>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</si>
  <si>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</si>
  <si>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</si>
  <si>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</si>
  <si>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</si>
  <si>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</si>
  <si>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</si>
  <si>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</si>
  <si>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</si>
  <si>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</si>
  <si>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</si>
  <si>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</si>
  <si>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</si>
  <si>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</si>
  <si>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</si>
  <si>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</si>
  <si>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</si>
  <si>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</si>
  <si>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</si>
  <si>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</si>
  <si>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</si>
  <si>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</si>
  <si>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</si>
  <si>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</si>
  <si>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</si>
  <si>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</si>
  <si>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</si>
  <si>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Mizoram</t>
  </si>
  <si>
    <t>2016-17</t>
  </si>
  <si>
    <t>2017-18</t>
  </si>
  <si>
    <t>2018-19</t>
  </si>
  <si>
    <t>2019-20</t>
  </si>
  <si>
    <t>Source: Directorate of Economics and Statistics of the respective State/Uts.</t>
  </si>
  <si>
    <t>As on 15.03.2021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</si>
</sst>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1" fontId="17" fillId="0" borderId="1" xfId="0" applyNumberFormat="1" applyFont="1" applyFill="1" applyBorder="1" applyProtection="1"/>
    <xf numFmtId="1" fontId="17" fillId="0" borderId="1" xfId="0" applyNumberFormat="1" applyFont="1" applyFill="1" applyBorder="1" applyProtection="1">
      <protection locked="0"/>
    </xf>
    <xf numFmtId="1" fontId="18" fillId="0" borderId="1" xfId="0" applyNumberFormat="1" applyFont="1" applyBorder="1"/>
    <xf numFmtId="1" fontId="17" fillId="3" borderId="1" xfId="0" applyNumberFormat="1" applyFont="1" applyFill="1" applyBorder="1" applyProtection="1">
      <protection locked="0"/>
    </xf>
    <xf numFmtId="1" fontId="17" fillId="3" borderId="1" xfId="0" applyNumberFormat="1" applyFont="1" applyFill="1" applyBorder="1" applyProtection="1"/>
    <xf numFmtId="1" fontId="19" fillId="0" borderId="1" xfId="0" applyNumberFormat="1" applyFont="1" applyBorder="1"/>
    <xf numFmtId="1" fontId="17" fillId="4" borderId="1" xfId="0" applyNumberFormat="1" applyFont="1" applyFill="1" applyBorder="1" applyProtection="1">
      <protection locked="0"/>
    </xf>
    <xf numFmtId="1" fontId="17" fillId="4" borderId="1" xfId="0" applyNumberFormat="1" applyFont="1" applyFill="1" applyBorder="1" applyProtection="1"/>
    <xf numFmtId="1" fontId="7" fillId="0" borderId="1" xfId="0" applyNumberFormat="1" applyFont="1" applyFill="1" applyBorder="1" applyProtection="1"/>
    <xf numFmtId="1" fontId="0" fillId="0" borderId="1" xfId="0" applyNumberFormat="1" applyBorder="1"/>
    <xf numFmtId="165" fontId="7" fillId="0" borderId="1" xfId="0" applyNumberFormat="1" applyFont="1" applyFill="1" applyBorder="1" applyProtection="1"/>
    <xf numFmtId="1" fontId="0" fillId="0" borderId="1" xfId="0" applyNumberFormat="1" applyBorder="1"/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40"/>
  <sheetViews>
    <sheetView tabSelected="1" zoomScale="85" zoomScaleNormal="85" zoomScaleSheetLayoutView="100" workbookViewId="0">
      <pane xSplit="2" ySplit="5" topLeftCell="C33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I3" sqref="I3"/>
    </sheetView>
  </sheetViews>
  <sheetFormatPr defaultColWidth="8.85546875" defaultRowHeight="15" x14ac:dyDescent="0.25"/>
  <cols>
    <col min="1" max="1" width="11" style="1" customWidth="1"/>
    <col min="2" max="2" width="20.140625" style="1" customWidth="1"/>
    <col min="3" max="5" width="17.42578125" style="1" customWidth="1"/>
    <col min="6" max="8" width="17.42578125" style="5" customWidth="1"/>
    <col min="9" max="11" width="17.42578125" style="4" customWidth="1"/>
    <col min="12" max="14" width="11.42578125" style="5" customWidth="1"/>
    <col min="15" max="42" width="9.140625" style="5" customWidth="1"/>
    <col min="43" max="43" width="12.42578125" style="5" customWidth="1"/>
    <col min="44" max="65" width="9.140625" style="5" customWidth="1"/>
    <col min="66" max="66" width="12.140625" style="5" customWidth="1"/>
    <col min="67" max="70" width="9.140625" style="5" customWidth="1"/>
    <col min="71" max="75" width="9.140625" style="5" hidden="1" customWidth="1"/>
    <col min="76" max="76" width="9.140625" style="5" customWidth="1"/>
    <col min="77" max="81" width="9.140625" style="5" hidden="1" customWidth="1"/>
    <col min="82" max="82" width="9.140625" style="5" customWidth="1"/>
    <col min="83" max="87" width="9.140625" style="5" hidden="1" customWidth="1"/>
    <col min="88" max="88" width="9.140625" style="5" customWidth="1"/>
    <col min="89" max="93" width="9.140625" style="5" hidden="1" customWidth="1"/>
    <col min="94" max="94" width="9.140625" style="5" customWidth="1"/>
    <col min="95" max="99" width="9.140625" style="5" hidden="1" customWidth="1"/>
    <col min="100" max="100" width="9.140625" style="4" customWidth="1"/>
    <col min="101" max="105" width="9.140625" style="4" hidden="1" customWidth="1"/>
    <col min="106" max="106" width="9.140625" style="4" customWidth="1"/>
    <col min="107" max="111" width="9.140625" style="4" hidden="1" customWidth="1"/>
    <col min="112" max="112" width="9.140625" style="4" customWidth="1"/>
    <col min="113" max="117" width="9.140625" style="4" hidden="1" customWidth="1"/>
    <col min="118" max="118" width="9.140625" style="4" customWidth="1"/>
    <col min="119" max="148" width="9.140625" style="5" customWidth="1"/>
    <col min="149" max="149" width="9.140625" style="5" hidden="1" customWidth="1"/>
    <col min="150" max="157" width="9.140625" style="5" customWidth="1"/>
    <col min="158" max="158" width="9.140625" style="5" hidden="1" customWidth="1"/>
    <col min="159" max="163" width="9.140625" style="5" customWidth="1"/>
    <col min="164" max="164" width="9.140625" style="5" hidden="1" customWidth="1"/>
    <col min="165" max="174" width="9.140625" style="5" customWidth="1"/>
    <col min="175" max="178" width="8.85546875" style="5"/>
    <col min="179" max="179" width="12.7109375" style="5" bestFit="1" customWidth="1"/>
    <col min="180" max="16384" width="8.85546875" style="1"/>
  </cols>
  <sheetData>
    <row r="1" spans="1:179" ht="23.25" x14ac:dyDescent="0.35">
      <c r="A1" s="1" t="s">
        <v>53</v>
      </c>
      <c r="B1" s="29" t="s">
        <v>66</v>
      </c>
    </row>
    <row r="2" spans="1:179" ht="15.75" x14ac:dyDescent="0.25">
      <c r="A2" s="10" t="s">
        <v>48</v>
      </c>
      <c r="I2" s="4" t="s">
        <v>72</v>
      </c>
    </row>
    <row r="3" spans="1:179" ht="15.75" x14ac:dyDescent="0.25">
      <c r="A3" s="10"/>
    </row>
    <row r="4" spans="1:179" ht="15.75" x14ac:dyDescent="0.25">
      <c r="A4" s="10"/>
      <c r="E4" s="9"/>
      <c r="F4" s="9" t="s">
        <v>57</v>
      </c>
      <c r="G4" s="9"/>
      <c r="H4" s="9"/>
    </row>
    <row r="5" spans="1:179" ht="15.75" x14ac:dyDescent="0.25">
      <c r="A5" s="11" t="s">
        <v>0</v>
      </c>
      <c r="B5" s="12" t="s">
        <v>1</v>
      </c>
      <c r="C5" s="2" t="s">
        <v>21</v>
      </c>
      <c r="D5" s="2" t="s">
        <v>22</v>
      </c>
      <c r="E5" s="2" t="s">
        <v>23</v>
      </c>
      <c r="F5" s="2" t="s">
        <v>56</v>
      </c>
      <c r="G5" s="2" t="s">
        <v>65</v>
      </c>
      <c r="H5" s="2" t="s">
        <v>67</v>
      </c>
      <c r="I5" s="28" t="s">
        <v>68</v>
      </c>
      <c r="J5" s="28" t="s">
        <v>69</v>
      </c>
      <c r="K5" s="28" t="s">
        <v>70</v>
      </c>
    </row>
    <row r="6" spans="1:179" s="15" customFormat="1" ht="30.75" customHeight="1" x14ac:dyDescent="0.25">
      <c r="A6" s="13" t="s">
        <v>26</v>
      </c>
      <c r="B6" s="14" t="s">
        <v>2</v>
      </c>
      <c r="C6" s="30">
        <f>+C7+C8+C9+C10</f>
        <v>149468</v>
      </c>
      <c r="D6" s="30">
        <f t="shared" ref="D6:K6" si="0">+D7+D8+D9+D10</f>
        <v>161353</v>
      </c>
      <c r="E6" s="30">
        <f t="shared" si="0"/>
        <v>189885.63119999997</v>
      </c>
      <c r="F6" s="30">
        <f t="shared" si="0"/>
        <v>420218</v>
      </c>
      <c r="G6" s="30">
        <f t="shared" si="0"/>
        <v>465297.43167028163</v>
      </c>
      <c r="H6" s="30">
        <f t="shared" si="0"/>
        <v>515111.56953833159</v>
      </c>
      <c r="I6" s="30">
        <f t="shared" si="0"/>
        <v>498538.47762935999</v>
      </c>
      <c r="J6" s="30">
        <f t="shared" si="0"/>
        <v>550204.32196492504</v>
      </c>
      <c r="K6" s="30">
        <f t="shared" si="0"/>
        <v>673775.7905524543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4"/>
      <c r="FU6" s="4"/>
      <c r="FV6" s="4"/>
      <c r="FW6" s="5"/>
    </row>
    <row r="7" spans="1:179" ht="15.75" x14ac:dyDescent="0.25">
      <c r="A7" s="16">
        <v>1.1000000000000001</v>
      </c>
      <c r="B7" s="17" t="s">
        <v>59</v>
      </c>
      <c r="C7" s="41">
        <v>75876</v>
      </c>
      <c r="D7" s="41">
        <v>83792</v>
      </c>
      <c r="E7" s="41">
        <v>101130.7162</v>
      </c>
      <c r="F7" s="41">
        <v>116034</v>
      </c>
      <c r="G7" s="41">
        <v>129483.972618</v>
      </c>
      <c r="H7" s="41">
        <v>147434.61005682932</v>
      </c>
      <c r="I7" s="41">
        <v>167729.44143511081</v>
      </c>
      <c r="J7" s="41">
        <v>172717.0043753029</v>
      </c>
      <c r="K7" s="38">
        <v>194253.14088931406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4"/>
      <c r="FU7" s="4"/>
      <c r="FV7" s="4"/>
    </row>
    <row r="8" spans="1:179" ht="15.75" x14ac:dyDescent="0.25">
      <c r="A8" s="16">
        <v>1.2</v>
      </c>
      <c r="B8" s="17" t="s">
        <v>60</v>
      </c>
      <c r="C8" s="41">
        <v>30336</v>
      </c>
      <c r="D8" s="41">
        <v>30843</v>
      </c>
      <c r="E8" s="41">
        <v>36831.574999999997</v>
      </c>
      <c r="F8" s="41">
        <v>45847</v>
      </c>
      <c r="G8" s="41">
        <v>53660.634352281646</v>
      </c>
      <c r="H8" s="41">
        <v>66165.791132437458</v>
      </c>
      <c r="I8" s="41">
        <v>86688.40094293881</v>
      </c>
      <c r="J8" s="41">
        <v>126048.93575421371</v>
      </c>
      <c r="K8" s="38">
        <v>154492.66989912809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4"/>
      <c r="FU8" s="4"/>
      <c r="FV8" s="4"/>
    </row>
    <row r="9" spans="1:179" ht="15.75" x14ac:dyDescent="0.25">
      <c r="A9" s="16">
        <v>1.3</v>
      </c>
      <c r="B9" s="17" t="s">
        <v>61</v>
      </c>
      <c r="C9" s="41">
        <v>38403</v>
      </c>
      <c r="D9" s="41">
        <v>40972</v>
      </c>
      <c r="E9" s="41">
        <v>45741.958200000001</v>
      </c>
      <c r="F9" s="41">
        <v>251289</v>
      </c>
      <c r="G9" s="41">
        <v>274341.8247</v>
      </c>
      <c r="H9" s="41">
        <v>292437.8491259148</v>
      </c>
      <c r="I9" s="41">
        <v>234572.77699512412</v>
      </c>
      <c r="J9" s="41">
        <v>241372.05424634062</v>
      </c>
      <c r="K9" s="38">
        <v>313857.82653336623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4"/>
      <c r="FU9" s="4"/>
      <c r="FV9" s="4"/>
    </row>
    <row r="10" spans="1:179" ht="30" x14ac:dyDescent="0.25">
      <c r="A10" s="16">
        <v>1.4</v>
      </c>
      <c r="B10" s="17" t="s">
        <v>62</v>
      </c>
      <c r="C10" s="41">
        <v>4853</v>
      </c>
      <c r="D10" s="41">
        <v>5746</v>
      </c>
      <c r="E10" s="41">
        <v>6181.3818000000001</v>
      </c>
      <c r="F10" s="41">
        <v>7048</v>
      </c>
      <c r="G10" s="41">
        <v>7811</v>
      </c>
      <c r="H10" s="41">
        <v>9073.3192231500016</v>
      </c>
      <c r="I10" s="41">
        <v>9547.8582561862513</v>
      </c>
      <c r="J10" s="41">
        <v>10066.327589067751</v>
      </c>
      <c r="K10" s="38">
        <v>11172.153230645967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4"/>
      <c r="FU10" s="4"/>
      <c r="FV10" s="4"/>
    </row>
    <row r="11" spans="1:179" ht="27" customHeight="1" x14ac:dyDescent="0.25">
      <c r="A11" s="18" t="s">
        <v>31</v>
      </c>
      <c r="B11" s="17" t="s">
        <v>3</v>
      </c>
      <c r="C11" s="41">
        <v>5073</v>
      </c>
      <c r="D11" s="41">
        <v>4009</v>
      </c>
      <c r="E11" s="41">
        <v>12490.545599999999</v>
      </c>
      <c r="F11" s="41">
        <v>8718</v>
      </c>
      <c r="G11" s="41">
        <v>8246.624407527881</v>
      </c>
      <c r="H11" s="41">
        <v>4982.7809153870166</v>
      </c>
      <c r="I11" s="41">
        <v>10479.259102117316</v>
      </c>
      <c r="J11" s="41">
        <v>18668.049990643427</v>
      </c>
      <c r="K11" s="38">
        <v>22487.045417154437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4"/>
      <c r="FU11" s="4"/>
      <c r="FV11" s="4"/>
    </row>
    <row r="12" spans="1:179" ht="15.75" x14ac:dyDescent="0.25">
      <c r="A12" s="22"/>
      <c r="B12" s="23" t="s">
        <v>28</v>
      </c>
      <c r="C12" s="33">
        <f>+C6+C11</f>
        <v>154541</v>
      </c>
      <c r="D12" s="33">
        <f t="shared" ref="D12:K12" si="1">+D6+D11</f>
        <v>165362</v>
      </c>
      <c r="E12" s="33">
        <f t="shared" si="1"/>
        <v>202376.17679999999</v>
      </c>
      <c r="F12" s="33">
        <f t="shared" si="1"/>
        <v>428936</v>
      </c>
      <c r="G12" s="33">
        <f t="shared" si="1"/>
        <v>473544.05607780954</v>
      </c>
      <c r="H12" s="33">
        <f t="shared" si="1"/>
        <v>520094.35045371862</v>
      </c>
      <c r="I12" s="33">
        <f t="shared" si="1"/>
        <v>509017.73673147731</v>
      </c>
      <c r="J12" s="33">
        <f t="shared" si="1"/>
        <v>568872.37195556844</v>
      </c>
      <c r="K12" s="33">
        <f t="shared" si="1"/>
        <v>696262.83596960874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4"/>
      <c r="FU12" s="4"/>
      <c r="FV12" s="4"/>
    </row>
    <row r="13" spans="1:179" s="15" customFormat="1" ht="15.75" x14ac:dyDescent="0.25">
      <c r="A13" s="13" t="s">
        <v>32</v>
      </c>
      <c r="B13" s="14" t="s">
        <v>4</v>
      </c>
      <c r="C13" s="30">
        <v>6578</v>
      </c>
      <c r="D13" s="30">
        <v>7358</v>
      </c>
      <c r="E13" s="30">
        <v>8329.2988999999998</v>
      </c>
      <c r="F13" s="32">
        <v>8111</v>
      </c>
      <c r="G13" s="32">
        <v>10459.64</v>
      </c>
      <c r="H13" s="32">
        <v>11154.6088</v>
      </c>
      <c r="I13" s="38">
        <v>11184.72</v>
      </c>
      <c r="J13" s="38">
        <v>11551.2</v>
      </c>
      <c r="K13" s="38">
        <v>12518.73431689212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4"/>
      <c r="FU13" s="4"/>
      <c r="FV13" s="4"/>
      <c r="FW13" s="5"/>
    </row>
    <row r="14" spans="1:179" ht="45" x14ac:dyDescent="0.25">
      <c r="A14" s="18" t="s">
        <v>33</v>
      </c>
      <c r="B14" s="17" t="s">
        <v>5</v>
      </c>
      <c r="C14" s="31">
        <v>51024</v>
      </c>
      <c r="D14" s="31">
        <v>61109</v>
      </c>
      <c r="E14" s="31">
        <v>101365</v>
      </c>
      <c r="F14" s="32">
        <v>136540</v>
      </c>
      <c r="G14" s="32">
        <v>147465</v>
      </c>
      <c r="H14" s="32">
        <v>194817</v>
      </c>
      <c r="I14" s="38">
        <v>261126.85279999999</v>
      </c>
      <c r="J14" s="38">
        <v>347039.67359999998</v>
      </c>
      <c r="K14" s="38">
        <v>456375.83857822564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6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6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6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4"/>
      <c r="FU14" s="4"/>
      <c r="FV14" s="4"/>
    </row>
    <row r="15" spans="1:179" ht="15.75" x14ac:dyDescent="0.25">
      <c r="A15" s="18" t="s">
        <v>34</v>
      </c>
      <c r="B15" s="17" t="s">
        <v>6</v>
      </c>
      <c r="C15" s="31">
        <v>89328</v>
      </c>
      <c r="D15" s="31">
        <v>88507</v>
      </c>
      <c r="E15" s="31">
        <v>113326</v>
      </c>
      <c r="F15" s="30">
        <v>125175</v>
      </c>
      <c r="G15" s="30">
        <v>141137</v>
      </c>
      <c r="H15" s="30">
        <v>151504.88891549999</v>
      </c>
      <c r="I15" s="38">
        <v>218339.63394699999</v>
      </c>
      <c r="J15" s="38">
        <v>258067.596567</v>
      </c>
      <c r="K15" s="38">
        <v>300299.29682386375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6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6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6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4"/>
      <c r="FU15" s="4"/>
      <c r="FV15" s="4"/>
    </row>
    <row r="16" spans="1:179" ht="15.75" x14ac:dyDescent="0.25">
      <c r="A16" s="22"/>
      <c r="B16" s="23" t="s">
        <v>29</v>
      </c>
      <c r="C16" s="33">
        <f>+C13+C14+C15</f>
        <v>146930</v>
      </c>
      <c r="D16" s="33">
        <f t="shared" ref="D16:K16" si="2">+D13+D14+D15</f>
        <v>156974</v>
      </c>
      <c r="E16" s="33">
        <f t="shared" si="2"/>
        <v>223020.29889999999</v>
      </c>
      <c r="F16" s="33">
        <f t="shared" si="2"/>
        <v>269826</v>
      </c>
      <c r="G16" s="33">
        <f t="shared" si="2"/>
        <v>299061.64</v>
      </c>
      <c r="H16" s="33">
        <f t="shared" si="2"/>
        <v>357476.49771549995</v>
      </c>
      <c r="I16" s="33">
        <f t="shared" si="2"/>
        <v>490651.20674699999</v>
      </c>
      <c r="J16" s="33">
        <f t="shared" si="2"/>
        <v>616658.47016699996</v>
      </c>
      <c r="K16" s="33">
        <f t="shared" si="2"/>
        <v>769193.86971898144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6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6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6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4"/>
      <c r="FU16" s="4"/>
      <c r="FV16" s="4"/>
    </row>
    <row r="17" spans="1:179" s="15" customFormat="1" ht="30" x14ac:dyDescent="0.25">
      <c r="A17" s="13" t="s">
        <v>35</v>
      </c>
      <c r="B17" s="14" t="s">
        <v>7</v>
      </c>
      <c r="C17" s="30">
        <f>+C18+C19</f>
        <v>76482</v>
      </c>
      <c r="D17" s="30">
        <f t="shared" ref="D17:K17" si="3">+D18+D19</f>
        <v>96173</v>
      </c>
      <c r="E17" s="30">
        <f t="shared" si="3"/>
        <v>103080</v>
      </c>
      <c r="F17" s="30">
        <f t="shared" si="3"/>
        <v>119745</v>
      </c>
      <c r="G17" s="30">
        <f t="shared" si="3"/>
        <v>141838</v>
      </c>
      <c r="H17" s="30">
        <f t="shared" si="3"/>
        <v>179518.36859999999</v>
      </c>
      <c r="I17" s="30">
        <f t="shared" si="3"/>
        <v>215721.8676</v>
      </c>
      <c r="J17" s="30">
        <f t="shared" si="3"/>
        <v>255098.68400000001</v>
      </c>
      <c r="K17" s="30">
        <f t="shared" si="3"/>
        <v>303180.58683862258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4"/>
      <c r="FU17" s="4"/>
      <c r="FV17" s="4"/>
      <c r="FW17" s="5"/>
    </row>
    <row r="18" spans="1:179" ht="30" x14ac:dyDescent="0.25">
      <c r="A18" s="16">
        <v>6.1</v>
      </c>
      <c r="B18" s="17" t="s">
        <v>8</v>
      </c>
      <c r="C18" s="31">
        <v>74230</v>
      </c>
      <c r="D18" s="31">
        <v>93698</v>
      </c>
      <c r="E18" s="31">
        <v>100399</v>
      </c>
      <c r="F18" s="30">
        <v>116944</v>
      </c>
      <c r="G18" s="30">
        <v>138796</v>
      </c>
      <c r="H18" s="30">
        <v>176188.18359999999</v>
      </c>
      <c r="I18" s="38">
        <v>212041.60920000001</v>
      </c>
      <c r="J18" s="38">
        <v>250997.7115</v>
      </c>
      <c r="K18" s="38">
        <v>298712.97729481169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4"/>
      <c r="FU18" s="4"/>
      <c r="FV18" s="4"/>
    </row>
    <row r="19" spans="1:179" ht="15.75" x14ac:dyDescent="0.25">
      <c r="A19" s="16">
        <v>6.2</v>
      </c>
      <c r="B19" s="17" t="s">
        <v>9</v>
      </c>
      <c r="C19" s="31">
        <v>2252</v>
      </c>
      <c r="D19" s="31">
        <v>2475</v>
      </c>
      <c r="E19" s="31">
        <v>2681</v>
      </c>
      <c r="F19" s="30">
        <v>2801</v>
      </c>
      <c r="G19" s="30">
        <v>3042</v>
      </c>
      <c r="H19" s="30">
        <v>3330.1849999999999</v>
      </c>
      <c r="I19" s="38">
        <v>3680.2584000000002</v>
      </c>
      <c r="J19" s="38">
        <v>4100.9724999999999</v>
      </c>
      <c r="K19" s="38">
        <v>4467.6095438109169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4"/>
      <c r="FU19" s="4"/>
      <c r="FV19" s="4"/>
    </row>
    <row r="20" spans="1:179" s="15" customFormat="1" ht="60" x14ac:dyDescent="0.25">
      <c r="A20" s="19" t="s">
        <v>36</v>
      </c>
      <c r="B20" s="21" t="s">
        <v>10</v>
      </c>
      <c r="C20" s="30">
        <f>+C21+C22+C23+C24+C25+C26+C27</f>
        <v>31917</v>
      </c>
      <c r="D20" s="30">
        <f t="shared" ref="D20:K20" si="4">+D21+D22+D23+D24+D25+D26+D27</f>
        <v>38990</v>
      </c>
      <c r="E20" s="30">
        <f t="shared" si="4"/>
        <v>46409.5628</v>
      </c>
      <c r="F20" s="30">
        <f t="shared" si="4"/>
        <v>49714</v>
      </c>
      <c r="G20" s="30">
        <f t="shared" si="4"/>
        <v>56146</v>
      </c>
      <c r="H20" s="30">
        <f t="shared" si="4"/>
        <v>59821.2864235663</v>
      </c>
      <c r="I20" s="30">
        <f t="shared" si="4"/>
        <v>63222.252</v>
      </c>
      <c r="J20" s="30">
        <f t="shared" si="4"/>
        <v>68201.331999999995</v>
      </c>
      <c r="K20" s="30">
        <f t="shared" si="4"/>
        <v>75618.228117371589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4"/>
      <c r="FU20" s="4"/>
      <c r="FV20" s="4"/>
      <c r="FW20" s="5"/>
    </row>
    <row r="21" spans="1:179" ht="15.75" x14ac:dyDescent="0.25">
      <c r="A21" s="16">
        <v>7.1</v>
      </c>
      <c r="B21" s="17" t="s">
        <v>11</v>
      </c>
      <c r="C21" s="31">
        <v>30</v>
      </c>
      <c r="D21" s="31">
        <v>35</v>
      </c>
      <c r="E21" s="31">
        <v>33</v>
      </c>
      <c r="F21" s="30">
        <v>34</v>
      </c>
      <c r="G21" s="30">
        <v>39</v>
      </c>
      <c r="H21" s="30">
        <v>33</v>
      </c>
      <c r="I21" s="38">
        <v>37</v>
      </c>
      <c r="J21" s="38">
        <v>41</v>
      </c>
      <c r="K21" s="38">
        <v>42.871060664096966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4"/>
      <c r="FU21" s="4"/>
      <c r="FV21" s="4"/>
    </row>
    <row r="22" spans="1:179" ht="15.75" x14ac:dyDescent="0.25">
      <c r="A22" s="16">
        <v>7.2</v>
      </c>
      <c r="B22" s="17" t="s">
        <v>12</v>
      </c>
      <c r="C22" s="31">
        <v>21376</v>
      </c>
      <c r="D22" s="31">
        <v>25853</v>
      </c>
      <c r="E22" s="32">
        <v>30356.48</v>
      </c>
      <c r="F22" s="30">
        <v>31180</v>
      </c>
      <c r="G22" s="30">
        <v>32588</v>
      </c>
      <c r="H22" s="30">
        <v>34846.868399999999</v>
      </c>
      <c r="I22" s="38">
        <v>37260.769500000002</v>
      </c>
      <c r="J22" s="38">
        <v>41618.769500000002</v>
      </c>
      <c r="K22" s="38">
        <v>45774.833981214761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4"/>
      <c r="FU22" s="4"/>
      <c r="FV22" s="4"/>
    </row>
    <row r="23" spans="1:179" ht="15.75" x14ac:dyDescent="0.25">
      <c r="A23" s="16">
        <v>7.3</v>
      </c>
      <c r="B23" s="17" t="s">
        <v>13</v>
      </c>
      <c r="C23" s="31">
        <v>613</v>
      </c>
      <c r="D23" s="31">
        <v>836</v>
      </c>
      <c r="E23" s="32">
        <v>579.53279999999995</v>
      </c>
      <c r="F23" s="30">
        <v>122</v>
      </c>
      <c r="G23" s="30">
        <v>250</v>
      </c>
      <c r="H23" s="30">
        <v>402.61439999999999</v>
      </c>
      <c r="I23" s="38">
        <v>332.11349999999999</v>
      </c>
      <c r="J23" s="38">
        <v>472.08</v>
      </c>
      <c r="K23" s="38">
        <v>454.78820348044928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4"/>
      <c r="FU23" s="4"/>
      <c r="FV23" s="4"/>
    </row>
    <row r="24" spans="1:179" ht="15.75" x14ac:dyDescent="0.25">
      <c r="A24" s="16">
        <v>7.4</v>
      </c>
      <c r="B24" s="17" t="s">
        <v>14</v>
      </c>
      <c r="C24" s="31">
        <v>103</v>
      </c>
      <c r="D24" s="31">
        <v>191</v>
      </c>
      <c r="E24" s="32">
        <v>165.58080000000001</v>
      </c>
      <c r="F24" s="30">
        <v>265</v>
      </c>
      <c r="G24" s="30">
        <v>1591</v>
      </c>
      <c r="H24" s="30">
        <v>1976.5604000000001</v>
      </c>
      <c r="I24" s="38">
        <v>2162.1869999999999</v>
      </c>
      <c r="J24" s="38">
        <v>1115.289</v>
      </c>
      <c r="K24" s="38">
        <v>1567.4016646953148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4"/>
      <c r="FU24" s="4"/>
      <c r="FV24" s="4"/>
    </row>
    <row r="25" spans="1:179" ht="30" x14ac:dyDescent="0.25">
      <c r="A25" s="16">
        <v>7.5</v>
      </c>
      <c r="B25" s="17" t="s">
        <v>15</v>
      </c>
      <c r="C25" s="31">
        <v>0</v>
      </c>
      <c r="D25" s="31">
        <v>0</v>
      </c>
      <c r="E25" s="32">
        <v>0</v>
      </c>
      <c r="F25" s="31">
        <v>0</v>
      </c>
      <c r="G25" s="31">
        <v>0</v>
      </c>
      <c r="H25" s="31">
        <v>828.91200000000003</v>
      </c>
      <c r="I25" s="38">
        <v>871.18200000000002</v>
      </c>
      <c r="J25" s="38">
        <v>1240.1935000000001</v>
      </c>
      <c r="K25" s="38">
        <v>871.53560000000004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4"/>
      <c r="FU25" s="4"/>
      <c r="FV25" s="4"/>
    </row>
    <row r="26" spans="1:179" ht="15.75" x14ac:dyDescent="0.25">
      <c r="A26" s="16">
        <v>7.6</v>
      </c>
      <c r="B26" s="17" t="s">
        <v>16</v>
      </c>
      <c r="C26" s="31">
        <v>0</v>
      </c>
      <c r="D26" s="31">
        <v>0</v>
      </c>
      <c r="E26" s="32">
        <v>0</v>
      </c>
      <c r="F26" s="31">
        <v>0</v>
      </c>
      <c r="G26" s="31">
        <v>0</v>
      </c>
      <c r="H26" s="31">
        <v>0</v>
      </c>
      <c r="I26" s="38">
        <v>0</v>
      </c>
      <c r="J26" s="38">
        <v>0</v>
      </c>
      <c r="K26" s="38">
        <v>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4"/>
      <c r="FU26" s="4"/>
      <c r="FV26" s="4"/>
    </row>
    <row r="27" spans="1:179" ht="45" x14ac:dyDescent="0.25">
      <c r="A27" s="16">
        <v>7.7</v>
      </c>
      <c r="B27" s="17" t="s">
        <v>17</v>
      </c>
      <c r="C27" s="31">
        <v>9795</v>
      </c>
      <c r="D27" s="31">
        <v>12075</v>
      </c>
      <c r="E27" s="32">
        <v>15274.9692</v>
      </c>
      <c r="F27" s="30">
        <v>18113</v>
      </c>
      <c r="G27" s="30">
        <v>21678</v>
      </c>
      <c r="H27" s="30">
        <v>21733.3312235663</v>
      </c>
      <c r="I27" s="38">
        <v>22559</v>
      </c>
      <c r="J27" s="38">
        <v>23714</v>
      </c>
      <c r="K27" s="38">
        <v>26906.797607316963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4"/>
      <c r="FU27" s="4"/>
      <c r="FV27" s="4"/>
    </row>
    <row r="28" spans="1:179" ht="15.75" x14ac:dyDescent="0.25">
      <c r="A28" s="18" t="s">
        <v>37</v>
      </c>
      <c r="B28" s="17" t="s">
        <v>18</v>
      </c>
      <c r="C28" s="31">
        <v>20053</v>
      </c>
      <c r="D28" s="31">
        <v>19581</v>
      </c>
      <c r="E28" s="32">
        <v>21502</v>
      </c>
      <c r="F28" s="30">
        <v>23671</v>
      </c>
      <c r="G28" s="30">
        <v>33935</v>
      </c>
      <c r="H28" s="30">
        <v>28746.552747368245</v>
      </c>
      <c r="I28" s="38">
        <v>30595</v>
      </c>
      <c r="J28" s="38">
        <v>35311</v>
      </c>
      <c r="K28" s="38">
        <v>38283.743455379619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4"/>
      <c r="FU28" s="4"/>
      <c r="FV28" s="4"/>
    </row>
    <row r="29" spans="1:179" ht="60" x14ac:dyDescent="0.25">
      <c r="A29" s="18" t="s">
        <v>38</v>
      </c>
      <c r="B29" s="17" t="s">
        <v>19</v>
      </c>
      <c r="C29" s="31">
        <v>41471</v>
      </c>
      <c r="D29" s="31">
        <v>46544</v>
      </c>
      <c r="E29" s="32">
        <v>51036</v>
      </c>
      <c r="F29" s="30">
        <v>52747</v>
      </c>
      <c r="G29" s="30">
        <v>54137</v>
      </c>
      <c r="H29" s="30">
        <v>56626.655363249913</v>
      </c>
      <c r="I29" s="38">
        <v>58865.348636654395</v>
      </c>
      <c r="J29" s="38">
        <v>61817.898525525714</v>
      </c>
      <c r="K29" s="38">
        <v>65445.733801474991</v>
      </c>
      <c r="L29" s="8"/>
      <c r="M29" s="8"/>
      <c r="N29" s="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4"/>
      <c r="FU29" s="4"/>
      <c r="FV29" s="4"/>
    </row>
    <row r="30" spans="1:179" ht="30" x14ac:dyDescent="0.25">
      <c r="A30" s="18" t="s">
        <v>39</v>
      </c>
      <c r="B30" s="17" t="s">
        <v>54</v>
      </c>
      <c r="C30" s="31">
        <v>139286</v>
      </c>
      <c r="D30" s="31">
        <v>170816</v>
      </c>
      <c r="E30" s="32">
        <v>189585</v>
      </c>
      <c r="F30" s="30">
        <v>197043</v>
      </c>
      <c r="G30" s="30">
        <v>211167</v>
      </c>
      <c r="H30" s="30">
        <v>227334</v>
      </c>
      <c r="I30" s="38">
        <v>238016.7</v>
      </c>
      <c r="J30" s="38">
        <v>273031</v>
      </c>
      <c r="K30" s="38">
        <v>300586.68888333847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4"/>
      <c r="FU30" s="4"/>
      <c r="FV30" s="4"/>
    </row>
    <row r="31" spans="1:179" ht="15.75" x14ac:dyDescent="0.25">
      <c r="A31" s="18" t="s">
        <v>40</v>
      </c>
      <c r="B31" s="17" t="s">
        <v>20</v>
      </c>
      <c r="C31" s="31">
        <v>132328</v>
      </c>
      <c r="D31" s="31">
        <v>156875</v>
      </c>
      <c r="E31" s="32">
        <v>176398</v>
      </c>
      <c r="F31" s="30">
        <v>192708</v>
      </c>
      <c r="G31" s="30">
        <v>211593</v>
      </c>
      <c r="H31" s="30">
        <v>239262.1</v>
      </c>
      <c r="I31" s="38">
        <v>274711.83490000002</v>
      </c>
      <c r="J31" s="38">
        <v>298221.65970000002</v>
      </c>
      <c r="K31" s="38">
        <v>334928.16763670306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4"/>
      <c r="FU31" s="4"/>
      <c r="FV31" s="4"/>
    </row>
    <row r="32" spans="1:179" ht="15.75" x14ac:dyDescent="0.25">
      <c r="A32" s="22"/>
      <c r="B32" s="23" t="s">
        <v>30</v>
      </c>
      <c r="C32" s="33">
        <f>+C17+C20+C28+C29+C30+C31</f>
        <v>441537</v>
      </c>
      <c r="D32" s="33">
        <f>+D17+D20+D28+D29+D30+D31</f>
        <v>528979</v>
      </c>
      <c r="E32" s="33">
        <f t="shared" ref="E32" si="5">+E17+E20+E28+E29+E30+E31</f>
        <v>588010.56279999996</v>
      </c>
      <c r="F32" s="33">
        <f t="shared" ref="F32:J32" si="6">+F20+F17+F28+F29+F30+F31</f>
        <v>635628</v>
      </c>
      <c r="G32" s="33">
        <f t="shared" si="6"/>
        <v>708816</v>
      </c>
      <c r="H32" s="33">
        <f t="shared" si="6"/>
        <v>791308.96313418436</v>
      </c>
      <c r="I32" s="33">
        <f t="shared" si="6"/>
        <v>881133.00313665438</v>
      </c>
      <c r="J32" s="33">
        <f t="shared" si="6"/>
        <v>991681.5742255256</v>
      </c>
      <c r="K32" s="33">
        <f t="shared" ref="K32" si="7">+K20+K17+K28+K29+K30+K31</f>
        <v>1118043.1487328901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4"/>
      <c r="FU32" s="4"/>
      <c r="FV32" s="4"/>
    </row>
    <row r="33" spans="1:179" s="15" customFormat="1" ht="21.75" customHeight="1" x14ac:dyDescent="0.25">
      <c r="A33" s="24" t="s">
        <v>27</v>
      </c>
      <c r="B33" s="25" t="s">
        <v>41</v>
      </c>
      <c r="C33" s="34">
        <f>+C32+C16+C12</f>
        <v>743008</v>
      </c>
      <c r="D33" s="34">
        <f t="shared" ref="D33:J33" si="8">+D32+D16+D12</f>
        <v>851315</v>
      </c>
      <c r="E33" s="34">
        <f t="shared" si="8"/>
        <v>1013407.0385</v>
      </c>
      <c r="F33" s="34">
        <f t="shared" si="8"/>
        <v>1334390</v>
      </c>
      <c r="G33" s="34">
        <f t="shared" si="8"/>
        <v>1481421.6960778097</v>
      </c>
      <c r="H33" s="34">
        <f t="shared" si="8"/>
        <v>1668879.8113034028</v>
      </c>
      <c r="I33" s="34">
        <f t="shared" si="8"/>
        <v>1880801.9466151318</v>
      </c>
      <c r="J33" s="34">
        <f t="shared" si="8"/>
        <v>2177212.4163480941</v>
      </c>
      <c r="K33" s="34">
        <f t="shared" ref="K33" si="9">+K32+K16+K12</f>
        <v>2583499.8544214806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4"/>
      <c r="FU33" s="4"/>
      <c r="FV33" s="4"/>
      <c r="FW33" s="5"/>
    </row>
    <row r="34" spans="1:179" ht="15.75" x14ac:dyDescent="0.25">
      <c r="A34" s="20" t="s">
        <v>43</v>
      </c>
      <c r="B34" s="3" t="s">
        <v>25</v>
      </c>
      <c r="C34" s="31">
        <v>23226</v>
      </c>
      <c r="D34" s="31">
        <v>27434</v>
      </c>
      <c r="E34" s="32">
        <v>35819</v>
      </c>
      <c r="F34" s="32">
        <v>36560</v>
      </c>
      <c r="G34" s="32">
        <v>52268</v>
      </c>
      <c r="H34" s="32">
        <v>64184.000000000015</v>
      </c>
      <c r="I34" s="28">
        <v>69298</v>
      </c>
      <c r="J34" s="28">
        <v>74341</v>
      </c>
      <c r="K34" s="28">
        <v>87782.417760993849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</row>
    <row r="35" spans="1:179" ht="30" x14ac:dyDescent="0.25">
      <c r="A35" s="20" t="s">
        <v>44</v>
      </c>
      <c r="B35" s="3" t="s">
        <v>24</v>
      </c>
      <c r="C35" s="31">
        <v>40365</v>
      </c>
      <c r="D35" s="31">
        <v>42556</v>
      </c>
      <c r="E35" s="32">
        <v>19889</v>
      </c>
      <c r="F35" s="32">
        <v>20010</v>
      </c>
      <c r="G35" s="32">
        <v>19804</v>
      </c>
      <c r="H35" s="32">
        <v>13872.999999999998</v>
      </c>
      <c r="I35" s="28">
        <v>11567</v>
      </c>
      <c r="J35" s="28">
        <v>22812</v>
      </c>
      <c r="K35" s="28">
        <v>21026.036835877814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</row>
    <row r="36" spans="1:179" ht="30" x14ac:dyDescent="0.25">
      <c r="A36" s="26" t="s">
        <v>45</v>
      </c>
      <c r="B36" s="27" t="s">
        <v>55</v>
      </c>
      <c r="C36" s="33">
        <f>C33+C34-C35</f>
        <v>725869</v>
      </c>
      <c r="D36" s="33">
        <f t="shared" ref="D36:K36" si="10">D33+D34-D35</f>
        <v>836193</v>
      </c>
      <c r="E36" s="33">
        <f t="shared" si="10"/>
        <v>1029337.0385</v>
      </c>
      <c r="F36" s="33">
        <f t="shared" si="10"/>
        <v>1350940</v>
      </c>
      <c r="G36" s="33">
        <f t="shared" si="10"/>
        <v>1513885.6960778097</v>
      </c>
      <c r="H36" s="33">
        <f t="shared" si="10"/>
        <v>1719190.8113034028</v>
      </c>
      <c r="I36" s="33">
        <f t="shared" si="10"/>
        <v>1938532.9466151318</v>
      </c>
      <c r="J36" s="33">
        <f t="shared" si="10"/>
        <v>2228741.4163480941</v>
      </c>
      <c r="K36" s="33">
        <f t="shared" si="10"/>
        <v>2650256.2353465967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</row>
    <row r="37" spans="1:179" ht="15.75" x14ac:dyDescent="0.25">
      <c r="A37" s="20" t="s">
        <v>46</v>
      </c>
      <c r="B37" s="3" t="s">
        <v>42</v>
      </c>
      <c r="C37" s="31">
        <v>11107.88</v>
      </c>
      <c r="D37" s="31">
        <v>11344.64</v>
      </c>
      <c r="E37" s="31">
        <v>11586</v>
      </c>
      <c r="F37" s="30">
        <v>11710</v>
      </c>
      <c r="G37" s="30">
        <v>11920</v>
      </c>
      <c r="H37" s="30">
        <v>12140</v>
      </c>
      <c r="I37" s="28">
        <v>11750</v>
      </c>
      <c r="J37" s="28">
        <v>11860</v>
      </c>
      <c r="K37" s="38">
        <v>11971.524981435734</v>
      </c>
      <c r="L37" s="4"/>
      <c r="M37" s="4"/>
      <c r="N37" s="4"/>
    </row>
    <row r="38" spans="1:179" ht="15.75" x14ac:dyDescent="0.25">
      <c r="A38" s="26" t="s">
        <v>47</v>
      </c>
      <c r="B38" s="27" t="s">
        <v>58</v>
      </c>
      <c r="C38" s="33">
        <f>C36/C37*1000</f>
        <v>65347.212969531538</v>
      </c>
      <c r="D38" s="33">
        <f t="shared" ref="D38:K38" si="11">D36/D37*1000</f>
        <v>73708.200524653046</v>
      </c>
      <c r="E38" s="33">
        <f t="shared" si="11"/>
        <v>88843.17611772829</v>
      </c>
      <c r="F38" s="33">
        <f t="shared" si="11"/>
        <v>115366.35354397949</v>
      </c>
      <c r="G38" s="33">
        <f t="shared" si="11"/>
        <v>127003.83356357463</v>
      </c>
      <c r="H38" s="33">
        <f t="shared" si="11"/>
        <v>141613.7406345472</v>
      </c>
      <c r="I38" s="33">
        <f t="shared" si="11"/>
        <v>164981.52737150059</v>
      </c>
      <c r="J38" s="33">
        <f t="shared" si="11"/>
        <v>187920.86141214956</v>
      </c>
      <c r="K38" s="33">
        <f t="shared" si="11"/>
        <v>221380.00291995832</v>
      </c>
      <c r="L38" s="6"/>
      <c r="M38" s="6"/>
      <c r="N38" s="6"/>
      <c r="BO38" s="7"/>
      <c r="BP38" s="7"/>
      <c r="BQ38" s="7"/>
      <c r="BR38" s="7"/>
    </row>
    <row r="40" spans="1:179" x14ac:dyDescent="0.25">
      <c r="B40" s="1" t="s">
        <v>71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4" max="1048575" man="1"/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38"/>
  <sheetViews>
    <sheetView zoomScale="85" zoomScaleNormal="85" zoomScaleSheetLayoutView="100" workbookViewId="0">
      <pane xSplit="2" ySplit="5" topLeftCell="C27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1" customWidth="1"/>
    <col min="2" max="2" width="36.140625" style="1" customWidth="1"/>
    <col min="3" max="5" width="17" style="1" customWidth="1"/>
    <col min="6" max="8" width="17" style="5" customWidth="1"/>
    <col min="9" max="11" width="11.85546875" style="4" customWidth="1"/>
    <col min="12" max="38" width="9.140625" style="5" customWidth="1"/>
    <col min="39" max="39" width="12.42578125" style="5" customWidth="1"/>
    <col min="40" max="61" width="9.140625" style="5" customWidth="1"/>
    <col min="62" max="62" width="12.140625" style="5" customWidth="1"/>
    <col min="63" max="66" width="9.140625" style="5" customWidth="1"/>
    <col min="67" max="71" width="9.140625" style="5" hidden="1" customWidth="1"/>
    <col min="72" max="72" width="9.140625" style="5" customWidth="1"/>
    <col min="73" max="77" width="9.140625" style="5" hidden="1" customWidth="1"/>
    <col min="78" max="78" width="9.140625" style="5" customWidth="1"/>
    <col min="79" max="83" width="9.140625" style="5" hidden="1" customWidth="1"/>
    <col min="84" max="84" width="9.140625" style="5" customWidth="1"/>
    <col min="85" max="89" width="9.140625" style="5" hidden="1" customWidth="1"/>
    <col min="90" max="90" width="9.140625" style="5" customWidth="1"/>
    <col min="91" max="95" width="9.140625" style="5" hidden="1" customWidth="1"/>
    <col min="96" max="96" width="9.140625" style="4" customWidth="1"/>
    <col min="97" max="101" width="9.140625" style="4" hidden="1" customWidth="1"/>
    <col min="102" max="102" width="9.140625" style="4" customWidth="1"/>
    <col min="103" max="107" width="9.140625" style="4" hidden="1" customWidth="1"/>
    <col min="108" max="108" width="9.140625" style="4" customWidth="1"/>
    <col min="109" max="113" width="9.140625" style="4" hidden="1" customWidth="1"/>
    <col min="114" max="114" width="9.140625" style="4" customWidth="1"/>
    <col min="115" max="144" width="9.140625" style="5" customWidth="1"/>
    <col min="145" max="145" width="9.140625" style="5" hidden="1" customWidth="1"/>
    <col min="146" max="153" width="9.140625" style="5" customWidth="1"/>
    <col min="154" max="154" width="9.140625" style="5" hidden="1" customWidth="1"/>
    <col min="155" max="159" width="9.140625" style="5" customWidth="1"/>
    <col min="160" max="160" width="9.140625" style="5" hidden="1" customWidth="1"/>
    <col min="161" max="170" width="9.140625" style="5" customWidth="1"/>
    <col min="171" max="171" width="9.140625" style="5"/>
    <col min="172" max="174" width="8.85546875" style="5"/>
    <col min="175" max="175" width="12.7109375" style="5" bestFit="1" customWidth="1"/>
    <col min="176" max="16384" width="8.85546875" style="1"/>
  </cols>
  <sheetData>
    <row r="1" spans="1:175" ht="23.25" x14ac:dyDescent="0.35">
      <c r="A1" s="1" t="s">
        <v>53</v>
      </c>
      <c r="B1" s="29" t="s">
        <v>66</v>
      </c>
    </row>
    <row r="2" spans="1:175" ht="15.75" x14ac:dyDescent="0.25">
      <c r="A2" s="10" t="s">
        <v>49</v>
      </c>
      <c r="I2" s="4" t="s">
        <v>72</v>
      </c>
    </row>
    <row r="3" spans="1:175" ht="15.75" x14ac:dyDescent="0.25">
      <c r="A3" s="10"/>
    </row>
    <row r="4" spans="1:175" ht="15.75" x14ac:dyDescent="0.25">
      <c r="A4" s="10"/>
      <c r="E4" s="9"/>
      <c r="F4" s="9" t="s">
        <v>57</v>
      </c>
      <c r="G4" s="9"/>
      <c r="H4" s="9"/>
    </row>
    <row r="5" spans="1:175" ht="15.75" x14ac:dyDescent="0.25">
      <c r="A5" s="11" t="s">
        <v>0</v>
      </c>
      <c r="B5" s="12" t="s">
        <v>1</v>
      </c>
      <c r="C5" s="2" t="s">
        <v>21</v>
      </c>
      <c r="D5" s="2" t="s">
        <v>22</v>
      </c>
      <c r="E5" s="2" t="s">
        <v>23</v>
      </c>
      <c r="F5" s="2" t="s">
        <v>56</v>
      </c>
      <c r="G5" s="2" t="s">
        <v>65</v>
      </c>
      <c r="H5" s="2" t="s">
        <v>67</v>
      </c>
      <c r="I5" s="28" t="s">
        <v>68</v>
      </c>
      <c r="J5" s="28" t="s">
        <v>69</v>
      </c>
      <c r="K5" s="28" t="s">
        <v>70</v>
      </c>
    </row>
    <row r="6" spans="1:175" s="15" customFormat="1" ht="27" customHeight="1" x14ac:dyDescent="0.25">
      <c r="A6" s="13" t="s">
        <v>26</v>
      </c>
      <c r="B6" s="14" t="s">
        <v>2</v>
      </c>
      <c r="C6" s="30">
        <f>+C7+C8+C9+C10</f>
        <v>149468</v>
      </c>
      <c r="D6" s="30">
        <f t="shared" ref="D6:K6" si="0">+D7+D8+D9+D10</f>
        <v>145937</v>
      </c>
      <c r="E6" s="30">
        <f t="shared" si="0"/>
        <v>157012.82163257783</v>
      </c>
      <c r="F6" s="30">
        <f t="shared" si="0"/>
        <v>329058</v>
      </c>
      <c r="G6" s="30">
        <f t="shared" si="0"/>
        <v>335565.71303213306</v>
      </c>
      <c r="H6" s="30">
        <f t="shared" si="0"/>
        <v>351946.43511982728</v>
      </c>
      <c r="I6" s="30">
        <f t="shared" si="0"/>
        <v>319915.22195331281</v>
      </c>
      <c r="J6" s="30">
        <f t="shared" si="0"/>
        <v>342665.12239452067</v>
      </c>
      <c r="K6" s="30">
        <f t="shared" si="0"/>
        <v>395349.11593753193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4"/>
      <c r="FQ6" s="4"/>
      <c r="FR6" s="4"/>
      <c r="FS6" s="5"/>
    </row>
    <row r="7" spans="1:175" ht="27" customHeight="1" x14ac:dyDescent="0.25">
      <c r="A7" s="16">
        <v>1.1000000000000001</v>
      </c>
      <c r="B7" s="17" t="s">
        <v>59</v>
      </c>
      <c r="C7" s="31">
        <v>75876</v>
      </c>
      <c r="D7" s="35">
        <v>72965</v>
      </c>
      <c r="E7" s="32">
        <v>82863.887230514098</v>
      </c>
      <c r="F7" s="32">
        <v>86943</v>
      </c>
      <c r="G7" s="32">
        <v>83694.66711094942</v>
      </c>
      <c r="H7" s="32">
        <v>86893.425523623519</v>
      </c>
      <c r="I7" s="38">
        <v>88582.105277344337</v>
      </c>
      <c r="J7" s="38">
        <v>95717.203294897816</v>
      </c>
      <c r="K7" s="38">
        <v>98946.907538537853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4"/>
      <c r="FQ7" s="4"/>
      <c r="FR7" s="4"/>
    </row>
    <row r="8" spans="1:175" ht="27" customHeight="1" x14ac:dyDescent="0.25">
      <c r="A8" s="16">
        <v>1.2</v>
      </c>
      <c r="B8" s="17" t="s">
        <v>60</v>
      </c>
      <c r="C8" s="31">
        <v>30336</v>
      </c>
      <c r="D8" s="35">
        <v>29562</v>
      </c>
      <c r="E8" s="32">
        <v>30774.024691358023</v>
      </c>
      <c r="F8" s="32">
        <v>34018</v>
      </c>
      <c r="G8" s="32">
        <v>37977.656342784743</v>
      </c>
      <c r="H8" s="32">
        <v>44296.376128061573</v>
      </c>
      <c r="I8" s="38">
        <v>52961.553954276053</v>
      </c>
      <c r="J8" s="38">
        <v>70581.688098999221</v>
      </c>
      <c r="K8" s="38">
        <v>79631.074033253157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4"/>
      <c r="FQ8" s="4"/>
      <c r="FR8" s="4"/>
    </row>
    <row r="9" spans="1:175" ht="27" customHeight="1" x14ac:dyDescent="0.25">
      <c r="A9" s="16">
        <v>1.3</v>
      </c>
      <c r="B9" s="17" t="s">
        <v>61</v>
      </c>
      <c r="C9" s="31">
        <v>38403</v>
      </c>
      <c r="D9" s="35">
        <v>38111</v>
      </c>
      <c r="E9" s="32">
        <v>37987.479270315089</v>
      </c>
      <c r="F9" s="32">
        <v>202275</v>
      </c>
      <c r="G9" s="32">
        <v>207761.38957839887</v>
      </c>
      <c r="H9" s="32">
        <v>213969.85870032039</v>
      </c>
      <c r="I9" s="38">
        <v>171551.83235567779</v>
      </c>
      <c r="J9" s="38">
        <v>169534.83373276363</v>
      </c>
      <c r="K9" s="38">
        <v>209597.75630283036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4"/>
      <c r="FQ9" s="4"/>
      <c r="FR9" s="4"/>
    </row>
    <row r="10" spans="1:175" ht="27" customHeight="1" x14ac:dyDescent="0.25">
      <c r="A10" s="16">
        <v>1.4</v>
      </c>
      <c r="B10" s="17" t="s">
        <v>62</v>
      </c>
      <c r="C10" s="31">
        <v>4853</v>
      </c>
      <c r="D10" s="35">
        <v>5299</v>
      </c>
      <c r="E10" s="32">
        <v>5387.430440390639</v>
      </c>
      <c r="F10" s="32">
        <v>5822</v>
      </c>
      <c r="G10" s="32">
        <v>6132</v>
      </c>
      <c r="H10" s="32">
        <v>6786.774767821782</v>
      </c>
      <c r="I10" s="38">
        <v>6819.7303660146508</v>
      </c>
      <c r="J10" s="38">
        <v>6831.3972678600358</v>
      </c>
      <c r="K10" s="38">
        <v>7173.3780629105941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4"/>
      <c r="FQ10" s="4"/>
      <c r="FR10" s="4"/>
    </row>
    <row r="11" spans="1:175" ht="27" customHeight="1" x14ac:dyDescent="0.25">
      <c r="A11" s="18" t="s">
        <v>31</v>
      </c>
      <c r="B11" s="17" t="s">
        <v>3</v>
      </c>
      <c r="C11" s="31">
        <v>5073</v>
      </c>
      <c r="D11" s="35">
        <v>3815</v>
      </c>
      <c r="E11" s="32">
        <v>11745</v>
      </c>
      <c r="F11" s="32">
        <v>7661</v>
      </c>
      <c r="G11" s="32">
        <v>6821.850722363597</v>
      </c>
      <c r="H11" s="32">
        <v>3939.8352733639808</v>
      </c>
      <c r="I11" s="38">
        <v>8461.8567111340253</v>
      </c>
      <c r="J11" s="38">
        <v>14894.169722964829</v>
      </c>
      <c r="K11" s="38">
        <v>17371.5244594984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4"/>
      <c r="FQ11" s="4"/>
      <c r="FR11" s="4"/>
    </row>
    <row r="12" spans="1:175" ht="27" customHeight="1" x14ac:dyDescent="0.25">
      <c r="A12" s="22"/>
      <c r="B12" s="23" t="s">
        <v>28</v>
      </c>
      <c r="C12" s="33">
        <f>C6+C11</f>
        <v>154541</v>
      </c>
      <c r="D12" s="33">
        <f t="shared" ref="D12:E12" si="1">D6+D11</f>
        <v>149752</v>
      </c>
      <c r="E12" s="33">
        <f t="shared" si="1"/>
        <v>168757.82163257783</v>
      </c>
      <c r="F12" s="33">
        <f t="shared" ref="F12:K12" si="2">+F6+F11</f>
        <v>336719</v>
      </c>
      <c r="G12" s="33">
        <f t="shared" si="2"/>
        <v>342387.56375449663</v>
      </c>
      <c r="H12" s="33">
        <f t="shared" si="2"/>
        <v>355886.27039319125</v>
      </c>
      <c r="I12" s="33">
        <f t="shared" si="2"/>
        <v>328377.07866444683</v>
      </c>
      <c r="J12" s="33">
        <f t="shared" si="2"/>
        <v>357559.29211748549</v>
      </c>
      <c r="K12" s="33">
        <f t="shared" si="2"/>
        <v>412720.64039703034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4"/>
      <c r="FQ12" s="4"/>
      <c r="FR12" s="4"/>
    </row>
    <row r="13" spans="1:175" s="15" customFormat="1" ht="27" customHeight="1" x14ac:dyDescent="0.25">
      <c r="A13" s="13" t="s">
        <v>32</v>
      </c>
      <c r="B13" s="14" t="s">
        <v>4</v>
      </c>
      <c r="C13" s="30">
        <v>6578</v>
      </c>
      <c r="D13" s="35">
        <v>6609</v>
      </c>
      <c r="E13" s="30">
        <v>7007</v>
      </c>
      <c r="F13" s="30">
        <v>7133</v>
      </c>
      <c r="G13" s="30">
        <v>9891.7948839412602</v>
      </c>
      <c r="H13" s="30">
        <v>10578.333144743046</v>
      </c>
      <c r="I13" s="38">
        <v>9889.7529354923863</v>
      </c>
      <c r="J13" s="38">
        <v>9867</v>
      </c>
      <c r="K13" s="38">
        <v>10455.408901655766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4"/>
      <c r="FQ13" s="4"/>
      <c r="FR13" s="4"/>
      <c r="FS13" s="5"/>
    </row>
    <row r="14" spans="1:175" ht="27" customHeight="1" x14ac:dyDescent="0.25">
      <c r="A14" s="18" t="s">
        <v>33</v>
      </c>
      <c r="B14" s="17" t="s">
        <v>5</v>
      </c>
      <c r="C14" s="31">
        <v>51024</v>
      </c>
      <c r="D14" s="35">
        <v>57066</v>
      </c>
      <c r="E14" s="31">
        <v>88657</v>
      </c>
      <c r="F14" s="30">
        <v>109787</v>
      </c>
      <c r="G14" s="30">
        <v>115450</v>
      </c>
      <c r="H14" s="30">
        <v>145337</v>
      </c>
      <c r="I14" s="38">
        <v>187262.09529089541</v>
      </c>
      <c r="J14" s="38">
        <v>252172.39140433763</v>
      </c>
      <c r="K14" s="38">
        <v>316832.26284207311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6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6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6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4"/>
      <c r="FQ14" s="4"/>
      <c r="FR14" s="4"/>
    </row>
    <row r="15" spans="1:175" ht="27" customHeight="1" x14ac:dyDescent="0.25">
      <c r="A15" s="18" t="s">
        <v>34</v>
      </c>
      <c r="B15" s="17" t="s">
        <v>6</v>
      </c>
      <c r="C15" s="31">
        <v>89328</v>
      </c>
      <c r="D15" s="35">
        <v>81645</v>
      </c>
      <c r="E15" s="31">
        <v>99986</v>
      </c>
      <c r="F15" s="30">
        <v>106858</v>
      </c>
      <c r="G15" s="30">
        <v>121596</v>
      </c>
      <c r="H15" s="30">
        <v>133064.67782953629</v>
      </c>
      <c r="I15" s="38">
        <v>180327.94081763303</v>
      </c>
      <c r="J15" s="38">
        <v>209139.82269544809</v>
      </c>
      <c r="K15" s="38">
        <v>236164.80801938212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6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6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6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4"/>
      <c r="FQ15" s="4"/>
      <c r="FR15" s="4"/>
    </row>
    <row r="16" spans="1:175" ht="27" customHeight="1" x14ac:dyDescent="0.25">
      <c r="A16" s="22"/>
      <c r="B16" s="23" t="s">
        <v>29</v>
      </c>
      <c r="C16" s="33">
        <f>C13+C14+C15</f>
        <v>146930</v>
      </c>
      <c r="D16" s="33">
        <f>D13+D14+D15</f>
        <v>145320</v>
      </c>
      <c r="E16" s="33">
        <f>E13+E14+E15</f>
        <v>195650</v>
      </c>
      <c r="F16" s="33">
        <f t="shared" ref="F16:K16" si="3">+F13+F14+F15</f>
        <v>223778</v>
      </c>
      <c r="G16" s="33">
        <f t="shared" si="3"/>
        <v>246937.79488394124</v>
      </c>
      <c r="H16" s="33">
        <f t="shared" si="3"/>
        <v>288980.01097427937</v>
      </c>
      <c r="I16" s="33">
        <f t="shared" si="3"/>
        <v>377479.78904402081</v>
      </c>
      <c r="J16" s="33">
        <f t="shared" si="3"/>
        <v>471179.21409978572</v>
      </c>
      <c r="K16" s="33">
        <f t="shared" si="3"/>
        <v>563452.47976311098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6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6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6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4"/>
      <c r="FQ16" s="4"/>
      <c r="FR16" s="4"/>
    </row>
    <row r="17" spans="1:175" s="15" customFormat="1" ht="27" customHeight="1" x14ac:dyDescent="0.25">
      <c r="A17" s="13" t="s">
        <v>35</v>
      </c>
      <c r="B17" s="14" t="s">
        <v>7</v>
      </c>
      <c r="C17" s="30">
        <f>+C18+C19</f>
        <v>76482</v>
      </c>
      <c r="D17" s="30">
        <f t="shared" ref="D17" si="4">+D18+D19</f>
        <v>91962</v>
      </c>
      <c r="E17" s="30">
        <f>+E18+E19</f>
        <v>95240</v>
      </c>
      <c r="F17" s="30">
        <f t="shared" ref="F17:K17" si="5">+F18+F19</f>
        <v>104821</v>
      </c>
      <c r="G17" s="30">
        <f t="shared" si="5"/>
        <v>129144</v>
      </c>
      <c r="H17" s="30">
        <f t="shared" si="5"/>
        <v>160617.31283985541</v>
      </c>
      <c r="I17" s="30">
        <f t="shared" si="5"/>
        <v>187624.82301581616</v>
      </c>
      <c r="J17" s="30">
        <f t="shared" si="5"/>
        <v>219229.46977372948</v>
      </c>
      <c r="K17" s="30">
        <f t="shared" si="5"/>
        <v>254965.73564310893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4"/>
      <c r="FQ17" s="4"/>
      <c r="FR17" s="4"/>
      <c r="FS17" s="5"/>
    </row>
    <row r="18" spans="1:175" ht="27" customHeight="1" x14ac:dyDescent="0.25">
      <c r="A18" s="16">
        <v>6.1</v>
      </c>
      <c r="B18" s="17" t="s">
        <v>8</v>
      </c>
      <c r="C18" s="31">
        <v>74230</v>
      </c>
      <c r="D18" s="35">
        <v>89595</v>
      </c>
      <c r="E18" s="31">
        <v>92764</v>
      </c>
      <c r="F18" s="30">
        <v>102373</v>
      </c>
      <c r="G18" s="30">
        <v>126376</v>
      </c>
      <c r="H18" s="30">
        <v>157640.2077514664</v>
      </c>
      <c r="I18" s="38">
        <v>184424.5312452426</v>
      </c>
      <c r="J18" s="38">
        <v>215657.94001133868</v>
      </c>
      <c r="K18" s="38">
        <v>251150.98158953054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4"/>
      <c r="FQ18" s="4"/>
      <c r="FR18" s="4"/>
    </row>
    <row r="19" spans="1:175" ht="27" customHeight="1" x14ac:dyDescent="0.25">
      <c r="A19" s="16">
        <v>6.2</v>
      </c>
      <c r="B19" s="17" t="s">
        <v>9</v>
      </c>
      <c r="C19" s="31">
        <v>2252</v>
      </c>
      <c r="D19" s="35">
        <v>2367</v>
      </c>
      <c r="E19" s="31">
        <v>2476</v>
      </c>
      <c r="F19" s="30">
        <v>2448</v>
      </c>
      <c r="G19" s="30">
        <v>2768</v>
      </c>
      <c r="H19" s="30">
        <v>2977.1050883890234</v>
      </c>
      <c r="I19" s="38">
        <v>3200.2917705735663</v>
      </c>
      <c r="J19" s="38">
        <v>3571.5297623907895</v>
      </c>
      <c r="K19" s="38">
        <v>3814.7540535783855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4"/>
      <c r="FQ19" s="4"/>
      <c r="FR19" s="4"/>
    </row>
    <row r="20" spans="1:175" s="15" customFormat="1" ht="27" customHeight="1" x14ac:dyDescent="0.25">
      <c r="A20" s="19" t="s">
        <v>36</v>
      </c>
      <c r="B20" s="21" t="s">
        <v>10</v>
      </c>
      <c r="C20" s="30">
        <f>C21+C22+C23+C24+C25+C26+C27</f>
        <v>31917</v>
      </c>
      <c r="D20" s="30">
        <f t="shared" ref="D20:K20" si="6">D21+D22+D23+D24+D25+D26+D27</f>
        <v>36135</v>
      </c>
      <c r="E20" s="30">
        <f t="shared" si="6"/>
        <v>41073.374239911558</v>
      </c>
      <c r="F20" s="30">
        <f t="shared" si="6"/>
        <v>43982</v>
      </c>
      <c r="G20" s="30">
        <f t="shared" si="6"/>
        <v>48802</v>
      </c>
      <c r="H20" s="30">
        <f t="shared" si="6"/>
        <v>50742.246663662634</v>
      </c>
      <c r="I20" s="30">
        <f t="shared" si="6"/>
        <v>51169.278361574616</v>
      </c>
      <c r="J20" s="30">
        <f t="shared" si="6"/>
        <v>52427.949429111177</v>
      </c>
      <c r="K20" s="30">
        <f t="shared" si="6"/>
        <v>56487.204122180672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4"/>
      <c r="FQ20" s="4"/>
      <c r="FR20" s="4"/>
      <c r="FS20" s="5"/>
    </row>
    <row r="21" spans="1:175" ht="27" customHeight="1" x14ac:dyDescent="0.25">
      <c r="A21" s="16">
        <v>7.1</v>
      </c>
      <c r="B21" s="17" t="s">
        <v>11</v>
      </c>
      <c r="C21" s="31">
        <v>30</v>
      </c>
      <c r="D21" s="35">
        <v>33</v>
      </c>
      <c r="E21" s="31">
        <v>31</v>
      </c>
      <c r="F21" s="30">
        <v>29</v>
      </c>
      <c r="G21" s="30">
        <v>33</v>
      </c>
      <c r="H21" s="30">
        <v>26</v>
      </c>
      <c r="I21" s="38">
        <v>28</v>
      </c>
      <c r="J21" s="38">
        <v>30</v>
      </c>
      <c r="K21" s="38">
        <v>30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4"/>
      <c r="FQ21" s="4"/>
      <c r="FR21" s="4"/>
    </row>
    <row r="22" spans="1:175" ht="27" customHeight="1" x14ac:dyDescent="0.25">
      <c r="A22" s="16">
        <v>7.2</v>
      </c>
      <c r="B22" s="17" t="s">
        <v>12</v>
      </c>
      <c r="C22" s="31">
        <v>21376</v>
      </c>
      <c r="D22" s="35">
        <v>23956</v>
      </c>
      <c r="E22" s="31">
        <v>27085.376451077944</v>
      </c>
      <c r="F22" s="30">
        <v>28136</v>
      </c>
      <c r="G22" s="30">
        <v>29083</v>
      </c>
      <c r="H22" s="30">
        <v>30924.881676473869</v>
      </c>
      <c r="I22" s="38">
        <v>31096.81289154082</v>
      </c>
      <c r="J22" s="38">
        <v>33251.123719207084</v>
      </c>
      <c r="K22" s="38">
        <v>35417.486670492413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4"/>
      <c r="FQ22" s="4"/>
      <c r="FR22" s="4"/>
    </row>
    <row r="23" spans="1:175" ht="27" customHeight="1" x14ac:dyDescent="0.25">
      <c r="A23" s="16">
        <v>7.3</v>
      </c>
      <c r="B23" s="17" t="s">
        <v>13</v>
      </c>
      <c r="C23" s="31">
        <v>613</v>
      </c>
      <c r="D23" s="35">
        <v>739</v>
      </c>
      <c r="E23" s="31">
        <v>530.19900497512435</v>
      </c>
      <c r="F23" s="30">
        <v>105</v>
      </c>
      <c r="G23" s="30">
        <v>209</v>
      </c>
      <c r="H23" s="30">
        <v>329.26565450260858</v>
      </c>
      <c r="I23" s="38">
        <v>264.64793373708585</v>
      </c>
      <c r="J23" s="38">
        <v>360.65273128113006</v>
      </c>
      <c r="K23" s="38">
        <v>334.33284740981514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4"/>
      <c r="FQ23" s="4"/>
      <c r="FR23" s="4"/>
    </row>
    <row r="24" spans="1:175" ht="27" customHeight="1" x14ac:dyDescent="0.25">
      <c r="A24" s="16">
        <v>7.4</v>
      </c>
      <c r="B24" s="17" t="s">
        <v>14</v>
      </c>
      <c r="C24" s="31">
        <v>103</v>
      </c>
      <c r="D24" s="35">
        <v>177</v>
      </c>
      <c r="E24" s="31">
        <v>143.77114427860695</v>
      </c>
      <c r="F24" s="30">
        <v>227</v>
      </c>
      <c r="G24" s="30">
        <v>1326</v>
      </c>
      <c r="H24" s="30">
        <v>1616.468396982169</v>
      </c>
      <c r="I24" s="38">
        <v>1724.6663697898111</v>
      </c>
      <c r="J24" s="38">
        <v>853.65273128113006</v>
      </c>
      <c r="K24" s="38">
        <v>1154.7488044309216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4"/>
      <c r="FQ24" s="4"/>
      <c r="FR24" s="4"/>
    </row>
    <row r="25" spans="1:175" ht="27" customHeight="1" x14ac:dyDescent="0.25">
      <c r="A25" s="16">
        <v>7.5</v>
      </c>
      <c r="B25" s="17" t="s">
        <v>15</v>
      </c>
      <c r="C25" s="31">
        <v>0</v>
      </c>
      <c r="D25" s="35">
        <v>0</v>
      </c>
      <c r="E25" s="31">
        <v>0</v>
      </c>
      <c r="F25" s="31">
        <v>0</v>
      </c>
      <c r="G25" s="31">
        <v>0</v>
      </c>
      <c r="H25" s="31">
        <v>0</v>
      </c>
      <c r="I25" s="38">
        <v>0</v>
      </c>
      <c r="J25" s="38">
        <v>0</v>
      </c>
      <c r="K25" s="38">
        <v>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4"/>
      <c r="FQ25" s="4"/>
      <c r="FR25" s="4"/>
    </row>
    <row r="26" spans="1:175" ht="27" customHeight="1" x14ac:dyDescent="0.25">
      <c r="A26" s="16">
        <v>7.6</v>
      </c>
      <c r="B26" s="17" t="s">
        <v>16</v>
      </c>
      <c r="C26" s="31">
        <v>0</v>
      </c>
      <c r="D26" s="35">
        <v>0</v>
      </c>
      <c r="E26" s="31">
        <v>0</v>
      </c>
      <c r="F26" s="31">
        <v>0</v>
      </c>
      <c r="G26" s="31">
        <v>0</v>
      </c>
      <c r="H26" s="31">
        <v>0</v>
      </c>
      <c r="I26" s="38">
        <v>0</v>
      </c>
      <c r="J26" s="38">
        <v>0</v>
      </c>
      <c r="K26" s="38">
        <v>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4"/>
      <c r="FQ26" s="4"/>
      <c r="FR26" s="4"/>
    </row>
    <row r="27" spans="1:175" ht="27" customHeight="1" x14ac:dyDescent="0.25">
      <c r="A27" s="16">
        <v>7.7</v>
      </c>
      <c r="B27" s="17" t="s">
        <v>17</v>
      </c>
      <c r="C27" s="31">
        <v>9795</v>
      </c>
      <c r="D27" s="35">
        <v>11230</v>
      </c>
      <c r="E27" s="31">
        <v>13283.027639579879</v>
      </c>
      <c r="F27" s="30">
        <v>15485</v>
      </c>
      <c r="G27" s="30">
        <v>18151</v>
      </c>
      <c r="H27" s="30">
        <v>17845.630935703986</v>
      </c>
      <c r="I27" s="38">
        <v>18055.151166506901</v>
      </c>
      <c r="J27" s="38">
        <v>17932.520247341829</v>
      </c>
      <c r="K27" s="38">
        <v>19550.635799847518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4"/>
      <c r="FQ27" s="4"/>
      <c r="FR27" s="4"/>
    </row>
    <row r="28" spans="1:175" ht="27" customHeight="1" x14ac:dyDescent="0.25">
      <c r="A28" s="18" t="s">
        <v>37</v>
      </c>
      <c r="B28" s="17" t="s">
        <v>18</v>
      </c>
      <c r="C28" s="31">
        <v>20053</v>
      </c>
      <c r="D28" s="35">
        <v>19192</v>
      </c>
      <c r="E28" s="31">
        <v>19683</v>
      </c>
      <c r="F28" s="30">
        <v>25607</v>
      </c>
      <c r="G28" s="30">
        <v>31451</v>
      </c>
      <c r="H28" s="30">
        <v>26711.099831315245</v>
      </c>
      <c r="I28" s="38">
        <v>26438</v>
      </c>
      <c r="J28" s="38">
        <v>28313</v>
      </c>
      <c r="K28" s="38">
        <v>29743.140494540479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4"/>
      <c r="FQ28" s="4"/>
      <c r="FR28" s="4"/>
    </row>
    <row r="29" spans="1:175" ht="27" customHeight="1" x14ac:dyDescent="0.25">
      <c r="A29" s="18" t="s">
        <v>38</v>
      </c>
      <c r="B29" s="17" t="s">
        <v>19</v>
      </c>
      <c r="C29" s="31">
        <v>41471</v>
      </c>
      <c r="D29" s="35">
        <v>42396</v>
      </c>
      <c r="E29" s="31">
        <v>43828.839506172837</v>
      </c>
      <c r="F29" s="30">
        <v>44658</v>
      </c>
      <c r="G29" s="30">
        <v>45348</v>
      </c>
      <c r="H29" s="30">
        <v>46554.31449706007</v>
      </c>
      <c r="I29" s="38">
        <v>47592.317810299282</v>
      </c>
      <c r="J29" s="38">
        <v>49171.900298110224</v>
      </c>
      <c r="K29" s="38">
        <v>50383.054137148501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4"/>
      <c r="FQ29" s="4"/>
      <c r="FR29" s="4"/>
    </row>
    <row r="30" spans="1:175" ht="27" customHeight="1" x14ac:dyDescent="0.25">
      <c r="A30" s="18" t="s">
        <v>39</v>
      </c>
      <c r="B30" s="17" t="s">
        <v>54</v>
      </c>
      <c r="C30" s="31">
        <v>139286</v>
      </c>
      <c r="D30" s="35">
        <v>163517</v>
      </c>
      <c r="E30" s="31">
        <v>175239</v>
      </c>
      <c r="F30" s="30">
        <v>174368</v>
      </c>
      <c r="G30" s="30">
        <v>192494.98632634457</v>
      </c>
      <c r="H30" s="30">
        <v>203704.30107526883</v>
      </c>
      <c r="I30" s="38">
        <v>207151.17493472586</v>
      </c>
      <c r="J30" s="38">
        <v>227905.67612687816</v>
      </c>
      <c r="K30" s="38">
        <v>244514.60762226296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4"/>
      <c r="FQ30" s="4"/>
      <c r="FR30" s="4"/>
    </row>
    <row r="31" spans="1:175" ht="27" customHeight="1" x14ac:dyDescent="0.25">
      <c r="A31" s="18" t="s">
        <v>40</v>
      </c>
      <c r="B31" s="17" t="s">
        <v>20</v>
      </c>
      <c r="C31" s="31">
        <v>132328</v>
      </c>
      <c r="D31" s="35">
        <v>143738</v>
      </c>
      <c r="E31" s="31">
        <v>149693.53897180763</v>
      </c>
      <c r="F31" s="30">
        <v>156265</v>
      </c>
      <c r="G31" s="30">
        <v>163330</v>
      </c>
      <c r="H31" s="30">
        <v>176228.72526109871</v>
      </c>
      <c r="I31" s="38">
        <v>192537.84087492549</v>
      </c>
      <c r="J31" s="38">
        <v>190504.25051660099</v>
      </c>
      <c r="K31" s="38">
        <v>200683.76042509824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4"/>
      <c r="FQ31" s="4"/>
      <c r="FR31" s="4"/>
    </row>
    <row r="32" spans="1:175" ht="27" customHeight="1" x14ac:dyDescent="0.25">
      <c r="A32" s="22"/>
      <c r="B32" s="23" t="s">
        <v>30</v>
      </c>
      <c r="C32" s="33">
        <f>+C17+C20+C28+C29+C30+C31</f>
        <v>441537</v>
      </c>
      <c r="D32" s="33">
        <f>+D17+D20+D28+D29+D30+D31</f>
        <v>496940</v>
      </c>
      <c r="E32" s="33">
        <f t="shared" ref="E32" si="7">+E17+E20+E28+E29+E30+E31</f>
        <v>524757.75271789194</v>
      </c>
      <c r="F32" s="33">
        <f t="shared" ref="F32:J32" si="8">+F20+F17+F28+F29+F30+F31</f>
        <v>549701</v>
      </c>
      <c r="G32" s="33">
        <f t="shared" si="8"/>
        <v>610569.98632634454</v>
      </c>
      <c r="H32" s="33">
        <f t="shared" si="8"/>
        <v>664558.00016826089</v>
      </c>
      <c r="I32" s="33">
        <f t="shared" si="8"/>
        <v>712513.43499734136</v>
      </c>
      <c r="J32" s="33">
        <f t="shared" si="8"/>
        <v>767552.24614443001</v>
      </c>
      <c r="K32" s="33">
        <f t="shared" ref="K32" si="9">+K20+K17+K28+K29+K30+K31</f>
        <v>836777.5024443398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4"/>
      <c r="FQ32" s="4"/>
      <c r="FR32" s="4"/>
    </row>
    <row r="33" spans="1:175" s="15" customFormat="1" ht="27" customHeight="1" x14ac:dyDescent="0.25">
      <c r="A33" s="24" t="s">
        <v>27</v>
      </c>
      <c r="B33" s="25" t="s">
        <v>41</v>
      </c>
      <c r="C33" s="34">
        <f>+C32+C16+C12</f>
        <v>743008</v>
      </c>
      <c r="D33" s="34">
        <f t="shared" ref="D33:F33" si="10">+D32+D16+D12</f>
        <v>792012</v>
      </c>
      <c r="E33" s="34">
        <f t="shared" si="10"/>
        <v>889165.57435046975</v>
      </c>
      <c r="F33" s="34">
        <f t="shared" si="10"/>
        <v>1110198</v>
      </c>
      <c r="G33" s="34">
        <f t="shared" ref="G33:H33" si="11">+G32+G16+G12</f>
        <v>1199895.3449647825</v>
      </c>
      <c r="H33" s="34">
        <f t="shared" si="11"/>
        <v>1309424.2815357316</v>
      </c>
      <c r="I33" s="34">
        <f t="shared" ref="I33:J33" si="12">+I32+I16+I12</f>
        <v>1418370.302705809</v>
      </c>
      <c r="J33" s="34">
        <f t="shared" si="12"/>
        <v>1596290.7523617013</v>
      </c>
      <c r="K33" s="34">
        <f t="shared" ref="K33" si="13">+K32+K16+K12</f>
        <v>1812950.6226044812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4"/>
      <c r="FQ33" s="4"/>
      <c r="FR33" s="4"/>
      <c r="FS33" s="5"/>
    </row>
    <row r="34" spans="1:175" ht="27" customHeight="1" x14ac:dyDescent="0.25">
      <c r="A34" s="20" t="s">
        <v>43</v>
      </c>
      <c r="B34" s="3" t="s">
        <v>25</v>
      </c>
      <c r="C34" s="31">
        <v>23226</v>
      </c>
      <c r="D34" s="35">
        <v>25262</v>
      </c>
      <c r="E34" s="31">
        <v>32999.461386027346</v>
      </c>
      <c r="F34" s="30">
        <v>35137</v>
      </c>
      <c r="G34" s="30">
        <v>52268</v>
      </c>
      <c r="H34" s="30">
        <v>63937</v>
      </c>
      <c r="I34" s="28">
        <v>69298</v>
      </c>
      <c r="J34" s="28">
        <v>74341</v>
      </c>
      <c r="K34" s="40">
        <v>87782.417760993849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</row>
    <row r="35" spans="1:175" ht="27" customHeight="1" x14ac:dyDescent="0.25">
      <c r="A35" s="20" t="s">
        <v>44</v>
      </c>
      <c r="B35" s="3" t="s">
        <v>24</v>
      </c>
      <c r="C35" s="31">
        <v>40365</v>
      </c>
      <c r="D35" s="35">
        <v>39477</v>
      </c>
      <c r="E35" s="31">
        <v>18323.411806770091</v>
      </c>
      <c r="F35" s="30">
        <v>19231</v>
      </c>
      <c r="G35" s="30">
        <v>19804</v>
      </c>
      <c r="H35" s="30">
        <v>13840</v>
      </c>
      <c r="I35" s="28">
        <v>11567</v>
      </c>
      <c r="J35" s="28">
        <v>22812</v>
      </c>
      <c r="K35" s="38">
        <v>21026.036835877814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</row>
    <row r="36" spans="1:175" ht="27" customHeight="1" x14ac:dyDescent="0.25">
      <c r="A36" s="26" t="s">
        <v>45</v>
      </c>
      <c r="B36" s="27" t="s">
        <v>55</v>
      </c>
      <c r="C36" s="33">
        <f>C33+C34-C35</f>
        <v>725869</v>
      </c>
      <c r="D36" s="33">
        <f t="shared" ref="D36:K36" si="14">D33+D34-D35</f>
        <v>777797</v>
      </c>
      <c r="E36" s="33">
        <f t="shared" si="14"/>
        <v>903841.62392972701</v>
      </c>
      <c r="F36" s="33">
        <f t="shared" si="14"/>
        <v>1126104</v>
      </c>
      <c r="G36" s="33">
        <f t="shared" si="14"/>
        <v>1232359.3449647825</v>
      </c>
      <c r="H36" s="33">
        <f t="shared" si="14"/>
        <v>1359521.2815357316</v>
      </c>
      <c r="I36" s="33">
        <f t="shared" si="14"/>
        <v>1476101.302705809</v>
      </c>
      <c r="J36" s="33">
        <f t="shared" si="14"/>
        <v>1647819.7523617013</v>
      </c>
      <c r="K36" s="33">
        <f t="shared" si="14"/>
        <v>1879707.0035295971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</row>
    <row r="37" spans="1:175" ht="27" customHeight="1" x14ac:dyDescent="0.25">
      <c r="A37" s="20" t="s">
        <v>46</v>
      </c>
      <c r="B37" s="3" t="s">
        <v>42</v>
      </c>
      <c r="C37" s="31">
        <f>GSVA_cur!C37</f>
        <v>11107.88</v>
      </c>
      <c r="D37" s="31">
        <f>GSVA_cur!D37</f>
        <v>11344.64</v>
      </c>
      <c r="E37" s="31">
        <f>GSVA_cur!E37</f>
        <v>11586</v>
      </c>
      <c r="F37" s="31">
        <f>GSVA_cur!F37</f>
        <v>11710</v>
      </c>
      <c r="G37" s="31">
        <f>GSVA_cur!G37</f>
        <v>11920</v>
      </c>
      <c r="H37" s="31">
        <f>GSVA_cur!H37</f>
        <v>12140</v>
      </c>
      <c r="I37" s="31">
        <f>GSVA_cur!I37</f>
        <v>11750</v>
      </c>
      <c r="J37" s="31">
        <f>GSVA_cur!J37</f>
        <v>11860</v>
      </c>
      <c r="K37" s="31">
        <f>GSVA_cur!K37</f>
        <v>11971.524981435734</v>
      </c>
    </row>
    <row r="38" spans="1:175" ht="27" customHeight="1" x14ac:dyDescent="0.25">
      <c r="A38" s="26" t="s">
        <v>47</v>
      </c>
      <c r="B38" s="27" t="s">
        <v>58</v>
      </c>
      <c r="C38" s="33">
        <f>C36/C37*1000</f>
        <v>65347.212969531538</v>
      </c>
      <c r="D38" s="33">
        <f t="shared" ref="D38:K38" si="15">D36/D37*1000</f>
        <v>68560.747630599129</v>
      </c>
      <c r="E38" s="33">
        <f t="shared" si="15"/>
        <v>78011.533223694714</v>
      </c>
      <c r="F38" s="33">
        <f t="shared" si="15"/>
        <v>96166.011955593509</v>
      </c>
      <c r="G38" s="33">
        <f t="shared" si="15"/>
        <v>103385.85108764954</v>
      </c>
      <c r="H38" s="33">
        <f t="shared" si="15"/>
        <v>111986.92599141118</v>
      </c>
      <c r="I38" s="33">
        <f t="shared" si="15"/>
        <v>125625.64278347311</v>
      </c>
      <c r="J38" s="33">
        <f t="shared" si="15"/>
        <v>138939.27085680448</v>
      </c>
      <c r="K38" s="33">
        <f t="shared" si="15"/>
        <v>157014.83365272696</v>
      </c>
      <c r="BK38" s="7"/>
      <c r="BL38" s="7"/>
      <c r="BM38" s="7"/>
      <c r="BN38" s="7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2" max="1048575" man="1"/>
    <brk id="38" max="1048575" man="1"/>
    <brk id="102" max="95" man="1"/>
    <brk id="138" max="1048575" man="1"/>
    <brk id="162" max="1048575" man="1"/>
    <brk id="170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38"/>
  <sheetViews>
    <sheetView zoomScale="85" zoomScaleNormal="85" zoomScaleSheetLayoutView="100" workbookViewId="0">
      <pane xSplit="2" ySplit="5" topLeftCell="C21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1" customWidth="1"/>
    <col min="2" max="2" width="37.28515625" style="1" customWidth="1"/>
    <col min="3" max="5" width="11.28515625" style="1" customWidth="1"/>
    <col min="6" max="8" width="11.28515625" style="5" customWidth="1"/>
    <col min="9" max="11" width="11.85546875" style="4" customWidth="1"/>
    <col min="12" max="14" width="11.42578125" style="5" customWidth="1"/>
    <col min="15" max="42" width="9.140625" style="5" customWidth="1"/>
    <col min="43" max="43" width="12.42578125" style="5" customWidth="1"/>
    <col min="44" max="65" width="9.140625" style="5" customWidth="1"/>
    <col min="66" max="66" width="12.140625" style="5" customWidth="1"/>
    <col min="67" max="70" width="9.140625" style="5" customWidth="1"/>
    <col min="71" max="75" width="9.140625" style="5" hidden="1" customWidth="1"/>
    <col min="76" max="76" width="9.140625" style="5" customWidth="1"/>
    <col min="77" max="81" width="9.140625" style="5" hidden="1" customWidth="1"/>
    <col min="82" max="82" width="9.140625" style="5" customWidth="1"/>
    <col min="83" max="87" width="9.140625" style="5" hidden="1" customWidth="1"/>
    <col min="88" max="88" width="9.140625" style="5" customWidth="1"/>
    <col min="89" max="93" width="9.140625" style="5" hidden="1" customWidth="1"/>
    <col min="94" max="94" width="9.140625" style="5" customWidth="1"/>
    <col min="95" max="99" width="9.140625" style="5" hidden="1" customWidth="1"/>
    <col min="100" max="100" width="9.140625" style="4" customWidth="1"/>
    <col min="101" max="105" width="9.140625" style="4" hidden="1" customWidth="1"/>
    <col min="106" max="106" width="9.140625" style="4" customWidth="1"/>
    <col min="107" max="111" width="9.140625" style="4" hidden="1" customWidth="1"/>
    <col min="112" max="112" width="9.140625" style="4" customWidth="1"/>
    <col min="113" max="117" width="9.140625" style="4" hidden="1" customWidth="1"/>
    <col min="118" max="118" width="9.140625" style="4" customWidth="1"/>
    <col min="119" max="148" width="9.140625" style="5" customWidth="1"/>
    <col min="149" max="149" width="9.140625" style="5" hidden="1" customWidth="1"/>
    <col min="150" max="157" width="9.140625" style="5" customWidth="1"/>
    <col min="158" max="158" width="9.140625" style="5" hidden="1" customWidth="1"/>
    <col min="159" max="163" width="9.140625" style="5" customWidth="1"/>
    <col min="164" max="164" width="9.140625" style="5" hidden="1" customWidth="1"/>
    <col min="165" max="174" width="9.140625" style="5" customWidth="1"/>
    <col min="175" max="178" width="8.85546875" style="5"/>
    <col min="179" max="179" width="12.7109375" style="5" bestFit="1" customWidth="1"/>
    <col min="180" max="16384" width="8.85546875" style="1"/>
  </cols>
  <sheetData>
    <row r="1" spans="1:179" ht="23.25" x14ac:dyDescent="0.35">
      <c r="A1" s="1" t="s">
        <v>53</v>
      </c>
      <c r="B1" s="29" t="s">
        <v>66</v>
      </c>
    </row>
    <row r="2" spans="1:179" ht="15.75" x14ac:dyDescent="0.25">
      <c r="A2" s="10" t="s">
        <v>50</v>
      </c>
      <c r="I2" s="4" t="s">
        <v>72</v>
      </c>
    </row>
    <row r="3" spans="1:179" ht="15.75" x14ac:dyDescent="0.25">
      <c r="A3" s="10"/>
    </row>
    <row r="4" spans="1:179" ht="15.75" x14ac:dyDescent="0.25">
      <c r="A4" s="10"/>
      <c r="E4" s="9"/>
      <c r="F4" s="9" t="s">
        <v>57</v>
      </c>
      <c r="G4" s="9"/>
      <c r="H4" s="9"/>
    </row>
    <row r="5" spans="1:179" ht="15.75" x14ac:dyDescent="0.25">
      <c r="A5" s="11" t="s">
        <v>0</v>
      </c>
      <c r="B5" s="12" t="s">
        <v>1</v>
      </c>
      <c r="C5" s="2" t="s">
        <v>21</v>
      </c>
      <c r="D5" s="2" t="s">
        <v>22</v>
      </c>
      <c r="E5" s="2" t="s">
        <v>23</v>
      </c>
      <c r="F5" s="2" t="s">
        <v>56</v>
      </c>
      <c r="G5" s="2" t="s">
        <v>65</v>
      </c>
      <c r="H5" s="2" t="s">
        <v>67</v>
      </c>
      <c r="I5" s="28" t="s">
        <v>68</v>
      </c>
      <c r="J5" s="28" t="s">
        <v>69</v>
      </c>
      <c r="K5" s="28" t="s">
        <v>70</v>
      </c>
    </row>
    <row r="6" spans="1:179" s="15" customFormat="1" ht="15.75" x14ac:dyDescent="0.25">
      <c r="A6" s="13" t="s">
        <v>26</v>
      </c>
      <c r="B6" s="14" t="s">
        <v>2</v>
      </c>
      <c r="C6" s="30">
        <f>+C7+C8+C9+C10</f>
        <v>143533</v>
      </c>
      <c r="D6" s="30">
        <f t="shared" ref="D6:K6" si="0">+D7+D8+D9+D10</f>
        <v>154726</v>
      </c>
      <c r="E6" s="30">
        <f t="shared" si="0"/>
        <v>182165.63119999997</v>
      </c>
      <c r="F6" s="30">
        <f t="shared" si="0"/>
        <v>410661</v>
      </c>
      <c r="G6" s="30">
        <f t="shared" si="0"/>
        <v>454203.43167028169</v>
      </c>
      <c r="H6" s="30">
        <f t="shared" si="0"/>
        <v>504236.56953833159</v>
      </c>
      <c r="I6" s="30">
        <f t="shared" si="0"/>
        <v>486189.47762935999</v>
      </c>
      <c r="J6" s="30">
        <f t="shared" si="0"/>
        <v>536557.32196492504</v>
      </c>
      <c r="K6" s="30">
        <f t="shared" si="0"/>
        <v>658168.54296693287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4"/>
      <c r="FU6" s="4"/>
      <c r="FV6" s="4"/>
      <c r="FW6" s="5"/>
    </row>
    <row r="7" spans="1:179" ht="15.75" x14ac:dyDescent="0.25">
      <c r="A7" s="16">
        <v>1.1000000000000001</v>
      </c>
      <c r="B7" s="17" t="s">
        <v>59</v>
      </c>
      <c r="C7" s="31">
        <v>71321</v>
      </c>
      <c r="D7" s="31">
        <v>78678</v>
      </c>
      <c r="E7" s="31">
        <v>95064.716199999995</v>
      </c>
      <c r="F7" s="30">
        <v>110370</v>
      </c>
      <c r="G7" s="30">
        <v>122325.97261800001</v>
      </c>
      <c r="H7" s="30">
        <v>139763.61005682932</v>
      </c>
      <c r="I7" s="38">
        <v>159623.44143511081</v>
      </c>
      <c r="J7" s="38">
        <v>164232.0043753029</v>
      </c>
      <c r="K7" s="38">
        <v>185014.77738368264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4"/>
      <c r="FU7" s="4"/>
      <c r="FV7" s="4"/>
    </row>
    <row r="8" spans="1:179" ht="15.75" x14ac:dyDescent="0.25">
      <c r="A8" s="16">
        <v>1.2</v>
      </c>
      <c r="B8" s="17" t="s">
        <v>60</v>
      </c>
      <c r="C8" s="31">
        <v>29947</v>
      </c>
      <c r="D8" s="31">
        <v>30433</v>
      </c>
      <c r="E8" s="31">
        <v>36344.574999999997</v>
      </c>
      <c r="F8" s="30">
        <v>45276</v>
      </c>
      <c r="G8" s="30">
        <v>53079.634352281646</v>
      </c>
      <c r="H8" s="30">
        <v>65187.791132437458</v>
      </c>
      <c r="I8" s="38">
        <v>85480.40094293881</v>
      </c>
      <c r="J8" s="38">
        <v>124401.93575421371</v>
      </c>
      <c r="K8" s="38">
        <v>152468.64491773167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4"/>
      <c r="FU8" s="4"/>
      <c r="FV8" s="4"/>
    </row>
    <row r="9" spans="1:179" ht="15.75" x14ac:dyDescent="0.25">
      <c r="A9" s="16">
        <v>1.3</v>
      </c>
      <c r="B9" s="17" t="s">
        <v>61</v>
      </c>
      <c r="C9" s="31">
        <v>37982</v>
      </c>
      <c r="D9" s="31">
        <v>40514</v>
      </c>
      <c r="E9" s="31">
        <v>45225.958200000001</v>
      </c>
      <c r="F9" s="30">
        <v>248669</v>
      </c>
      <c r="G9" s="30">
        <v>271697.8247</v>
      </c>
      <c r="H9" s="30">
        <v>290951.8491259148</v>
      </c>
      <c r="I9" s="38">
        <v>232234.77699512412</v>
      </c>
      <c r="J9" s="38">
        <v>238771.05424634062</v>
      </c>
      <c r="K9" s="38">
        <v>310484.10340465559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4"/>
      <c r="FU9" s="4"/>
      <c r="FV9" s="4"/>
    </row>
    <row r="10" spans="1:179" ht="15.75" x14ac:dyDescent="0.25">
      <c r="A10" s="16">
        <v>1.4</v>
      </c>
      <c r="B10" s="17" t="s">
        <v>62</v>
      </c>
      <c r="C10" s="31">
        <v>4283</v>
      </c>
      <c r="D10" s="31">
        <v>5101</v>
      </c>
      <c r="E10" s="31">
        <v>5530.3818000000001</v>
      </c>
      <c r="F10" s="30">
        <v>6346</v>
      </c>
      <c r="G10" s="30">
        <v>7100</v>
      </c>
      <c r="H10" s="30">
        <v>8333.3192231500016</v>
      </c>
      <c r="I10" s="38">
        <v>8850.8582561862513</v>
      </c>
      <c r="J10" s="38">
        <v>9152.3275890677505</v>
      </c>
      <c r="K10" s="38">
        <v>10201.017260862989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4"/>
      <c r="FU10" s="4"/>
      <c r="FV10" s="4"/>
    </row>
    <row r="11" spans="1:179" ht="15.75" x14ac:dyDescent="0.25">
      <c r="A11" s="18" t="s">
        <v>31</v>
      </c>
      <c r="B11" s="17" t="s">
        <v>3</v>
      </c>
      <c r="C11" s="31">
        <v>4255</v>
      </c>
      <c r="D11" s="31">
        <v>3256</v>
      </c>
      <c r="E11" s="31">
        <v>7003</v>
      </c>
      <c r="F11" s="30">
        <v>3458</v>
      </c>
      <c r="G11" s="30">
        <v>5147.624407527881</v>
      </c>
      <c r="H11" s="30">
        <v>3822.7809153870166</v>
      </c>
      <c r="I11" s="38">
        <v>9045.2591021173157</v>
      </c>
      <c r="J11" s="38">
        <v>13749.049990643427</v>
      </c>
      <c r="K11" s="38">
        <v>16256.995314033469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4"/>
      <c r="FU11" s="4"/>
      <c r="FV11" s="4"/>
    </row>
    <row r="12" spans="1:179" ht="15.75" x14ac:dyDescent="0.25">
      <c r="A12" s="22"/>
      <c r="B12" s="23" t="s">
        <v>28</v>
      </c>
      <c r="C12" s="33">
        <f>C6+C11</f>
        <v>147788</v>
      </c>
      <c r="D12" s="33">
        <f t="shared" ref="D12:E12" si="1">D6+D11</f>
        <v>157982</v>
      </c>
      <c r="E12" s="33">
        <f t="shared" si="1"/>
        <v>189168.63119999997</v>
      </c>
      <c r="F12" s="33">
        <f t="shared" ref="F12:K12" si="2">+F6+F11</f>
        <v>414119</v>
      </c>
      <c r="G12" s="33">
        <f t="shared" si="2"/>
        <v>459351.05607780954</v>
      </c>
      <c r="H12" s="33">
        <f t="shared" si="2"/>
        <v>508059.35045371862</v>
      </c>
      <c r="I12" s="33">
        <f t="shared" si="2"/>
        <v>495234.73673147731</v>
      </c>
      <c r="J12" s="33">
        <f t="shared" si="2"/>
        <v>550306.37195556844</v>
      </c>
      <c r="K12" s="33">
        <f t="shared" si="2"/>
        <v>674425.53828096634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4"/>
      <c r="FU12" s="4"/>
      <c r="FV12" s="4"/>
    </row>
    <row r="13" spans="1:179" s="15" customFormat="1" ht="15.75" x14ac:dyDescent="0.25">
      <c r="A13" s="13" t="s">
        <v>32</v>
      </c>
      <c r="B13" s="14" t="s">
        <v>4</v>
      </c>
      <c r="C13" s="31">
        <v>4968</v>
      </c>
      <c r="D13" s="31">
        <v>5930</v>
      </c>
      <c r="E13" s="31">
        <v>6760.2988999999998</v>
      </c>
      <c r="F13" s="30">
        <v>6512</v>
      </c>
      <c r="G13" s="30">
        <v>8934.64</v>
      </c>
      <c r="H13" s="30">
        <v>9591.6088</v>
      </c>
      <c r="I13" s="38">
        <v>9523.7199999999993</v>
      </c>
      <c r="J13" s="38">
        <v>9768.2000000000007</v>
      </c>
      <c r="K13" s="38">
        <v>10758.757238262177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4"/>
      <c r="FU13" s="4"/>
      <c r="FV13" s="4"/>
      <c r="FW13" s="5"/>
    </row>
    <row r="14" spans="1:179" ht="30" x14ac:dyDescent="0.25">
      <c r="A14" s="18" t="s">
        <v>33</v>
      </c>
      <c r="B14" s="17" t="s">
        <v>5</v>
      </c>
      <c r="C14" s="31">
        <v>33928</v>
      </c>
      <c r="D14" s="31">
        <v>39967</v>
      </c>
      <c r="E14" s="31">
        <v>67081</v>
      </c>
      <c r="F14" s="30">
        <v>92080</v>
      </c>
      <c r="G14" s="30">
        <v>97542</v>
      </c>
      <c r="H14" s="30">
        <v>127656</v>
      </c>
      <c r="I14" s="38">
        <v>261126.85279999999</v>
      </c>
      <c r="J14" s="38">
        <v>347039.67359999998</v>
      </c>
      <c r="K14" s="38">
        <v>483770.35316174326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6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6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6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4"/>
      <c r="FU14" s="4"/>
      <c r="FV14" s="4"/>
    </row>
    <row r="15" spans="1:179" ht="15.75" x14ac:dyDescent="0.25">
      <c r="A15" s="18" t="s">
        <v>34</v>
      </c>
      <c r="B15" s="17" t="s">
        <v>6</v>
      </c>
      <c r="C15" s="31">
        <v>85140</v>
      </c>
      <c r="D15" s="31">
        <v>83832</v>
      </c>
      <c r="E15" s="31">
        <v>106712</v>
      </c>
      <c r="F15" s="30">
        <v>118485</v>
      </c>
      <c r="G15" s="30">
        <v>133109.64396243318</v>
      </c>
      <c r="H15" s="30">
        <v>142592.88891549999</v>
      </c>
      <c r="I15" s="38">
        <v>209605.63394699999</v>
      </c>
      <c r="J15" s="38">
        <v>245235.596567</v>
      </c>
      <c r="K15" s="38">
        <v>245235.596567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6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6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6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4"/>
      <c r="FU15" s="4"/>
      <c r="FV15" s="4"/>
    </row>
    <row r="16" spans="1:179" ht="15.75" x14ac:dyDescent="0.25">
      <c r="A16" s="22"/>
      <c r="B16" s="23" t="s">
        <v>29</v>
      </c>
      <c r="C16" s="33">
        <f>C13+C14+C15</f>
        <v>124036</v>
      </c>
      <c r="D16" s="33">
        <f>D13+D14+D15</f>
        <v>129729</v>
      </c>
      <c r="E16" s="33">
        <f>E13+E14+E15</f>
        <v>180553.29889999999</v>
      </c>
      <c r="F16" s="33">
        <f t="shared" ref="F16:K16" si="3">+F13+F14+F15</f>
        <v>217077</v>
      </c>
      <c r="G16" s="33">
        <f t="shared" si="3"/>
        <v>239586.28396243317</v>
      </c>
      <c r="H16" s="33">
        <f t="shared" si="3"/>
        <v>279840.49771549995</v>
      </c>
      <c r="I16" s="33">
        <f t="shared" si="3"/>
        <v>480256.20674699999</v>
      </c>
      <c r="J16" s="33">
        <f t="shared" si="3"/>
        <v>602043.47016699996</v>
      </c>
      <c r="K16" s="33">
        <f t="shared" si="3"/>
        <v>739764.70696700539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6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6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6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4"/>
      <c r="FU16" s="4"/>
      <c r="FV16" s="4"/>
    </row>
    <row r="17" spans="1:179" s="15" customFormat="1" ht="15.75" x14ac:dyDescent="0.25">
      <c r="A17" s="13" t="s">
        <v>35</v>
      </c>
      <c r="B17" s="14" t="s">
        <v>7</v>
      </c>
      <c r="C17" s="30">
        <f>+C18+C19</f>
        <v>74526</v>
      </c>
      <c r="D17" s="30">
        <f t="shared" ref="D17" si="4">+D18+D19</f>
        <v>93778</v>
      </c>
      <c r="E17" s="30">
        <f>+E18+E19</f>
        <v>100249</v>
      </c>
      <c r="F17" s="30">
        <f t="shared" ref="F17:K17" si="5">+F18+F19</f>
        <v>116589</v>
      </c>
      <c r="G17" s="30">
        <f t="shared" si="5"/>
        <v>136495</v>
      </c>
      <c r="H17" s="30">
        <f t="shared" si="5"/>
        <v>173261.36859999999</v>
      </c>
      <c r="I17" s="30">
        <f t="shared" si="5"/>
        <v>210787.8676</v>
      </c>
      <c r="J17" s="30">
        <f t="shared" si="5"/>
        <v>249318.68400000001</v>
      </c>
      <c r="K17" s="30">
        <f t="shared" si="5"/>
        <v>249318.68400000001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4"/>
      <c r="FU17" s="4"/>
      <c r="FV17" s="4"/>
      <c r="FW17" s="5"/>
    </row>
    <row r="18" spans="1:179" ht="15.75" x14ac:dyDescent="0.25">
      <c r="A18" s="16">
        <v>6.1</v>
      </c>
      <c r="B18" s="17" t="s">
        <v>8</v>
      </c>
      <c r="C18" s="31">
        <v>72363</v>
      </c>
      <c r="D18" s="31">
        <v>91399</v>
      </c>
      <c r="E18" s="31">
        <v>97672</v>
      </c>
      <c r="F18" s="30">
        <v>113899</v>
      </c>
      <c r="G18" s="30">
        <v>133694</v>
      </c>
      <c r="H18" s="30">
        <v>170196.18359999999</v>
      </c>
      <c r="I18" s="38">
        <v>207268.60920000001</v>
      </c>
      <c r="J18" s="38">
        <v>245405.7115</v>
      </c>
      <c r="K18" s="38">
        <v>245405.7115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4"/>
      <c r="FU18" s="4"/>
      <c r="FV18" s="4"/>
    </row>
    <row r="19" spans="1:179" ht="15.75" x14ac:dyDescent="0.25">
      <c r="A19" s="16">
        <v>6.2</v>
      </c>
      <c r="B19" s="17" t="s">
        <v>9</v>
      </c>
      <c r="C19" s="31">
        <v>2163</v>
      </c>
      <c r="D19" s="31">
        <v>2379</v>
      </c>
      <c r="E19" s="31">
        <v>2577</v>
      </c>
      <c r="F19" s="30">
        <v>2690</v>
      </c>
      <c r="G19" s="30">
        <v>2801</v>
      </c>
      <c r="H19" s="30">
        <v>3065.1849999999999</v>
      </c>
      <c r="I19" s="38">
        <v>3519.2584000000002</v>
      </c>
      <c r="J19" s="38">
        <v>3912.9724999999999</v>
      </c>
      <c r="K19" s="38">
        <v>3912.9724999999999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4"/>
      <c r="FU19" s="4"/>
      <c r="FV19" s="4"/>
    </row>
    <row r="20" spans="1:179" s="15" customFormat="1" ht="30" x14ac:dyDescent="0.25">
      <c r="A20" s="19" t="s">
        <v>36</v>
      </c>
      <c r="B20" s="21" t="s">
        <v>10</v>
      </c>
      <c r="C20" s="30">
        <f>C21+C22+C23+C24+C25+C26+C27</f>
        <v>26425</v>
      </c>
      <c r="D20" s="30">
        <f>D21+D22+D23+D24+D25+D26+D27</f>
        <v>32596</v>
      </c>
      <c r="E20" s="30">
        <f t="shared" ref="E20:K20" si="6">+E21+E22+E23+E24+E25+E26+E27</f>
        <v>37548.5628</v>
      </c>
      <c r="F20" s="30">
        <f t="shared" si="6"/>
        <v>40841</v>
      </c>
      <c r="G20" s="30">
        <f t="shared" si="6"/>
        <v>45896</v>
      </c>
      <c r="H20" s="30">
        <f t="shared" si="6"/>
        <v>47842.286423566336</v>
      </c>
      <c r="I20" s="30">
        <f t="shared" si="6"/>
        <v>48805.252</v>
      </c>
      <c r="J20" s="30">
        <f t="shared" si="6"/>
        <v>51304.332000000002</v>
      </c>
      <c r="K20" s="30">
        <f t="shared" si="6"/>
        <v>56207.689245628309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4"/>
      <c r="FU20" s="4"/>
      <c r="FV20" s="4"/>
      <c r="FW20" s="5"/>
    </row>
    <row r="21" spans="1:179" ht="15.75" x14ac:dyDescent="0.25">
      <c r="A21" s="16">
        <v>7.1</v>
      </c>
      <c r="B21" s="17" t="s">
        <v>11</v>
      </c>
      <c r="C21" s="31">
        <v>13</v>
      </c>
      <c r="D21" s="31">
        <v>16</v>
      </c>
      <c r="E21" s="31">
        <v>19</v>
      </c>
      <c r="F21" s="30">
        <v>18</v>
      </c>
      <c r="G21" s="30">
        <v>19</v>
      </c>
      <c r="H21" s="30">
        <v>11</v>
      </c>
      <c r="I21" s="38">
        <v>10</v>
      </c>
      <c r="J21" s="38">
        <v>10</v>
      </c>
      <c r="K21" s="38">
        <v>9.6321309500293335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4"/>
      <c r="FU21" s="4"/>
      <c r="FV21" s="4"/>
    </row>
    <row r="22" spans="1:179" ht="15.75" x14ac:dyDescent="0.25">
      <c r="A22" s="16">
        <v>7.2</v>
      </c>
      <c r="B22" s="17" t="s">
        <v>12</v>
      </c>
      <c r="C22" s="31">
        <v>17998</v>
      </c>
      <c r="D22" s="31">
        <v>22025</v>
      </c>
      <c r="E22" s="31">
        <v>25619.48</v>
      </c>
      <c r="F22" s="30">
        <v>26291</v>
      </c>
      <c r="G22" s="30">
        <v>27535</v>
      </c>
      <c r="H22" s="30">
        <v>28779.868399999999</v>
      </c>
      <c r="I22" s="38">
        <v>30236.769500000002</v>
      </c>
      <c r="J22" s="38">
        <v>33041.769500000002</v>
      </c>
      <c r="K22" s="38">
        <v>36037.494577640195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4"/>
      <c r="FU22" s="4"/>
      <c r="FV22" s="4"/>
    </row>
    <row r="23" spans="1:179" ht="15.75" x14ac:dyDescent="0.25">
      <c r="A23" s="16">
        <v>7.3</v>
      </c>
      <c r="B23" s="17" t="s">
        <v>13</v>
      </c>
      <c r="C23" s="31">
        <v>398</v>
      </c>
      <c r="D23" s="31">
        <v>499</v>
      </c>
      <c r="E23" s="31">
        <v>322.53279999999995</v>
      </c>
      <c r="F23" s="30">
        <v>77</v>
      </c>
      <c r="G23" s="30">
        <v>152</v>
      </c>
      <c r="H23" s="30">
        <v>278.61439999999999</v>
      </c>
      <c r="I23" s="38">
        <v>236.11349999999999</v>
      </c>
      <c r="J23" s="38">
        <v>348.08</v>
      </c>
      <c r="K23" s="38">
        <v>341.47916664445466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4"/>
      <c r="FU23" s="4"/>
      <c r="FV23" s="4"/>
    </row>
    <row r="24" spans="1:179" ht="15.75" x14ac:dyDescent="0.25">
      <c r="A24" s="16">
        <v>7.4</v>
      </c>
      <c r="B24" s="17" t="s">
        <v>14</v>
      </c>
      <c r="C24" s="31">
        <v>28</v>
      </c>
      <c r="D24" s="31">
        <v>107</v>
      </c>
      <c r="E24" s="31">
        <v>80.580800000000011</v>
      </c>
      <c r="F24" s="30">
        <v>176</v>
      </c>
      <c r="G24" s="30">
        <v>1311</v>
      </c>
      <c r="H24" s="30">
        <v>1665.5604000000001</v>
      </c>
      <c r="I24" s="38">
        <v>1816.1869999999999</v>
      </c>
      <c r="J24" s="38">
        <v>864.28899999999999</v>
      </c>
      <c r="K24" s="38">
        <v>1410.7330349872045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4"/>
      <c r="FU24" s="4"/>
      <c r="FV24" s="4"/>
    </row>
    <row r="25" spans="1:179" ht="15.75" x14ac:dyDescent="0.25">
      <c r="A25" s="16">
        <v>7.5</v>
      </c>
      <c r="B25" s="17" t="s">
        <v>15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720.91200000000003</v>
      </c>
      <c r="I25" s="38">
        <v>751.18200000000002</v>
      </c>
      <c r="J25" s="38">
        <v>1053.1935000000001</v>
      </c>
      <c r="K25" s="38">
        <v>755.53560000000004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4"/>
      <c r="FU25" s="4"/>
      <c r="FV25" s="4"/>
    </row>
    <row r="26" spans="1:179" ht="15.75" x14ac:dyDescent="0.25">
      <c r="A26" s="16">
        <v>7.6</v>
      </c>
      <c r="B26" s="17" t="s">
        <v>16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8">
        <v>0</v>
      </c>
      <c r="J26" s="38">
        <v>0</v>
      </c>
      <c r="K26" s="38">
        <v>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4"/>
      <c r="FU26" s="4"/>
      <c r="FV26" s="4"/>
    </row>
    <row r="27" spans="1:179" ht="30" x14ac:dyDescent="0.25">
      <c r="A27" s="16">
        <v>7.7</v>
      </c>
      <c r="B27" s="17" t="s">
        <v>17</v>
      </c>
      <c r="C27" s="31">
        <v>7988</v>
      </c>
      <c r="D27" s="31">
        <v>9949</v>
      </c>
      <c r="E27" s="31">
        <v>11506.9692</v>
      </c>
      <c r="F27" s="30">
        <v>14279</v>
      </c>
      <c r="G27" s="30">
        <v>16879</v>
      </c>
      <c r="H27" s="30">
        <v>16386.33122356634</v>
      </c>
      <c r="I27" s="38">
        <v>15755</v>
      </c>
      <c r="J27" s="38">
        <v>15987</v>
      </c>
      <c r="K27" s="38">
        <v>17652.81473540642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4"/>
      <c r="FU27" s="4"/>
      <c r="FV27" s="4"/>
    </row>
    <row r="28" spans="1:179" ht="15.75" x14ac:dyDescent="0.25">
      <c r="A28" s="18" t="s">
        <v>37</v>
      </c>
      <c r="B28" s="17" t="s">
        <v>18</v>
      </c>
      <c r="C28" s="31">
        <v>19736</v>
      </c>
      <c r="D28" s="31">
        <v>19248</v>
      </c>
      <c r="E28" s="31">
        <v>21143</v>
      </c>
      <c r="F28" s="30">
        <v>23249</v>
      </c>
      <c r="G28" s="30">
        <v>33241</v>
      </c>
      <c r="H28" s="30">
        <v>28112.552747368245</v>
      </c>
      <c r="I28" s="38">
        <v>29934</v>
      </c>
      <c r="J28" s="38">
        <v>34519</v>
      </c>
      <c r="K28" s="38">
        <v>37388.994620477431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4"/>
      <c r="FU28" s="4"/>
      <c r="FV28" s="4"/>
    </row>
    <row r="29" spans="1:179" ht="30" x14ac:dyDescent="0.25">
      <c r="A29" s="18" t="s">
        <v>38</v>
      </c>
      <c r="B29" s="17" t="s">
        <v>19</v>
      </c>
      <c r="C29" s="31">
        <v>33673</v>
      </c>
      <c r="D29" s="31">
        <v>37497</v>
      </c>
      <c r="E29" s="31">
        <v>40721</v>
      </c>
      <c r="F29" s="30">
        <v>41691</v>
      </c>
      <c r="G29" s="30">
        <v>43251</v>
      </c>
      <c r="H29" s="30">
        <v>45244.655363249913</v>
      </c>
      <c r="I29" s="38">
        <v>46608.348636654395</v>
      </c>
      <c r="J29" s="38">
        <v>48514.898525525714</v>
      </c>
      <c r="K29" s="38">
        <v>51112.99335330027</v>
      </c>
      <c r="L29" s="8"/>
      <c r="M29" s="8"/>
      <c r="N29" s="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4"/>
      <c r="FU29" s="4"/>
      <c r="FV29" s="4"/>
    </row>
    <row r="30" spans="1:179" ht="15.75" x14ac:dyDescent="0.25">
      <c r="A30" s="18" t="s">
        <v>39</v>
      </c>
      <c r="B30" s="17" t="s">
        <v>54</v>
      </c>
      <c r="C30" s="31">
        <v>107886</v>
      </c>
      <c r="D30" s="31">
        <v>135009</v>
      </c>
      <c r="E30" s="31">
        <v>148275</v>
      </c>
      <c r="F30" s="30">
        <v>155643</v>
      </c>
      <c r="G30" s="30">
        <v>169279</v>
      </c>
      <c r="H30" s="30">
        <v>183981</v>
      </c>
      <c r="I30" s="38">
        <v>195715.7</v>
      </c>
      <c r="J30" s="38">
        <v>226338</v>
      </c>
      <c r="K30" s="38">
        <v>251609.95169624963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4"/>
      <c r="FU30" s="4"/>
      <c r="FV30" s="4"/>
    </row>
    <row r="31" spans="1:179" ht="15.75" x14ac:dyDescent="0.25">
      <c r="A31" s="18" t="s">
        <v>40</v>
      </c>
      <c r="B31" s="17" t="s">
        <v>20</v>
      </c>
      <c r="C31" s="31">
        <v>123483</v>
      </c>
      <c r="D31" s="31">
        <v>146832</v>
      </c>
      <c r="E31" s="31">
        <v>165301</v>
      </c>
      <c r="F31" s="30">
        <v>180946</v>
      </c>
      <c r="G31" s="30">
        <v>199968</v>
      </c>
      <c r="H31" s="30">
        <v>226429.1</v>
      </c>
      <c r="I31" s="38">
        <v>258788.83490000002</v>
      </c>
      <c r="J31" s="38">
        <v>280838.65970000002</v>
      </c>
      <c r="K31" s="38">
        <v>315816.94131228008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4"/>
      <c r="FU31" s="4"/>
      <c r="FV31" s="4"/>
    </row>
    <row r="32" spans="1:179" ht="15.75" x14ac:dyDescent="0.25">
      <c r="A32" s="22"/>
      <c r="B32" s="23" t="s">
        <v>30</v>
      </c>
      <c r="C32" s="33">
        <f>+C17+C20+C28+C29+C30+C31</f>
        <v>385729</v>
      </c>
      <c r="D32" s="33">
        <f>+D17+D20+D28+D29+D30+D31</f>
        <v>464960</v>
      </c>
      <c r="E32" s="33">
        <f t="shared" ref="E32" si="7">+E17+E20+E28+E29+E30+E31</f>
        <v>513237.56280000001</v>
      </c>
      <c r="F32" s="33">
        <f t="shared" ref="F32:H32" si="8">+F20+F17+F28+F29+F30+F31</f>
        <v>558959</v>
      </c>
      <c r="G32" s="33">
        <f t="shared" si="8"/>
        <v>628130</v>
      </c>
      <c r="H32" s="33">
        <f t="shared" si="8"/>
        <v>704870.96313418448</v>
      </c>
      <c r="I32" s="33">
        <f t="shared" ref="I32:J32" si="9">+I20+I17+I28+I29+I30+I31</f>
        <v>790640.00313665438</v>
      </c>
      <c r="J32" s="33">
        <f t="shared" si="9"/>
        <v>890833.5742255256</v>
      </c>
      <c r="K32" s="33">
        <f t="shared" ref="K32" si="10">+K20+K17+K28+K29+K30+K31</f>
        <v>961455.2542279358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4"/>
      <c r="FU32" s="4"/>
      <c r="FV32" s="4"/>
    </row>
    <row r="33" spans="1:179" s="15" customFormat="1" ht="15.75" x14ac:dyDescent="0.25">
      <c r="A33" s="24" t="s">
        <v>27</v>
      </c>
      <c r="B33" s="25" t="s">
        <v>51</v>
      </c>
      <c r="C33" s="34">
        <f>+C32+C16+C12</f>
        <v>657553</v>
      </c>
      <c r="D33" s="34">
        <f t="shared" ref="D33:F33" si="11">+D32+D16+D12</f>
        <v>752671</v>
      </c>
      <c r="E33" s="34">
        <f t="shared" si="11"/>
        <v>882959.49289999995</v>
      </c>
      <c r="F33" s="34">
        <f t="shared" si="11"/>
        <v>1190155</v>
      </c>
      <c r="G33" s="34">
        <f t="shared" ref="G33:H33" si="12">+G32+G16+G12</f>
        <v>1327067.3400402428</v>
      </c>
      <c r="H33" s="34">
        <f t="shared" si="12"/>
        <v>1492770.811303403</v>
      </c>
      <c r="I33" s="34">
        <f t="shared" ref="I33:J33" si="13">+I32+I16+I12</f>
        <v>1766130.9466151318</v>
      </c>
      <c r="J33" s="34">
        <f t="shared" si="13"/>
        <v>2043183.4163480941</v>
      </c>
      <c r="K33" s="34">
        <f t="shared" ref="K33" si="14">+K32+K16+K12</f>
        <v>2375645.4994759075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4"/>
      <c r="FU33" s="4"/>
      <c r="FV33" s="4"/>
      <c r="FW33" s="5"/>
    </row>
    <row r="34" spans="1:179" ht="15.75" x14ac:dyDescent="0.25">
      <c r="A34" s="20" t="s">
        <v>43</v>
      </c>
      <c r="B34" s="3" t="s">
        <v>25</v>
      </c>
      <c r="C34" s="39">
        <f>GSVA_cur!C34</f>
        <v>23226</v>
      </c>
      <c r="D34" s="41">
        <f>GSVA_cur!D34</f>
        <v>27434</v>
      </c>
      <c r="E34" s="41">
        <f>GSVA_cur!E34</f>
        <v>35819</v>
      </c>
      <c r="F34" s="41">
        <f>GSVA_cur!F34</f>
        <v>36560</v>
      </c>
      <c r="G34" s="41">
        <f>GSVA_cur!G34</f>
        <v>52268</v>
      </c>
      <c r="H34" s="41">
        <f>GSVA_cur!H34</f>
        <v>64184.000000000015</v>
      </c>
      <c r="I34" s="41">
        <f>GSVA_cur!I34</f>
        <v>69298</v>
      </c>
      <c r="J34" s="41">
        <f>GSVA_cur!J34</f>
        <v>74341</v>
      </c>
      <c r="K34" s="41">
        <f>GSVA_cur!K34</f>
        <v>87782.417760993849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</row>
    <row r="35" spans="1:179" ht="15.75" x14ac:dyDescent="0.25">
      <c r="A35" s="20" t="s">
        <v>44</v>
      </c>
      <c r="B35" s="3" t="s">
        <v>24</v>
      </c>
      <c r="C35" s="39">
        <f>GSVA_cur!C35</f>
        <v>40365</v>
      </c>
      <c r="D35" s="41">
        <f>GSVA_cur!D35</f>
        <v>42556</v>
      </c>
      <c r="E35" s="41">
        <f>GSVA_cur!E35</f>
        <v>19889</v>
      </c>
      <c r="F35" s="41">
        <f>GSVA_cur!F35</f>
        <v>20010</v>
      </c>
      <c r="G35" s="41">
        <f>GSVA_cur!G35</f>
        <v>19804</v>
      </c>
      <c r="H35" s="41">
        <f>GSVA_cur!H35</f>
        <v>13872.999999999998</v>
      </c>
      <c r="I35" s="41">
        <f>GSVA_cur!I35</f>
        <v>11567</v>
      </c>
      <c r="J35" s="41">
        <f>GSVA_cur!J35</f>
        <v>22812</v>
      </c>
      <c r="K35" s="41">
        <f>GSVA_cur!K35</f>
        <v>21026.036835877814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</row>
    <row r="36" spans="1:179" ht="15.75" x14ac:dyDescent="0.25">
      <c r="A36" s="26" t="s">
        <v>45</v>
      </c>
      <c r="B36" s="27" t="s">
        <v>63</v>
      </c>
      <c r="C36" s="33">
        <f>C33+C34-C35</f>
        <v>640414</v>
      </c>
      <c r="D36" s="33">
        <f t="shared" ref="D36:K36" si="15">D33+D34-D35</f>
        <v>737549</v>
      </c>
      <c r="E36" s="33">
        <f t="shared" si="15"/>
        <v>898889.49289999995</v>
      </c>
      <c r="F36" s="33">
        <f t="shared" si="15"/>
        <v>1206705</v>
      </c>
      <c r="G36" s="33">
        <f t="shared" si="15"/>
        <v>1359531.3400402428</v>
      </c>
      <c r="H36" s="33">
        <f t="shared" si="15"/>
        <v>1543081.811303403</v>
      </c>
      <c r="I36" s="33">
        <f t="shared" si="15"/>
        <v>1823861.9466151318</v>
      </c>
      <c r="J36" s="33">
        <f t="shared" si="15"/>
        <v>2094712.4163480941</v>
      </c>
      <c r="K36" s="33">
        <f t="shared" si="15"/>
        <v>2442401.8804010237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</row>
    <row r="37" spans="1:179" ht="15.75" x14ac:dyDescent="0.25">
      <c r="A37" s="20" t="s">
        <v>46</v>
      </c>
      <c r="B37" s="3" t="s">
        <v>42</v>
      </c>
      <c r="C37" s="39">
        <f>GSVA_cur!C37</f>
        <v>11107.88</v>
      </c>
      <c r="D37" s="41">
        <f>GSVA_cur!D37</f>
        <v>11344.64</v>
      </c>
      <c r="E37" s="41">
        <f>GSVA_cur!E37</f>
        <v>11586</v>
      </c>
      <c r="F37" s="41">
        <f>GSVA_cur!F37</f>
        <v>11710</v>
      </c>
      <c r="G37" s="41">
        <f>GSVA_cur!G37</f>
        <v>11920</v>
      </c>
      <c r="H37" s="41">
        <f>GSVA_cur!H37</f>
        <v>12140</v>
      </c>
      <c r="I37" s="41">
        <f>GSVA_cur!I37</f>
        <v>11750</v>
      </c>
      <c r="J37" s="41">
        <f>GSVA_cur!J37</f>
        <v>11860</v>
      </c>
      <c r="K37" s="41">
        <f>GSVA_cur!K37</f>
        <v>11971.524981435734</v>
      </c>
      <c r="L37" s="4"/>
      <c r="M37" s="4"/>
      <c r="N37" s="4"/>
    </row>
    <row r="38" spans="1:179" ht="15.75" x14ac:dyDescent="0.25">
      <c r="A38" s="26" t="s">
        <v>47</v>
      </c>
      <c r="B38" s="27" t="s">
        <v>64</v>
      </c>
      <c r="C38" s="33">
        <f>C36/C37*1000</f>
        <v>57654.02579069994</v>
      </c>
      <c r="D38" s="33">
        <f t="shared" ref="D38:K38" si="16">D36/D37*1000</f>
        <v>65012.992920004523</v>
      </c>
      <c r="E38" s="33">
        <f t="shared" si="16"/>
        <v>77584.109520110476</v>
      </c>
      <c r="F38" s="33">
        <f t="shared" si="16"/>
        <v>103049.10333048676</v>
      </c>
      <c r="G38" s="33">
        <f t="shared" si="16"/>
        <v>114054.64262082573</v>
      </c>
      <c r="H38" s="33">
        <f t="shared" si="16"/>
        <v>127107.23322103814</v>
      </c>
      <c r="I38" s="33">
        <f t="shared" si="16"/>
        <v>155222.29332894739</v>
      </c>
      <c r="J38" s="33">
        <f t="shared" si="16"/>
        <v>176619.93392479717</v>
      </c>
      <c r="K38" s="33">
        <f t="shared" si="16"/>
        <v>204017.60712928892</v>
      </c>
      <c r="L38" s="6"/>
      <c r="M38" s="6"/>
      <c r="N38" s="6"/>
      <c r="BO38" s="7"/>
      <c r="BP38" s="7"/>
      <c r="BQ38" s="7"/>
      <c r="BR38" s="7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4" max="1048575" man="1"/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38"/>
  <sheetViews>
    <sheetView zoomScale="85" zoomScaleNormal="85" zoomScaleSheetLayoutView="100" workbookViewId="0">
      <pane xSplit="2" ySplit="5" topLeftCell="C18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1" customWidth="1"/>
    <col min="2" max="2" width="36.85546875" style="1" customWidth="1"/>
    <col min="3" max="5" width="10.85546875" style="1" customWidth="1"/>
    <col min="6" max="8" width="10.85546875" style="5" customWidth="1"/>
    <col min="9" max="11" width="11.85546875" style="4" customWidth="1"/>
    <col min="12" max="38" width="9.140625" style="5" customWidth="1"/>
    <col min="39" max="39" width="12.42578125" style="5" customWidth="1"/>
    <col min="40" max="61" width="9.140625" style="5" customWidth="1"/>
    <col min="62" max="62" width="12.140625" style="5" customWidth="1"/>
    <col min="63" max="66" width="9.140625" style="5" customWidth="1"/>
    <col min="67" max="71" width="9.140625" style="5" hidden="1" customWidth="1"/>
    <col min="72" max="72" width="9.140625" style="5" customWidth="1"/>
    <col min="73" max="77" width="9.140625" style="5" hidden="1" customWidth="1"/>
    <col min="78" max="78" width="9.140625" style="5" customWidth="1"/>
    <col min="79" max="83" width="9.140625" style="5" hidden="1" customWidth="1"/>
    <col min="84" max="84" width="9.140625" style="5" customWidth="1"/>
    <col min="85" max="89" width="9.140625" style="5" hidden="1" customWidth="1"/>
    <col min="90" max="90" width="9.140625" style="5" customWidth="1"/>
    <col min="91" max="95" width="9.140625" style="5" hidden="1" customWidth="1"/>
    <col min="96" max="96" width="9.140625" style="4" customWidth="1"/>
    <col min="97" max="101" width="9.140625" style="4" hidden="1" customWidth="1"/>
    <col min="102" max="102" width="9.140625" style="4" customWidth="1"/>
    <col min="103" max="107" width="9.140625" style="4" hidden="1" customWidth="1"/>
    <col min="108" max="108" width="9.140625" style="4" customWidth="1"/>
    <col min="109" max="113" width="9.140625" style="4" hidden="1" customWidth="1"/>
    <col min="114" max="114" width="9.140625" style="4" customWidth="1"/>
    <col min="115" max="144" width="9.140625" style="5" customWidth="1"/>
    <col min="145" max="145" width="9.140625" style="5" hidden="1" customWidth="1"/>
    <col min="146" max="153" width="9.140625" style="5" customWidth="1"/>
    <col min="154" max="154" width="9.140625" style="5" hidden="1" customWidth="1"/>
    <col min="155" max="159" width="9.140625" style="5" customWidth="1"/>
    <col min="160" max="160" width="9.140625" style="5" hidden="1" customWidth="1"/>
    <col min="161" max="170" width="9.140625" style="5" customWidth="1"/>
    <col min="171" max="174" width="8.85546875" style="5"/>
    <col min="175" max="175" width="12.7109375" style="5" bestFit="1" customWidth="1"/>
    <col min="176" max="16384" width="8.85546875" style="1"/>
  </cols>
  <sheetData>
    <row r="1" spans="1:175" ht="23.25" x14ac:dyDescent="0.35">
      <c r="A1" s="1" t="s">
        <v>53</v>
      </c>
      <c r="B1" s="29" t="s">
        <v>66</v>
      </c>
    </row>
    <row r="2" spans="1:175" ht="15.75" x14ac:dyDescent="0.25">
      <c r="A2" s="10" t="s">
        <v>52</v>
      </c>
      <c r="I2" s="4" t="s">
        <v>72</v>
      </c>
    </row>
    <row r="3" spans="1:175" ht="15.75" x14ac:dyDescent="0.25">
      <c r="A3" s="10"/>
    </row>
    <row r="4" spans="1:175" ht="15.75" x14ac:dyDescent="0.25">
      <c r="A4" s="10"/>
      <c r="E4" s="9"/>
      <c r="F4" s="9" t="s">
        <v>57</v>
      </c>
      <c r="G4" s="9"/>
      <c r="H4" s="9"/>
    </row>
    <row r="5" spans="1:175" ht="15.75" x14ac:dyDescent="0.25">
      <c r="A5" s="11" t="s">
        <v>0</v>
      </c>
      <c r="B5" s="12" t="s">
        <v>1</v>
      </c>
      <c r="C5" s="2" t="s">
        <v>21</v>
      </c>
      <c r="D5" s="2" t="s">
        <v>22</v>
      </c>
      <c r="E5" s="2" t="s">
        <v>23</v>
      </c>
      <c r="F5" s="2" t="s">
        <v>56</v>
      </c>
      <c r="G5" s="2" t="s">
        <v>65</v>
      </c>
      <c r="H5" s="2" t="s">
        <v>67</v>
      </c>
      <c r="I5" s="28" t="s">
        <v>68</v>
      </c>
      <c r="J5" s="28" t="s">
        <v>69</v>
      </c>
      <c r="K5" s="28" t="s">
        <v>70</v>
      </c>
    </row>
    <row r="6" spans="1:175" s="15" customFormat="1" ht="15.75" x14ac:dyDescent="0.25">
      <c r="A6" s="13" t="s">
        <v>26</v>
      </c>
      <c r="B6" s="14" t="s">
        <v>2</v>
      </c>
      <c r="C6" s="30">
        <f>+C7+C8+C9+C10</f>
        <v>143533</v>
      </c>
      <c r="D6" s="30">
        <f t="shared" ref="D6:K6" si="0">+D7+D8+D9+D10</f>
        <v>139809</v>
      </c>
      <c r="E6" s="30">
        <f t="shared" si="0"/>
        <v>150415.82163257783</v>
      </c>
      <c r="F6" s="30">
        <f t="shared" si="0"/>
        <v>321170</v>
      </c>
      <c r="G6" s="30">
        <f t="shared" si="0"/>
        <v>326589.71303213306</v>
      </c>
      <c r="H6" s="30">
        <f t="shared" si="0"/>
        <v>343479.43511982728</v>
      </c>
      <c r="I6" s="30">
        <f t="shared" si="0"/>
        <v>310553.22195331281</v>
      </c>
      <c r="J6" s="30">
        <f t="shared" si="0"/>
        <v>332645.12239452067</v>
      </c>
      <c r="K6" s="30">
        <f t="shared" si="0"/>
        <v>384338.03251368692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4"/>
      <c r="FQ6" s="4"/>
      <c r="FR6" s="4"/>
      <c r="FS6" s="5"/>
    </row>
    <row r="7" spans="1:175" ht="15.75" x14ac:dyDescent="0.25">
      <c r="A7" s="16">
        <v>1.1000000000000001</v>
      </c>
      <c r="B7" s="17" t="s">
        <v>59</v>
      </c>
      <c r="C7" s="31">
        <v>71321</v>
      </c>
      <c r="D7" s="31">
        <v>68250</v>
      </c>
      <c r="E7" s="31">
        <v>77726.887230514098</v>
      </c>
      <c r="F7" s="30">
        <v>82384</v>
      </c>
      <c r="G7" s="30">
        <v>78196.66711094942</v>
      </c>
      <c r="H7" s="30">
        <v>81225.425523623519</v>
      </c>
      <c r="I7" s="38">
        <v>82746.105277344337</v>
      </c>
      <c r="J7" s="38">
        <v>89773.203294897816</v>
      </c>
      <c r="K7" s="38">
        <v>92773.157096880081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4"/>
      <c r="FQ7" s="4"/>
      <c r="FR7" s="4"/>
    </row>
    <row r="8" spans="1:175" ht="15.75" x14ac:dyDescent="0.25">
      <c r="A8" s="16">
        <v>1.2</v>
      </c>
      <c r="B8" s="17" t="s">
        <v>60</v>
      </c>
      <c r="C8" s="31">
        <v>29947</v>
      </c>
      <c r="D8" s="31">
        <v>29182</v>
      </c>
      <c r="E8" s="31">
        <v>30343.024691358023</v>
      </c>
      <c r="F8" s="30">
        <v>33526</v>
      </c>
      <c r="G8" s="30">
        <v>37456.656342784743</v>
      </c>
      <c r="H8" s="30">
        <v>43439.376128061573</v>
      </c>
      <c r="I8" s="38">
        <v>51965.553954276053</v>
      </c>
      <c r="J8" s="38">
        <v>69305.688098999221</v>
      </c>
      <c r="K8" s="38">
        <v>78131.874726899012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4"/>
      <c r="FQ8" s="4"/>
      <c r="FR8" s="4"/>
    </row>
    <row r="9" spans="1:175" ht="15.75" x14ac:dyDescent="0.25">
      <c r="A9" s="16">
        <v>1.3</v>
      </c>
      <c r="B9" s="17" t="s">
        <v>61</v>
      </c>
      <c r="C9" s="31">
        <v>37982</v>
      </c>
      <c r="D9" s="31">
        <v>37686</v>
      </c>
      <c r="E9" s="31">
        <v>37530.479270315089</v>
      </c>
      <c r="F9" s="30">
        <v>200026</v>
      </c>
      <c r="G9" s="30">
        <v>205425.38957839887</v>
      </c>
      <c r="H9" s="30">
        <v>212686.85870032039</v>
      </c>
      <c r="I9" s="38">
        <v>169643.83235567779</v>
      </c>
      <c r="J9" s="38">
        <v>167530.83373276363</v>
      </c>
      <c r="K9" s="38">
        <v>207094.51453752979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4"/>
      <c r="FQ9" s="4"/>
      <c r="FR9" s="4"/>
    </row>
    <row r="10" spans="1:175" ht="15.75" x14ac:dyDescent="0.25">
      <c r="A10" s="16">
        <v>1.4</v>
      </c>
      <c r="B10" s="17" t="s">
        <v>62</v>
      </c>
      <c r="C10" s="31">
        <v>4283</v>
      </c>
      <c r="D10" s="31">
        <v>4691</v>
      </c>
      <c r="E10" s="31">
        <v>4815.430440390639</v>
      </c>
      <c r="F10" s="30">
        <v>5234</v>
      </c>
      <c r="G10" s="30">
        <v>5511</v>
      </c>
      <c r="H10" s="30">
        <v>6127.774767821782</v>
      </c>
      <c r="I10" s="38">
        <v>6197.7303660146508</v>
      </c>
      <c r="J10" s="38">
        <v>6035.3972678600358</v>
      </c>
      <c r="K10" s="38">
        <v>6338.4861523780301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4"/>
      <c r="FQ10" s="4"/>
      <c r="FR10" s="4"/>
    </row>
    <row r="11" spans="1:175" ht="15.75" x14ac:dyDescent="0.25">
      <c r="A11" s="18" t="s">
        <v>31</v>
      </c>
      <c r="B11" s="17" t="s">
        <v>3</v>
      </c>
      <c r="C11" s="31">
        <v>4255</v>
      </c>
      <c r="D11" s="31">
        <v>3098</v>
      </c>
      <c r="E11" s="31">
        <v>6720</v>
      </c>
      <c r="F11" s="30">
        <v>3019</v>
      </c>
      <c r="G11" s="30">
        <v>4227.850722363597</v>
      </c>
      <c r="H11" s="30">
        <v>2984.8352733639808</v>
      </c>
      <c r="I11" s="38">
        <v>7310.8567111340253</v>
      </c>
      <c r="J11" s="38">
        <v>11071.169722964829</v>
      </c>
      <c r="K11" s="38">
        <v>12691.741410900879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4"/>
      <c r="FQ11" s="4"/>
      <c r="FR11" s="4"/>
    </row>
    <row r="12" spans="1:175" ht="15.75" x14ac:dyDescent="0.25">
      <c r="A12" s="22"/>
      <c r="B12" s="23" t="s">
        <v>28</v>
      </c>
      <c r="C12" s="33">
        <f>C6+C11</f>
        <v>147788</v>
      </c>
      <c r="D12" s="33">
        <f t="shared" ref="D12:E12" si="1">D6+D11</f>
        <v>142907</v>
      </c>
      <c r="E12" s="33">
        <f t="shared" si="1"/>
        <v>157135.82163257783</v>
      </c>
      <c r="F12" s="33">
        <f t="shared" ref="F12:K12" si="2">+F6+F11</f>
        <v>324189</v>
      </c>
      <c r="G12" s="33">
        <f t="shared" si="2"/>
        <v>330817.56375449663</v>
      </c>
      <c r="H12" s="33">
        <f t="shared" si="2"/>
        <v>346464.27039319125</v>
      </c>
      <c r="I12" s="33">
        <f t="shared" si="2"/>
        <v>317864.07866444683</v>
      </c>
      <c r="J12" s="33">
        <f t="shared" si="2"/>
        <v>343716.29211748549</v>
      </c>
      <c r="K12" s="33">
        <f t="shared" si="2"/>
        <v>397029.77392458782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4"/>
      <c r="FQ12" s="4"/>
      <c r="FR12" s="4"/>
    </row>
    <row r="13" spans="1:175" s="15" customFormat="1" ht="15.75" x14ac:dyDescent="0.25">
      <c r="A13" s="13" t="s">
        <v>32</v>
      </c>
      <c r="B13" s="14" t="s">
        <v>4</v>
      </c>
      <c r="C13" s="31">
        <v>4968</v>
      </c>
      <c r="D13" s="31">
        <v>5253</v>
      </c>
      <c r="E13" s="31">
        <v>5570</v>
      </c>
      <c r="F13" s="30">
        <v>5702</v>
      </c>
      <c r="G13" s="30">
        <v>8509.7948839412602</v>
      </c>
      <c r="H13" s="30">
        <v>9172.3331447430464</v>
      </c>
      <c r="I13" s="38">
        <v>8452.7529354923863</v>
      </c>
      <c r="J13" s="38">
        <v>8390</v>
      </c>
      <c r="K13" s="38">
        <v>9042.1861341917502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4"/>
      <c r="FQ13" s="4"/>
      <c r="FR13" s="4"/>
      <c r="FS13" s="5"/>
    </row>
    <row r="14" spans="1:175" ht="30" x14ac:dyDescent="0.25">
      <c r="A14" s="18" t="s">
        <v>33</v>
      </c>
      <c r="B14" s="17" t="s">
        <v>5</v>
      </c>
      <c r="C14" s="31">
        <v>33928</v>
      </c>
      <c r="D14" s="31">
        <v>36689</v>
      </c>
      <c r="E14" s="31">
        <v>56500</v>
      </c>
      <c r="F14" s="30">
        <v>68938</v>
      </c>
      <c r="G14" s="30">
        <v>70729</v>
      </c>
      <c r="H14" s="30">
        <v>85161</v>
      </c>
      <c r="I14" s="38">
        <v>187262.09529089541</v>
      </c>
      <c r="J14" s="38">
        <v>252172.39140433763</v>
      </c>
      <c r="K14" s="38">
        <v>335850.50463155017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6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6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6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4"/>
      <c r="FQ14" s="4"/>
      <c r="FR14" s="4"/>
    </row>
    <row r="15" spans="1:175" ht="15.75" x14ac:dyDescent="0.25">
      <c r="A15" s="18" t="s">
        <v>34</v>
      </c>
      <c r="B15" s="17" t="s">
        <v>6</v>
      </c>
      <c r="C15" s="31">
        <v>85140</v>
      </c>
      <c r="D15" s="31">
        <v>77185</v>
      </c>
      <c r="E15" s="31">
        <v>93763</v>
      </c>
      <c r="F15" s="30">
        <v>100755</v>
      </c>
      <c r="G15" s="30">
        <v>114111</v>
      </c>
      <c r="H15" s="30">
        <v>124561.67782953629</v>
      </c>
      <c r="I15" s="38">
        <v>172034.94081763303</v>
      </c>
      <c r="J15" s="38">
        <v>197316.82269544809</v>
      </c>
      <c r="K15" s="38">
        <v>222490.42380274841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6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6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6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4"/>
      <c r="FQ15" s="4"/>
      <c r="FR15" s="4"/>
    </row>
    <row r="16" spans="1:175" ht="15.75" x14ac:dyDescent="0.25">
      <c r="A16" s="22"/>
      <c r="B16" s="23" t="s">
        <v>29</v>
      </c>
      <c r="C16" s="33">
        <f>C13+C14+C15</f>
        <v>124036</v>
      </c>
      <c r="D16" s="33">
        <f>D13+D14+D15</f>
        <v>119127</v>
      </c>
      <c r="E16" s="33">
        <f>E13+E14+E15</f>
        <v>155833</v>
      </c>
      <c r="F16" s="33">
        <f t="shared" ref="F16:K16" si="3">+F13+F14+F15</f>
        <v>175395</v>
      </c>
      <c r="G16" s="33">
        <f t="shared" si="3"/>
        <v>193349.79488394124</v>
      </c>
      <c r="H16" s="33">
        <f t="shared" si="3"/>
        <v>218895.01097427934</v>
      </c>
      <c r="I16" s="33">
        <f t="shared" si="3"/>
        <v>367749.78904402081</v>
      </c>
      <c r="J16" s="33">
        <f t="shared" si="3"/>
        <v>457879.21409978572</v>
      </c>
      <c r="K16" s="33">
        <f t="shared" si="3"/>
        <v>567383.1145684903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6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6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6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4"/>
      <c r="FQ16" s="4"/>
      <c r="FR16" s="4"/>
    </row>
    <row r="17" spans="1:175" s="15" customFormat="1" ht="15.75" x14ac:dyDescent="0.25">
      <c r="A17" s="13" t="s">
        <v>35</v>
      </c>
      <c r="B17" s="14" t="s">
        <v>7</v>
      </c>
      <c r="C17" s="30">
        <f>+C18+C19</f>
        <v>74526</v>
      </c>
      <c r="D17" s="30">
        <f t="shared" ref="D17" si="4">+D18+D19</f>
        <v>89706</v>
      </c>
      <c r="E17" s="30">
        <f>+E18+E19</f>
        <v>92663</v>
      </c>
      <c r="F17" s="30">
        <f>+F18+F19</f>
        <v>102023</v>
      </c>
      <c r="G17" s="30">
        <f>+G18+G19</f>
        <v>124365</v>
      </c>
      <c r="H17" s="30">
        <f>+H18+H19</f>
        <v>155073.31283985541</v>
      </c>
      <c r="I17" s="30">
        <f>+I18+I19</f>
        <v>183437.82301581616</v>
      </c>
      <c r="J17" s="30">
        <f t="shared" ref="J17:K17" si="5">+J18+J19</f>
        <v>214551.46977372948</v>
      </c>
      <c r="K17" s="30">
        <f t="shared" si="5"/>
        <v>249680.51502640505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4"/>
      <c r="FQ17" s="4"/>
      <c r="FR17" s="4"/>
      <c r="FS17" s="5"/>
    </row>
    <row r="18" spans="1:175" ht="15.75" x14ac:dyDescent="0.25">
      <c r="A18" s="16">
        <v>6.1</v>
      </c>
      <c r="B18" s="17" t="s">
        <v>8</v>
      </c>
      <c r="C18" s="36">
        <v>72363</v>
      </c>
      <c r="D18" s="36">
        <v>87430</v>
      </c>
      <c r="E18" s="36">
        <v>90283</v>
      </c>
      <c r="F18" s="30">
        <v>99674</v>
      </c>
      <c r="G18" s="30">
        <v>121812</v>
      </c>
      <c r="H18" s="30">
        <v>152330.2077514664</v>
      </c>
      <c r="I18" s="38">
        <v>180373.5312452426</v>
      </c>
      <c r="J18" s="38">
        <v>211130.94001133868</v>
      </c>
      <c r="K18" s="38">
        <v>246028.54495348371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4"/>
      <c r="FQ18" s="4"/>
      <c r="FR18" s="4"/>
    </row>
    <row r="19" spans="1:175" ht="15.75" x14ac:dyDescent="0.25">
      <c r="A19" s="16">
        <v>6.2</v>
      </c>
      <c r="B19" s="17" t="s">
        <v>9</v>
      </c>
      <c r="C19" s="36">
        <v>2163</v>
      </c>
      <c r="D19" s="36">
        <v>2276</v>
      </c>
      <c r="E19" s="36">
        <v>2380</v>
      </c>
      <c r="F19" s="30">
        <v>2349</v>
      </c>
      <c r="G19" s="30">
        <v>2553</v>
      </c>
      <c r="H19" s="30">
        <v>2743.1050883890234</v>
      </c>
      <c r="I19" s="38">
        <v>3064.2917705735663</v>
      </c>
      <c r="J19" s="38">
        <v>3420.5297623907895</v>
      </c>
      <c r="K19" s="38">
        <v>3651.970072921325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4"/>
      <c r="FQ19" s="4"/>
      <c r="FR19" s="4"/>
    </row>
    <row r="20" spans="1:175" s="15" customFormat="1" ht="30" x14ac:dyDescent="0.25">
      <c r="A20" s="19" t="s">
        <v>36</v>
      </c>
      <c r="B20" s="21" t="s">
        <v>10</v>
      </c>
      <c r="C20" s="37">
        <f>C21+C22+C23+C24+C25+C26+C27</f>
        <v>26425</v>
      </c>
      <c r="D20" s="37">
        <f>D21+D22+D23+D24+D25+D26+D27</f>
        <v>29973</v>
      </c>
      <c r="E20" s="37">
        <f t="shared" ref="E20" si="6">E21+E22+E23+E24+E25+E26+E27</f>
        <v>32678.374239911554</v>
      </c>
      <c r="F20" s="30">
        <f t="shared" ref="F20:K20" si="7">+F21+F22+F23+F24+F25+F26+F27</f>
        <v>35753</v>
      </c>
      <c r="G20" s="30">
        <f t="shared" si="7"/>
        <v>39654</v>
      </c>
      <c r="H20" s="30">
        <f t="shared" si="7"/>
        <v>40104.246663662634</v>
      </c>
      <c r="I20" s="30">
        <f t="shared" si="7"/>
        <v>38613.278361574616</v>
      </c>
      <c r="J20" s="30">
        <f t="shared" si="7"/>
        <v>38049.949429111177</v>
      </c>
      <c r="K20" s="30">
        <f t="shared" si="7"/>
        <v>40425.170741679533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4"/>
      <c r="FQ20" s="4"/>
      <c r="FR20" s="4"/>
      <c r="FS20" s="5"/>
    </row>
    <row r="21" spans="1:175" ht="15.75" x14ac:dyDescent="0.25">
      <c r="A21" s="16">
        <v>7.1</v>
      </c>
      <c r="B21" s="17" t="s">
        <v>11</v>
      </c>
      <c r="C21" s="36">
        <v>13</v>
      </c>
      <c r="D21" s="36">
        <v>15</v>
      </c>
      <c r="E21" s="36">
        <v>18</v>
      </c>
      <c r="F21" s="30">
        <v>15</v>
      </c>
      <c r="G21" s="30">
        <v>16</v>
      </c>
      <c r="H21" s="30">
        <v>7</v>
      </c>
      <c r="I21" s="38">
        <v>6</v>
      </c>
      <c r="J21" s="38">
        <v>5</v>
      </c>
      <c r="K21" s="38">
        <v>4.362024469365176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4"/>
      <c r="FQ21" s="4"/>
      <c r="FR21" s="4"/>
    </row>
    <row r="22" spans="1:175" ht="15.75" x14ac:dyDescent="0.25">
      <c r="A22" s="16">
        <v>7.2</v>
      </c>
      <c r="B22" s="17" t="s">
        <v>12</v>
      </c>
      <c r="C22" s="36">
        <v>17998</v>
      </c>
      <c r="D22" s="36">
        <v>20291</v>
      </c>
      <c r="E22" s="36">
        <v>22701.376451077944</v>
      </c>
      <c r="F22" s="30">
        <v>23677</v>
      </c>
      <c r="G22" s="30">
        <v>24369</v>
      </c>
      <c r="H22" s="30">
        <v>25361.881676473869</v>
      </c>
      <c r="I22" s="38">
        <v>24808.81289154082</v>
      </c>
      <c r="J22" s="38">
        <v>25702.123719207084</v>
      </c>
      <c r="K22" s="38">
        <v>27044.278796467486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4"/>
      <c r="FQ22" s="4"/>
      <c r="FR22" s="4"/>
    </row>
    <row r="23" spans="1:175" ht="15.75" x14ac:dyDescent="0.25">
      <c r="A23" s="16">
        <v>7.3</v>
      </c>
      <c r="B23" s="17" t="s">
        <v>13</v>
      </c>
      <c r="C23" s="36">
        <v>398</v>
      </c>
      <c r="D23" s="36">
        <v>416</v>
      </c>
      <c r="E23" s="36">
        <v>291.19900497512435</v>
      </c>
      <c r="F23" s="30">
        <v>63</v>
      </c>
      <c r="G23" s="30">
        <v>117</v>
      </c>
      <c r="H23" s="30">
        <v>215.26565450260858</v>
      </c>
      <c r="I23" s="38">
        <v>178.64793373708585</v>
      </c>
      <c r="J23" s="38">
        <v>251.65273128113006</v>
      </c>
      <c r="K23" s="38">
        <v>235.70101076324997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4"/>
      <c r="FQ23" s="4"/>
      <c r="FR23" s="4"/>
    </row>
    <row r="24" spans="1:175" ht="15.75" x14ac:dyDescent="0.25">
      <c r="A24" s="16">
        <v>7.4</v>
      </c>
      <c r="B24" s="17" t="s">
        <v>14</v>
      </c>
      <c r="C24" s="36">
        <v>28</v>
      </c>
      <c r="D24" s="36">
        <v>97</v>
      </c>
      <c r="E24" s="36">
        <v>64.771144278606954</v>
      </c>
      <c r="F24" s="30">
        <v>145</v>
      </c>
      <c r="G24" s="30">
        <v>1067</v>
      </c>
      <c r="H24" s="30">
        <v>1333.468396982169</v>
      </c>
      <c r="I24" s="38">
        <v>1417.6663697898111</v>
      </c>
      <c r="J24" s="38">
        <v>636.65273128113006</v>
      </c>
      <c r="K24" s="38">
        <v>994.77133014402148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4"/>
      <c r="FQ24" s="4"/>
      <c r="FR24" s="4"/>
    </row>
    <row r="25" spans="1:175" ht="15.75" x14ac:dyDescent="0.25">
      <c r="A25" s="16">
        <v>7.5</v>
      </c>
      <c r="B25" s="17" t="s">
        <v>15</v>
      </c>
      <c r="C25" s="36">
        <v>0</v>
      </c>
      <c r="D25" s="36">
        <v>0</v>
      </c>
      <c r="E25" s="36">
        <v>0</v>
      </c>
      <c r="F25" s="31">
        <v>0</v>
      </c>
      <c r="G25" s="31">
        <v>0</v>
      </c>
      <c r="H25" s="31">
        <v>-94</v>
      </c>
      <c r="I25" s="38">
        <v>-102</v>
      </c>
      <c r="J25" s="38">
        <v>-153</v>
      </c>
      <c r="K25" s="38">
        <v>-98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4"/>
      <c r="FQ25" s="4"/>
      <c r="FR25" s="4"/>
    </row>
    <row r="26" spans="1:175" ht="15.75" x14ac:dyDescent="0.25">
      <c r="A26" s="16">
        <v>7.6</v>
      </c>
      <c r="B26" s="17" t="s">
        <v>16</v>
      </c>
      <c r="C26" s="36">
        <v>0</v>
      </c>
      <c r="D26" s="36">
        <v>0</v>
      </c>
      <c r="E26" s="36">
        <v>0</v>
      </c>
      <c r="F26" s="31">
        <v>0</v>
      </c>
      <c r="G26" s="31">
        <v>0</v>
      </c>
      <c r="H26" s="31">
        <v>0</v>
      </c>
      <c r="I26" s="38">
        <v>0</v>
      </c>
      <c r="J26" s="38">
        <v>0</v>
      </c>
      <c r="K26" s="38">
        <v>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4"/>
      <c r="FQ26" s="4"/>
      <c r="FR26" s="4"/>
    </row>
    <row r="27" spans="1:175" ht="30" x14ac:dyDescent="0.25">
      <c r="A27" s="16">
        <v>7.7</v>
      </c>
      <c r="B27" s="17" t="s">
        <v>17</v>
      </c>
      <c r="C27" s="36">
        <v>7988</v>
      </c>
      <c r="D27" s="36">
        <v>9154</v>
      </c>
      <c r="E27" s="36">
        <v>9603.0276395798792</v>
      </c>
      <c r="F27" s="30">
        <v>11853</v>
      </c>
      <c r="G27" s="30">
        <v>14085</v>
      </c>
      <c r="H27" s="30">
        <v>13280.630935703986</v>
      </c>
      <c r="I27" s="38">
        <v>12304.151166506901</v>
      </c>
      <c r="J27" s="38">
        <v>11607.520247341829</v>
      </c>
      <c r="K27" s="38">
        <v>12244.057579835409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4"/>
      <c r="FQ27" s="4"/>
      <c r="FR27" s="4"/>
    </row>
    <row r="28" spans="1:175" ht="15.75" x14ac:dyDescent="0.25">
      <c r="A28" s="18" t="s">
        <v>37</v>
      </c>
      <c r="B28" s="17" t="s">
        <v>18</v>
      </c>
      <c r="C28" s="31">
        <v>19736</v>
      </c>
      <c r="D28" s="31">
        <v>18870</v>
      </c>
      <c r="E28" s="31">
        <v>19341</v>
      </c>
      <c r="F28" s="30">
        <v>25215</v>
      </c>
      <c r="G28" s="30">
        <v>30849</v>
      </c>
      <c r="H28" s="30">
        <v>26156.099831315245</v>
      </c>
      <c r="I28" s="38">
        <v>25875</v>
      </c>
      <c r="J28" s="38">
        <v>27664</v>
      </c>
      <c r="K28" s="38">
        <v>29031.254977622397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4"/>
      <c r="FQ28" s="4"/>
      <c r="FR28" s="4"/>
    </row>
    <row r="29" spans="1:175" ht="30" x14ac:dyDescent="0.25">
      <c r="A29" s="18" t="s">
        <v>38</v>
      </c>
      <c r="B29" s="17" t="s">
        <v>19</v>
      </c>
      <c r="C29" s="31">
        <v>33673</v>
      </c>
      <c r="D29" s="31">
        <v>34018</v>
      </c>
      <c r="E29" s="31">
        <v>34722.839506172837</v>
      </c>
      <c r="F29" s="30">
        <v>35227</v>
      </c>
      <c r="G29" s="30">
        <v>35923</v>
      </c>
      <c r="H29" s="30">
        <v>36962.31449706007</v>
      </c>
      <c r="I29" s="38">
        <v>37864.317810299282</v>
      </c>
      <c r="J29" s="38">
        <v>39202.900298110224</v>
      </c>
      <c r="K29" s="38">
        <v>40063.784183901451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4"/>
      <c r="FQ29" s="4"/>
      <c r="FR29" s="4"/>
    </row>
    <row r="30" spans="1:175" ht="15.75" x14ac:dyDescent="0.25">
      <c r="A30" s="18" t="s">
        <v>39</v>
      </c>
      <c r="B30" s="17" t="s">
        <v>54</v>
      </c>
      <c r="C30" s="31">
        <v>107886</v>
      </c>
      <c r="D30" s="31">
        <v>129109</v>
      </c>
      <c r="E30" s="31">
        <v>136710</v>
      </c>
      <c r="F30" s="30">
        <v>136649</v>
      </c>
      <c r="G30" s="30">
        <v>154352.98632634457</v>
      </c>
      <c r="H30" s="30">
        <v>164321.30107526883</v>
      </c>
      <c r="I30" s="38">
        <v>169827.17493472586</v>
      </c>
      <c r="J30" s="38">
        <v>188203.67612687816</v>
      </c>
      <c r="K30" s="38">
        <v>203775.22876477963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4"/>
      <c r="FQ30" s="4"/>
      <c r="FR30" s="4"/>
    </row>
    <row r="31" spans="1:175" ht="15.75" x14ac:dyDescent="0.25">
      <c r="A31" s="18" t="s">
        <v>40</v>
      </c>
      <c r="B31" s="17" t="s">
        <v>20</v>
      </c>
      <c r="C31" s="31">
        <v>123483</v>
      </c>
      <c r="D31" s="31">
        <v>134149</v>
      </c>
      <c r="E31" s="31">
        <v>139385.53897180763</v>
      </c>
      <c r="F31" s="30">
        <v>145645</v>
      </c>
      <c r="G31" s="30">
        <v>153015</v>
      </c>
      <c r="H31" s="30">
        <v>164863.72526109871</v>
      </c>
      <c r="I31" s="38">
        <v>178978.84087492549</v>
      </c>
      <c r="J31" s="38">
        <v>176367.25051660099</v>
      </c>
      <c r="K31" s="38">
        <v>185581.1104903137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4"/>
      <c r="FQ31" s="4"/>
      <c r="FR31" s="4"/>
    </row>
    <row r="32" spans="1:175" ht="15.75" x14ac:dyDescent="0.25">
      <c r="A32" s="22"/>
      <c r="B32" s="23" t="s">
        <v>30</v>
      </c>
      <c r="C32" s="33">
        <f>+C17+C20+C28+C29+C30+C31</f>
        <v>385729</v>
      </c>
      <c r="D32" s="33">
        <f>+D17+D20+D28+D29+D30+D31</f>
        <v>435825</v>
      </c>
      <c r="E32" s="33">
        <f t="shared" ref="E32" si="8">+E17+E20+E28+E29+E30+E31</f>
        <v>455500.752717892</v>
      </c>
      <c r="F32" s="33">
        <f>+F20+F17+F28+F29+F30+F31</f>
        <v>480512</v>
      </c>
      <c r="G32" s="33">
        <f>+G20+G17+G28+G29+G30+G31</f>
        <v>538158.98632634454</v>
      </c>
      <c r="H32" s="33">
        <f t="shared" ref="H32:I32" si="9">+H20+H17+H28+H29+H30+H31</f>
        <v>587481.00016826089</v>
      </c>
      <c r="I32" s="33">
        <f t="shared" si="9"/>
        <v>634596.43499734136</v>
      </c>
      <c r="J32" s="33">
        <f t="shared" ref="J32" si="10">+J20+J17+J28+J29+J30+J31</f>
        <v>684039.24614443001</v>
      </c>
      <c r="K32" s="33">
        <f t="shared" ref="K32" si="11">+K20+K17+K28+K29+K30+K31</f>
        <v>748557.06418470177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4"/>
      <c r="FQ32" s="4"/>
      <c r="FR32" s="4"/>
    </row>
    <row r="33" spans="1:175" s="15" customFormat="1" ht="15.75" x14ac:dyDescent="0.25">
      <c r="A33" s="24" t="s">
        <v>27</v>
      </c>
      <c r="B33" s="25" t="s">
        <v>51</v>
      </c>
      <c r="C33" s="34">
        <f>+C32+C16+C12</f>
        <v>657553</v>
      </c>
      <c r="D33" s="34">
        <f t="shared" ref="D33:F33" si="12">+D32+D16+D12</f>
        <v>697859</v>
      </c>
      <c r="E33" s="34">
        <f t="shared" si="12"/>
        <v>768469.57435046975</v>
      </c>
      <c r="F33" s="34">
        <f t="shared" si="12"/>
        <v>980096</v>
      </c>
      <c r="G33" s="34">
        <f t="shared" ref="G33:H33" si="13">+G32+G16+G12</f>
        <v>1062326.3449647825</v>
      </c>
      <c r="H33" s="34">
        <f t="shared" si="13"/>
        <v>1152840.2815357316</v>
      </c>
      <c r="I33" s="34">
        <f t="shared" ref="I33:J33" si="14">+I32+I16+I12</f>
        <v>1320210.302705809</v>
      </c>
      <c r="J33" s="34">
        <f t="shared" si="14"/>
        <v>1485634.7523617013</v>
      </c>
      <c r="K33" s="34">
        <f t="shared" ref="K33" si="15">+K32+K16+K12</f>
        <v>1712969.9526777798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4"/>
      <c r="FQ33" s="4"/>
      <c r="FR33" s="4"/>
      <c r="FS33" s="5"/>
    </row>
    <row r="34" spans="1:175" ht="15.75" x14ac:dyDescent="0.25">
      <c r="A34" s="20" t="s">
        <v>43</v>
      </c>
      <c r="B34" s="3" t="s">
        <v>25</v>
      </c>
      <c r="C34" s="31">
        <f>GSVA_const!C34</f>
        <v>23226</v>
      </c>
      <c r="D34" s="31">
        <f>GSVA_const!D34</f>
        <v>25262</v>
      </c>
      <c r="E34" s="31">
        <f>GSVA_const!E34</f>
        <v>32999.461386027346</v>
      </c>
      <c r="F34" s="31">
        <f>GSVA_const!F34</f>
        <v>35137</v>
      </c>
      <c r="G34" s="31">
        <f>GSVA_const!G34</f>
        <v>52268</v>
      </c>
      <c r="H34" s="31">
        <f>GSVA_const!H34</f>
        <v>63937</v>
      </c>
      <c r="I34" s="31">
        <f>GSVA_const!I34</f>
        <v>69298</v>
      </c>
      <c r="J34" s="31">
        <f>GSVA_const!J34</f>
        <v>74341</v>
      </c>
      <c r="K34" s="31">
        <f>GSVA_const!K34</f>
        <v>87782.417760993849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</row>
    <row r="35" spans="1:175" ht="15.75" x14ac:dyDescent="0.25">
      <c r="A35" s="20" t="s">
        <v>44</v>
      </c>
      <c r="B35" s="3" t="s">
        <v>24</v>
      </c>
      <c r="C35" s="31">
        <f>GSVA_const!C35</f>
        <v>40365</v>
      </c>
      <c r="D35" s="31">
        <f>GSVA_const!D35</f>
        <v>39477</v>
      </c>
      <c r="E35" s="31">
        <f>GSVA_const!E35</f>
        <v>18323.411806770091</v>
      </c>
      <c r="F35" s="31">
        <f>GSVA_const!F35</f>
        <v>19231</v>
      </c>
      <c r="G35" s="31">
        <f>GSVA_const!G35</f>
        <v>19804</v>
      </c>
      <c r="H35" s="31">
        <f>GSVA_const!H35</f>
        <v>13840</v>
      </c>
      <c r="I35" s="31">
        <f>GSVA_const!I35</f>
        <v>11567</v>
      </c>
      <c r="J35" s="31">
        <f>GSVA_const!J35</f>
        <v>22812</v>
      </c>
      <c r="K35" s="31">
        <f>GSVA_const!K35</f>
        <v>21026.036835877814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</row>
    <row r="36" spans="1:175" ht="15.75" x14ac:dyDescent="0.25">
      <c r="A36" s="26" t="s">
        <v>45</v>
      </c>
      <c r="B36" s="27" t="s">
        <v>63</v>
      </c>
      <c r="C36" s="33">
        <f>C33+C34-C35</f>
        <v>640414</v>
      </c>
      <c r="D36" s="33">
        <f t="shared" ref="D36:K36" si="16">D33+D34-D35</f>
        <v>683644</v>
      </c>
      <c r="E36" s="33">
        <f t="shared" si="16"/>
        <v>783145.62392972701</v>
      </c>
      <c r="F36" s="33">
        <f t="shared" si="16"/>
        <v>996002</v>
      </c>
      <c r="G36" s="33">
        <f t="shared" si="16"/>
        <v>1094790.3449647825</v>
      </c>
      <c r="H36" s="33">
        <f t="shared" si="16"/>
        <v>1202937.2815357316</v>
      </c>
      <c r="I36" s="33">
        <f t="shared" si="16"/>
        <v>1377941.302705809</v>
      </c>
      <c r="J36" s="33">
        <f t="shared" si="16"/>
        <v>1537163.7523617013</v>
      </c>
      <c r="K36" s="33">
        <f t="shared" si="16"/>
        <v>1779726.3336028957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</row>
    <row r="37" spans="1:175" ht="15.75" x14ac:dyDescent="0.25">
      <c r="A37" s="20" t="s">
        <v>46</v>
      </c>
      <c r="B37" s="3" t="s">
        <v>42</v>
      </c>
      <c r="C37" s="31">
        <f>GSVA_cur!C37</f>
        <v>11107.88</v>
      </c>
      <c r="D37" s="31">
        <f>GSVA_cur!D37</f>
        <v>11344.64</v>
      </c>
      <c r="E37" s="31">
        <f>GSVA_cur!E37</f>
        <v>11586</v>
      </c>
      <c r="F37" s="31">
        <f>GSVA_cur!F37</f>
        <v>11710</v>
      </c>
      <c r="G37" s="31">
        <f>GSVA_cur!G37</f>
        <v>11920</v>
      </c>
      <c r="H37" s="31">
        <f>GSVA_cur!H37</f>
        <v>12140</v>
      </c>
      <c r="I37" s="31">
        <f>GSVA_cur!I37</f>
        <v>11750</v>
      </c>
      <c r="J37" s="31">
        <f>GSVA_cur!J37</f>
        <v>11860</v>
      </c>
      <c r="K37" s="31">
        <f>GSVA_cur!K37</f>
        <v>11971.524981435734</v>
      </c>
    </row>
    <row r="38" spans="1:175" ht="15.75" x14ac:dyDescent="0.25">
      <c r="A38" s="26" t="s">
        <v>47</v>
      </c>
      <c r="B38" s="27" t="s">
        <v>64</v>
      </c>
      <c r="C38" s="33">
        <f>C36/C37*1000</f>
        <v>57654.02579069994</v>
      </c>
      <c r="D38" s="33">
        <f t="shared" ref="D38:K38" si="17">D36/D37*1000</f>
        <v>60261.409793523642</v>
      </c>
      <c r="E38" s="33">
        <f t="shared" si="17"/>
        <v>67594.132912974892</v>
      </c>
      <c r="F38" s="33">
        <f t="shared" si="17"/>
        <v>85055.678906917165</v>
      </c>
      <c r="G38" s="33">
        <f t="shared" si="17"/>
        <v>91844.827597716649</v>
      </c>
      <c r="H38" s="33">
        <f t="shared" si="17"/>
        <v>99088.738182514964</v>
      </c>
      <c r="I38" s="33">
        <f t="shared" si="17"/>
        <v>117271.60023028162</v>
      </c>
      <c r="J38" s="33">
        <f t="shared" si="17"/>
        <v>129609.08535933401</v>
      </c>
      <c r="K38" s="33">
        <f t="shared" si="17"/>
        <v>148663.29363742052</v>
      </c>
      <c r="BK38" s="7"/>
      <c r="BL38" s="7"/>
      <c r="BM38" s="7"/>
      <c r="BN38" s="7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2" max="1048575" man="1"/>
    <brk id="38" max="1048575" man="1"/>
    <brk id="102" max="95" man="1"/>
    <brk id="138" max="1048575" man="1"/>
    <brk id="162" max="1048575" man="1"/>
    <brk id="170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2021-03-15T04:49:12Z</dcterms:modified>
</cp:coreProperties>
</file>