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490" windowHeight="7755"/>
  </bookViews>
  <sheets>
    <sheet name="GSVA_cur" sheetId="10" r:id="rId1"/>
    <sheet name="GSVA_const" sheetId="1" r:id="rId2"/>
    <sheet name="NSVA_cur" sheetId="11" r:id="rId3"/>
    <sheet name="NSVA_const" sheetId="12" r:id="rId4"/>
  </sheet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44525"/>
</workbook>
</file>

<file path=xl/calcChain.xml><?xml version="1.0" encoding="utf-8"?>
<calcChain xmlns="http://schemas.openxmlformats.org/spreadsheetml/2006/main">
  <c r="D34" i="12" l="1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D37" i="12"/>
  <c r="E37" i="12"/>
  <c r="F37" i="12"/>
  <c r="G37" i="12"/>
  <c r="H37" i="12"/>
  <c r="I37" i="12"/>
  <c r="J37" i="12"/>
  <c r="K37" i="12"/>
  <c r="L37" i="12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7" i="11"/>
  <c r="E37" i="11"/>
  <c r="F37" i="11"/>
  <c r="G37" i="11"/>
  <c r="H37" i="11"/>
  <c r="I37" i="11"/>
  <c r="J37" i="11"/>
  <c r="K37" i="11"/>
  <c r="L37" i="11"/>
  <c r="D17" i="11"/>
  <c r="E17" i="11"/>
  <c r="F17" i="11"/>
  <c r="G17" i="11"/>
  <c r="H17" i="11"/>
  <c r="I17" i="11"/>
  <c r="J17" i="11"/>
  <c r="K17" i="11"/>
  <c r="L17" i="11"/>
  <c r="D37" i="1"/>
  <c r="E37" i="1"/>
  <c r="F37" i="1"/>
  <c r="G37" i="1"/>
  <c r="H37" i="1"/>
  <c r="I37" i="1"/>
  <c r="J37" i="1"/>
  <c r="K37" i="1"/>
  <c r="L37" i="1"/>
  <c r="L20" i="1" l="1"/>
  <c r="L20" i="11"/>
  <c r="L32" i="11" s="1"/>
  <c r="L20" i="12"/>
  <c r="L20" i="10"/>
  <c r="L16" i="1"/>
  <c r="L17" i="1"/>
  <c r="L16" i="11"/>
  <c r="L16" i="12"/>
  <c r="L17" i="12"/>
  <c r="L16" i="10"/>
  <c r="L17" i="10"/>
  <c r="L6" i="1"/>
  <c r="L6" i="11"/>
  <c r="L6" i="12"/>
  <c r="L6" i="10"/>
  <c r="L32" i="12" l="1"/>
  <c r="L33" i="11"/>
  <c r="L36" i="11" s="1"/>
  <c r="L38" i="11" s="1"/>
  <c r="L32" i="1"/>
  <c r="L33" i="1"/>
  <c r="L12" i="1"/>
  <c r="L12" i="10"/>
  <c r="L33" i="10"/>
  <c r="L12" i="12"/>
  <c r="L32" i="10"/>
  <c r="L12" i="11"/>
  <c r="L33" i="12"/>
  <c r="L36" i="12" l="1"/>
  <c r="L36" i="1"/>
  <c r="L36" i="10"/>
  <c r="L38" i="12" l="1"/>
  <c r="L38" i="1"/>
  <c r="L38" i="10"/>
  <c r="J20" i="1"/>
  <c r="K20" i="1"/>
  <c r="J20" i="11"/>
  <c r="J32" i="11" s="1"/>
  <c r="K20" i="11"/>
  <c r="K32" i="11" s="1"/>
  <c r="J20" i="12"/>
  <c r="K20" i="12"/>
  <c r="J20" i="10"/>
  <c r="K20" i="10"/>
  <c r="J16" i="1"/>
  <c r="K16" i="1"/>
  <c r="J17" i="1"/>
  <c r="K17" i="1"/>
  <c r="J16" i="11"/>
  <c r="K16" i="11"/>
  <c r="J16" i="12"/>
  <c r="K16" i="12"/>
  <c r="J17" i="12"/>
  <c r="K17" i="12"/>
  <c r="J16" i="10"/>
  <c r="K16" i="10"/>
  <c r="J17" i="10"/>
  <c r="K17" i="10"/>
  <c r="J6" i="1"/>
  <c r="K6" i="1"/>
  <c r="J6" i="11"/>
  <c r="K6" i="11"/>
  <c r="K33" i="11" s="1"/>
  <c r="K36" i="11" s="1"/>
  <c r="K38" i="11" s="1"/>
  <c r="J6" i="12"/>
  <c r="K6" i="12"/>
  <c r="J6" i="10"/>
  <c r="K6" i="10"/>
  <c r="J33" i="11" l="1"/>
  <c r="J36" i="11" s="1"/>
  <c r="J38" i="11" s="1"/>
  <c r="J12" i="12"/>
  <c r="J12" i="11"/>
  <c r="J12" i="1"/>
  <c r="K12" i="10"/>
  <c r="K12" i="1"/>
  <c r="J12" i="10"/>
  <c r="K32" i="12"/>
  <c r="K12" i="12"/>
  <c r="K33" i="12"/>
  <c r="K12" i="11"/>
  <c r="K32" i="1"/>
  <c r="K33" i="1"/>
  <c r="K32" i="10"/>
  <c r="K33" i="10"/>
  <c r="J32" i="10"/>
  <c r="J32" i="12"/>
  <c r="J33" i="12"/>
  <c r="J32" i="1"/>
  <c r="J33" i="1"/>
  <c r="J33" i="10"/>
  <c r="K36" i="12" l="1"/>
  <c r="J36" i="12"/>
  <c r="K36" i="10"/>
  <c r="J36" i="1"/>
  <c r="K36" i="1"/>
  <c r="J36" i="10"/>
  <c r="K38" i="12" l="1"/>
  <c r="J38" i="12"/>
  <c r="J38" i="10"/>
  <c r="K38" i="10"/>
  <c r="J38" i="1"/>
  <c r="K38" i="1"/>
  <c r="C37" i="1" l="1"/>
  <c r="I20" i="1"/>
  <c r="I20" i="11"/>
  <c r="I32" i="11" s="1"/>
  <c r="I20" i="12"/>
  <c r="I20" i="10"/>
  <c r="I16" i="1"/>
  <c r="I17" i="1"/>
  <c r="I16" i="11"/>
  <c r="I16" i="12"/>
  <c r="I17" i="12"/>
  <c r="I16" i="10"/>
  <c r="I17" i="10"/>
  <c r="I6" i="1"/>
  <c r="I6" i="11"/>
  <c r="I6" i="12"/>
  <c r="I6" i="10"/>
  <c r="H17" i="10"/>
  <c r="H6" i="10"/>
  <c r="H20" i="12"/>
  <c r="G20" i="12"/>
  <c r="F20" i="12"/>
  <c r="E20" i="12"/>
  <c r="D20" i="12"/>
  <c r="C20" i="12"/>
  <c r="H20" i="11"/>
  <c r="H32" i="11" s="1"/>
  <c r="G20" i="11"/>
  <c r="G32" i="11" s="1"/>
  <c r="F20" i="11"/>
  <c r="F32" i="11" s="1"/>
  <c r="E20" i="11"/>
  <c r="E32" i="11" s="1"/>
  <c r="D20" i="11"/>
  <c r="D32" i="11" s="1"/>
  <c r="C20" i="11"/>
  <c r="H20" i="1"/>
  <c r="G20" i="1"/>
  <c r="F20" i="1"/>
  <c r="E20" i="1"/>
  <c r="D20" i="1"/>
  <c r="C20" i="1"/>
  <c r="I33" i="11" l="1"/>
  <c r="I36" i="11" s="1"/>
  <c r="I38" i="11" s="1"/>
  <c r="I12" i="1"/>
  <c r="I32" i="10"/>
  <c r="H12" i="10"/>
  <c r="I33" i="10"/>
  <c r="I12" i="10"/>
  <c r="I12" i="12"/>
  <c r="I12" i="11"/>
  <c r="I32" i="12"/>
  <c r="I33" i="12"/>
  <c r="I32" i="1"/>
  <c r="I33" i="1"/>
  <c r="H6" i="1"/>
  <c r="H16" i="1"/>
  <c r="H17" i="1"/>
  <c r="H6" i="11"/>
  <c r="H33" i="11" s="1"/>
  <c r="H36" i="11" s="1"/>
  <c r="H38" i="11" s="1"/>
  <c r="H16" i="11"/>
  <c r="H6" i="12"/>
  <c r="H16" i="12"/>
  <c r="H17" i="12"/>
  <c r="H16" i="10"/>
  <c r="H20" i="10"/>
  <c r="I36" i="12" l="1"/>
  <c r="H32" i="10"/>
  <c r="H32" i="12"/>
  <c r="H12" i="11"/>
  <c r="H32" i="1"/>
  <c r="I36" i="1"/>
  <c r="I36" i="10"/>
  <c r="H33" i="12"/>
  <c r="H12" i="1"/>
  <c r="H12" i="12"/>
  <c r="H33" i="1"/>
  <c r="H33" i="10"/>
  <c r="H36" i="12" l="1"/>
  <c r="I38" i="12"/>
  <c r="I38" i="1"/>
  <c r="I38" i="10"/>
  <c r="H36" i="1"/>
  <c r="H36" i="10"/>
  <c r="H38" i="12" l="1"/>
  <c r="H38" i="1"/>
  <c r="H38" i="10"/>
  <c r="G6" i="12" l="1"/>
  <c r="G16" i="12"/>
  <c r="G17" i="12"/>
  <c r="G6" i="1"/>
  <c r="G6" i="11"/>
  <c r="G33" i="11" s="1"/>
  <c r="G36" i="11" s="1"/>
  <c r="G38" i="11" s="1"/>
  <c r="G16" i="11"/>
  <c r="G16" i="1"/>
  <c r="G17" i="1"/>
  <c r="C35" i="12"/>
  <c r="C34" i="12"/>
  <c r="C37" i="12"/>
  <c r="C37" i="11"/>
  <c r="C35" i="11"/>
  <c r="C34" i="11"/>
  <c r="G16" i="10"/>
  <c r="G17" i="10"/>
  <c r="G20" i="10"/>
  <c r="G6" i="10"/>
  <c r="G32" i="10" l="1"/>
  <c r="G32" i="12"/>
  <c r="G33" i="12"/>
  <c r="G32" i="1"/>
  <c r="G12" i="11"/>
  <c r="G12" i="1"/>
  <c r="G12" i="10"/>
  <c r="G12" i="12"/>
  <c r="G33" i="1"/>
  <c r="G33" i="10"/>
  <c r="G36" i="12" l="1"/>
  <c r="G36" i="10"/>
  <c r="G36" i="1"/>
  <c r="F17" i="12"/>
  <c r="E17" i="12"/>
  <c r="D17" i="12"/>
  <c r="C17" i="12"/>
  <c r="F16" i="12"/>
  <c r="E16" i="12"/>
  <c r="D16" i="12"/>
  <c r="C16" i="12"/>
  <c r="F6" i="12"/>
  <c r="E6" i="12"/>
  <c r="D6" i="12"/>
  <c r="C6" i="12"/>
  <c r="C17" i="11"/>
  <c r="F16" i="11"/>
  <c r="E16" i="11"/>
  <c r="D16" i="11"/>
  <c r="C16" i="11"/>
  <c r="F6" i="11"/>
  <c r="F33" i="11" s="1"/>
  <c r="F36" i="11" s="1"/>
  <c r="F38" i="11" s="1"/>
  <c r="E6" i="11"/>
  <c r="E33" i="11" s="1"/>
  <c r="E36" i="11" s="1"/>
  <c r="E38" i="11" s="1"/>
  <c r="D6" i="11"/>
  <c r="D33" i="11" s="1"/>
  <c r="D36" i="11" s="1"/>
  <c r="D38" i="11" s="1"/>
  <c r="C6" i="11"/>
  <c r="F17" i="1"/>
  <c r="E17" i="1"/>
  <c r="D17" i="1"/>
  <c r="C17" i="1"/>
  <c r="F16" i="1"/>
  <c r="E16" i="1"/>
  <c r="D16" i="1"/>
  <c r="C16" i="1"/>
  <c r="F6" i="1"/>
  <c r="E6" i="1"/>
  <c r="D6" i="1"/>
  <c r="C6" i="1"/>
  <c r="F20" i="10"/>
  <c r="F17" i="10"/>
  <c r="F16" i="10"/>
  <c r="F6" i="10"/>
  <c r="E20" i="10"/>
  <c r="D20" i="10"/>
  <c r="C20" i="10"/>
  <c r="E17" i="10"/>
  <c r="D17" i="10"/>
  <c r="C17" i="10"/>
  <c r="E16" i="10"/>
  <c r="D16" i="10"/>
  <c r="C16" i="10"/>
  <c r="E6" i="10"/>
  <c r="D6" i="10"/>
  <c r="C6" i="10"/>
  <c r="G38" i="12" l="1"/>
  <c r="C32" i="10"/>
  <c r="C32" i="12"/>
  <c r="E32" i="12"/>
  <c r="D32" i="12"/>
  <c r="F32" i="12"/>
  <c r="C33" i="12"/>
  <c r="C36" i="12" s="1"/>
  <c r="D33" i="12"/>
  <c r="C32" i="11"/>
  <c r="C33" i="11"/>
  <c r="D32" i="10"/>
  <c r="F32" i="10"/>
  <c r="E32" i="10"/>
  <c r="C32" i="1"/>
  <c r="E32" i="1"/>
  <c r="D32" i="1"/>
  <c r="F32" i="1"/>
  <c r="E33" i="12"/>
  <c r="F33" i="12"/>
  <c r="E33" i="1"/>
  <c r="E12" i="12"/>
  <c r="G38" i="1"/>
  <c r="C33" i="1"/>
  <c r="D33" i="1"/>
  <c r="F33" i="1"/>
  <c r="G38" i="10"/>
  <c r="C12" i="10"/>
  <c r="E12" i="11"/>
  <c r="F33" i="10"/>
  <c r="D33" i="10"/>
  <c r="F12" i="10"/>
  <c r="C12" i="12"/>
  <c r="D12" i="12"/>
  <c r="F12" i="12"/>
  <c r="C12" i="11"/>
  <c r="D12" i="11"/>
  <c r="F12" i="11"/>
  <c r="D12" i="1"/>
  <c r="C12" i="1"/>
  <c r="E12" i="1"/>
  <c r="F12" i="1"/>
  <c r="D12" i="10"/>
  <c r="C33" i="10"/>
  <c r="E33" i="10"/>
  <c r="E12" i="10"/>
  <c r="D36" i="12" l="1"/>
  <c r="F36" i="12"/>
  <c r="E36" i="12"/>
  <c r="C36" i="1"/>
  <c r="E36" i="10"/>
  <c r="C36" i="11"/>
  <c r="C38" i="12"/>
  <c r="D36" i="10"/>
  <c r="F36" i="10"/>
  <c r="D36" i="1"/>
  <c r="E36" i="1"/>
  <c r="C36" i="10"/>
  <c r="F36" i="1"/>
  <c r="D38" i="12" l="1"/>
  <c r="E38" i="12"/>
  <c r="F38" i="12"/>
  <c r="C38" i="1"/>
  <c r="C38" i="10"/>
  <c r="D38" i="10"/>
  <c r="C38" i="11"/>
  <c r="F38" i="10"/>
  <c r="D38" i="1"/>
  <c r="E38" i="1"/>
  <c r="F38" i="1"/>
  <c r="E38" i="10"/>
</calcChain>
</file>

<file path=xl/sharedStrings.xml><?xml version="1.0" encoding="utf-8"?>
<sst xmlns="http://schemas.openxmlformats.org/spreadsheetml/2006/main" count="269" uniqueCount="74">
  <si>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</si>
  <si>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</si>
  <si>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</si>
  <si>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</si>
  <si>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</si>
  <si>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</si>
  <si>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</si>
  <si>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</si>
  <si>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</si>
  <si>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</si>
  <si>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</si>
  <si>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</si>
  <si>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</si>
  <si>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</si>
  <si>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</si>
  <si>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</si>
  <si>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</si>
  <si>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</si>
  <si>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</si>
  <si>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</si>
  <si>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</si>
  <si>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</si>
  <si>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</si>
  <si>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</si>
  <si>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</si>
  <si>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</si>
  <si>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</si>
  <si>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</si>
  <si>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</si>
  <si>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</si>
  <si>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</si>
  <si>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</si>
  <si>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</si>
  <si>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</si>
  <si>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</si>
  <si>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</si>
  <si>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</si>
  <si>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</si>
  <si>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</si>
  <si>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</si>
  <si>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</si>
  <si>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</si>
  <si>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</si>
  <si>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</si>
  <si>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</si>
  <si>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</si>
  <si>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</si>
  <si>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</si>
  <si>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</si>
  <si>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</si>
  <si>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</si>
  <si>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</si>
  <si>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</si>
  <si>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</si>
  <si>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</si>
  <si>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</si>
  <si>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Odisha</t>
  </si>
  <si>
    <t>2016-17</t>
  </si>
  <si>
    <t>2017-18</t>
  </si>
  <si>
    <t>2018-19</t>
  </si>
  <si>
    <t>2019-20</t>
  </si>
  <si>
    <t>2020-21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</si>
  <si>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</si>
  <si>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</si>
  <si>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</si>
  <si>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</si>
  <si>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</si>
  <si>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</si>
  <si>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</si>
  <si>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</si>
  <si>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</si>
  <si>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</si>
  <si>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Source: Directorate of Economics and Statistics of the respective State/Uts.</t>
  </si>
  <si>
    <t>As on 15.03.2021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</si>
</sst>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0" fontId="7" fillId="0" borderId="0" xfId="0" applyFont="1" applyFill="1" applyProtection="1"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</xf>
    <xf numFmtId="0" fontId="7" fillId="0" borderId="0" xfId="0" applyFont="1" applyFill="1" applyProtection="1"/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2" fillId="0" borderId="1" xfId="0" quotePrefix="1" applyNumberFormat="1" applyFont="1" applyFill="1" applyBorder="1" applyAlignment="1" applyProtection="1">
      <alignment vertical="center" wrapText="1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49" fontId="12" fillId="3" borderId="1" xfId="0" applyNumberFormat="1" applyFont="1" applyFill="1" applyBorder="1" applyAlignment="1" applyProtection="1">
      <alignment vertical="center" wrapText="1"/>
    </xf>
    <xf numFmtId="49" fontId="12" fillId="3" borderId="1" xfId="0" quotePrefix="1" applyNumberFormat="1" applyFont="1" applyFill="1" applyBorder="1" applyAlignment="1" applyProtection="1">
      <alignment vertical="center" wrapText="1"/>
    </xf>
    <xf numFmtId="0" fontId="13" fillId="0" borderId="0" xfId="0" applyFont="1" applyFill="1" applyProtection="1">
      <protection locked="0"/>
    </xf>
    <xf numFmtId="0" fontId="14" fillId="0" borderId="0" xfId="0" applyFont="1" applyFill="1" applyBorder="1" applyProtection="1"/>
    <xf numFmtId="0" fontId="15" fillId="0" borderId="1" xfId="0" applyFont="1" applyFill="1" applyBorder="1" applyAlignment="1" applyProtection="1">
      <alignment horizontal="center"/>
    </xf>
    <xf numFmtId="1" fontId="15" fillId="0" borderId="1" xfId="0" applyNumberFormat="1" applyFont="1" applyFill="1" applyBorder="1" applyProtection="1"/>
    <xf numFmtId="1" fontId="15" fillId="0" borderId="1" xfId="0" applyNumberFormat="1" applyFont="1" applyFill="1" applyBorder="1" applyProtection="1">
      <protection locked="0"/>
    </xf>
    <xf numFmtId="1" fontId="15" fillId="3" borderId="1" xfId="0" applyNumberFormat="1" applyFont="1" applyFill="1" applyBorder="1" applyProtection="1">
      <protection locked="0"/>
    </xf>
    <xf numFmtId="1" fontId="15" fillId="3" borderId="1" xfId="0" applyNumberFormat="1" applyFont="1" applyFill="1" applyBorder="1" applyProtection="1"/>
    <xf numFmtId="0" fontId="15" fillId="0" borderId="1" xfId="0" applyFont="1" applyFill="1" applyBorder="1" applyProtection="1">
      <protection locked="0"/>
    </xf>
    <xf numFmtId="0" fontId="15" fillId="3" borderId="1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6" fillId="3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left" vertical="top" wrapText="1"/>
    </xf>
    <xf numFmtId="0" fontId="17" fillId="3" borderId="1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Protection="1"/>
  </cellXfs>
  <cellStyles count="530">
    <cellStyle name="Comma 2" xfId="15"/>
    <cellStyle name="Comma 2 2" xfId="528"/>
    <cellStyle name="Normal" xfId="0" builtinId="0"/>
    <cellStyle name="Normal 2" xfId="2"/>
    <cellStyle name="Normal 2 2" xfId="8"/>
    <cellStyle name="Normal 2 2 2" xfId="10"/>
    <cellStyle name="Normal 2 2 3" xfId="18"/>
    <cellStyle name="Normal 2 3" xfId="5"/>
    <cellStyle name="Normal 2 3 2" xfId="529"/>
    <cellStyle name="Normal 2 4" xfId="9"/>
    <cellStyle name="Normal 2 4 2" xfId="17"/>
    <cellStyle name="Normal 3" xfId="1"/>
    <cellStyle name="Normal 3 2" xfId="6"/>
    <cellStyle name="Normal 3 2 2" xfId="11"/>
    <cellStyle name="Normal 3 3" xfId="16"/>
    <cellStyle name="Normal 4" xfId="3"/>
    <cellStyle name="Normal 5" xfId="4"/>
    <cellStyle name="Normal 5 2" xfId="12"/>
    <cellStyle name="Normal 6" xfId="14"/>
    <cellStyle name="Note 2" xfId="7"/>
    <cellStyle name="Note 2 2" xfId="13"/>
    <cellStyle name="style1405592468105" xfId="19"/>
    <cellStyle name="style1405593752700" xfId="20"/>
    <cellStyle name="style1406113848636" xfId="21"/>
    <cellStyle name="style1406113848741" xfId="22"/>
    <cellStyle name="style1406113848796" xfId="23"/>
    <cellStyle name="style1406113848827" xfId="24"/>
    <cellStyle name="style1406113848859" xfId="25"/>
    <cellStyle name="style1406113848891" xfId="26"/>
    <cellStyle name="style1406113848925" xfId="27"/>
    <cellStyle name="style1406113848965" xfId="28"/>
    <cellStyle name="style1406113848998" xfId="29"/>
    <cellStyle name="style1406113849028" xfId="30"/>
    <cellStyle name="style1406113849058" xfId="31"/>
    <cellStyle name="style1406113849090" xfId="32"/>
    <cellStyle name="style1406113849117" xfId="33"/>
    <cellStyle name="style1406113849144" xfId="34"/>
    <cellStyle name="style1406113849183" xfId="35"/>
    <cellStyle name="style1406113849217" xfId="36"/>
    <cellStyle name="style1406113849255" xfId="37"/>
    <cellStyle name="style1406113849284" xfId="38"/>
    <cellStyle name="style1406113849311" xfId="39"/>
    <cellStyle name="style1406113849339" xfId="40"/>
    <cellStyle name="style1406113849367" xfId="41"/>
    <cellStyle name="style1406113849389" xfId="42"/>
    <cellStyle name="style1406113849413" xfId="43"/>
    <cellStyle name="style1406113849558" xfId="44"/>
    <cellStyle name="style1406113849582" xfId="45"/>
    <cellStyle name="style1406113849605" xfId="46"/>
    <cellStyle name="style1406113849630" xfId="47"/>
    <cellStyle name="style1406113849653" xfId="48"/>
    <cellStyle name="style1406113849674" xfId="49"/>
    <cellStyle name="style1406113849701" xfId="50"/>
    <cellStyle name="style1406113849728" xfId="51"/>
    <cellStyle name="style1406113849754" xfId="52"/>
    <cellStyle name="style1406113849781" xfId="53"/>
    <cellStyle name="style1406113849808" xfId="54"/>
    <cellStyle name="style1406113849835" xfId="55"/>
    <cellStyle name="style1406113849856" xfId="56"/>
    <cellStyle name="style1406113849876" xfId="57"/>
    <cellStyle name="style1406113849898" xfId="58"/>
    <cellStyle name="style1406113849921" xfId="59"/>
    <cellStyle name="style1406113849947" xfId="60"/>
    <cellStyle name="style1406113849975" xfId="61"/>
    <cellStyle name="style1406113850004" xfId="62"/>
    <cellStyle name="style1406113850027" xfId="63"/>
    <cellStyle name="style1406113850054" xfId="64"/>
    <cellStyle name="style1406113850081" xfId="65"/>
    <cellStyle name="style1406113850103" xfId="66"/>
    <cellStyle name="style1406113850129" xfId="67"/>
    <cellStyle name="style1406113850156" xfId="68"/>
    <cellStyle name="style1406113850182" xfId="69"/>
    <cellStyle name="style1406113850203" xfId="70"/>
    <cellStyle name="style1406113850224" xfId="71"/>
    <cellStyle name="style1406113850258" xfId="72"/>
    <cellStyle name="style1406113850331" xfId="73"/>
    <cellStyle name="style1406113850358" xfId="74"/>
    <cellStyle name="style1406113850380" xfId="75"/>
    <cellStyle name="style1406113850409" xfId="76"/>
    <cellStyle name="style1406113850431" xfId="77"/>
    <cellStyle name="style1406113850452" xfId="78"/>
    <cellStyle name="style1406113850474" xfId="79"/>
    <cellStyle name="style1406113850501" xfId="80"/>
    <cellStyle name="style1406113850522" xfId="81"/>
    <cellStyle name="style1406113850542" xfId="82"/>
    <cellStyle name="style1406113850570" xfId="83"/>
    <cellStyle name="style1406113850591" xfId="84"/>
    <cellStyle name="style1406113850614" xfId="85"/>
    <cellStyle name="style1406113850636" xfId="86"/>
    <cellStyle name="style1406113850655" xfId="87"/>
    <cellStyle name="style1406113850674" xfId="88"/>
    <cellStyle name="style1406113850723" xfId="89"/>
    <cellStyle name="style1406113850767" xfId="90"/>
    <cellStyle name="style1406113850816" xfId="91"/>
    <cellStyle name="style1406114189185" xfId="92"/>
    <cellStyle name="style1406114189213" xfId="93"/>
    <cellStyle name="style1406114189239" xfId="94"/>
    <cellStyle name="style1406114189259" xfId="95"/>
    <cellStyle name="style1406114189283" xfId="96"/>
    <cellStyle name="style1406114189307" xfId="97"/>
    <cellStyle name="style1406114189331" xfId="98"/>
    <cellStyle name="style1406114189356" xfId="99"/>
    <cellStyle name="style1406114189382" xfId="100"/>
    <cellStyle name="style1406114189407" xfId="101"/>
    <cellStyle name="style1406114189432" xfId="102"/>
    <cellStyle name="style1406114189459" xfId="103"/>
    <cellStyle name="style1406114189481" xfId="104"/>
    <cellStyle name="style1406114189505" xfId="105"/>
    <cellStyle name="style1406114189535" xfId="106"/>
    <cellStyle name="style1406114189560" xfId="107"/>
    <cellStyle name="style1406114189585" xfId="108"/>
    <cellStyle name="style1406114189616" xfId="109"/>
    <cellStyle name="style1406114189644" xfId="110"/>
    <cellStyle name="style1406114189671" xfId="111"/>
    <cellStyle name="style1406114189696" xfId="112"/>
    <cellStyle name="style1406114189716" xfId="113"/>
    <cellStyle name="style1406114189736" xfId="114"/>
    <cellStyle name="style1406114189757" xfId="115"/>
    <cellStyle name="style1406114189778" xfId="116"/>
    <cellStyle name="style1406114189799" xfId="117"/>
    <cellStyle name="style1406114189820" xfId="118"/>
    <cellStyle name="style1406114189840" xfId="119"/>
    <cellStyle name="style1406114189860" xfId="120"/>
    <cellStyle name="style1406114189886" xfId="121"/>
    <cellStyle name="style1406114189911" xfId="122"/>
    <cellStyle name="style1406114189990" xfId="123"/>
    <cellStyle name="style1406114190017" xfId="124"/>
    <cellStyle name="style1406114190044" xfId="125"/>
    <cellStyle name="style1406114190069" xfId="126"/>
    <cellStyle name="style1406114190088" xfId="127"/>
    <cellStyle name="style1406114190108" xfId="128"/>
    <cellStyle name="style1406114190127" xfId="129"/>
    <cellStyle name="style1406114190148" xfId="130"/>
    <cellStyle name="style1406114190171" xfId="131"/>
    <cellStyle name="style1406114190195" xfId="132"/>
    <cellStyle name="style1406114190219" xfId="133"/>
    <cellStyle name="style1406114190238" xfId="134"/>
    <cellStyle name="style1406114190262" xfId="135"/>
    <cellStyle name="style1406114190285" xfId="136"/>
    <cellStyle name="style1406114190303" xfId="137"/>
    <cellStyle name="style1406114190327" xfId="138"/>
    <cellStyle name="style1406114190351" xfId="139"/>
    <cellStyle name="style1406114190375" xfId="140"/>
    <cellStyle name="style1406114190395" xfId="141"/>
    <cellStyle name="style1406114190415" xfId="142"/>
    <cellStyle name="style1406114190439" xfId="143"/>
    <cellStyle name="style1406114190464" xfId="144"/>
    <cellStyle name="style1406114190487" xfId="145"/>
    <cellStyle name="style1406114190507" xfId="146"/>
    <cellStyle name="style1406114190534" xfId="147"/>
    <cellStyle name="style1406114190553" xfId="148"/>
    <cellStyle name="style1406114190571" xfId="149"/>
    <cellStyle name="style1406114190588" xfId="150"/>
    <cellStyle name="style1406114190609" xfId="151"/>
    <cellStyle name="style1406114190628" xfId="152"/>
    <cellStyle name="style1406114190647" xfId="153"/>
    <cellStyle name="style1406114190666" xfId="154"/>
    <cellStyle name="style1406114190687" xfId="155"/>
    <cellStyle name="style1406114190844" xfId="156"/>
    <cellStyle name="style1406114190863" xfId="157"/>
    <cellStyle name="style1406114190881" xfId="158"/>
    <cellStyle name="style1406114190900" xfId="159"/>
    <cellStyle name="style1406114190959" xfId="160"/>
    <cellStyle name="style1406114191014" xfId="161"/>
    <cellStyle name="style1406114191303" xfId="162"/>
    <cellStyle name="style1406114191912" xfId="163"/>
    <cellStyle name="style1406114345186" xfId="164"/>
    <cellStyle name="style1406114345361" xfId="165"/>
    <cellStyle name="style1406114398523" xfId="166"/>
    <cellStyle name="style1406114398549" xfId="167"/>
    <cellStyle name="style1406114398571" xfId="168"/>
    <cellStyle name="style1406114398589" xfId="169"/>
    <cellStyle name="style1406114398610" xfId="170"/>
    <cellStyle name="style1406114398632" xfId="171"/>
    <cellStyle name="style1406114398654" xfId="172"/>
    <cellStyle name="style1406114398679" xfId="173"/>
    <cellStyle name="style1406114398703" xfId="174"/>
    <cellStyle name="style1406114398726" xfId="175"/>
    <cellStyle name="style1406114398750" xfId="176"/>
    <cellStyle name="style1406114398774" xfId="177"/>
    <cellStyle name="style1406114398792" xfId="178"/>
    <cellStyle name="style1406114398812" xfId="179"/>
    <cellStyle name="style1406114398835" xfId="180"/>
    <cellStyle name="style1406114398855" xfId="181"/>
    <cellStyle name="style1406114398880" xfId="182"/>
    <cellStyle name="style1406114398898" xfId="183"/>
    <cellStyle name="style1406114398922" xfId="184"/>
    <cellStyle name="style1406114398946" xfId="185"/>
    <cellStyle name="style1406114398972" xfId="186"/>
    <cellStyle name="style1406114398991" xfId="187"/>
    <cellStyle name="style1406114399009" xfId="188"/>
    <cellStyle name="style1406114399027" xfId="189"/>
    <cellStyle name="style1406114399044" xfId="190"/>
    <cellStyle name="style1406114399064" xfId="191"/>
    <cellStyle name="style1406114399083" xfId="192"/>
    <cellStyle name="style1406114399102" xfId="193"/>
    <cellStyle name="style1406114399120" xfId="194"/>
    <cellStyle name="style1406114399144" xfId="195"/>
    <cellStyle name="style1406114399167" xfId="196"/>
    <cellStyle name="style1406114399199" xfId="197"/>
    <cellStyle name="style1406114399226" xfId="198"/>
    <cellStyle name="style1406114399254" xfId="199"/>
    <cellStyle name="style1406114399277" xfId="200"/>
    <cellStyle name="style1406114399294" xfId="201"/>
    <cellStyle name="style1406114399311" xfId="202"/>
    <cellStyle name="style1406114399329" xfId="203"/>
    <cellStyle name="style1406114399348" xfId="204"/>
    <cellStyle name="style1406114399367" xfId="205"/>
    <cellStyle name="style1406114399389" xfId="206"/>
    <cellStyle name="style1406114399411" xfId="207"/>
    <cellStyle name="style1406114399490" xfId="208"/>
    <cellStyle name="style1406114399512" xfId="209"/>
    <cellStyle name="style1406114399534" xfId="210"/>
    <cellStyle name="style1406114399551" xfId="211"/>
    <cellStyle name="style1406114399576" xfId="212"/>
    <cellStyle name="style1406114399599" xfId="213"/>
    <cellStyle name="style1406114399622" xfId="214"/>
    <cellStyle name="style1406114399641" xfId="215"/>
    <cellStyle name="style1406114399662" xfId="216"/>
    <cellStyle name="style1406114399689" xfId="217"/>
    <cellStyle name="style1406114399716" xfId="218"/>
    <cellStyle name="style1406114399740" xfId="219"/>
    <cellStyle name="style1406114399758" xfId="220"/>
    <cellStyle name="style1406114399783" xfId="221"/>
    <cellStyle name="style1406114399802" xfId="222"/>
    <cellStyle name="style1406114399820" xfId="223"/>
    <cellStyle name="style1406114399839" xfId="224"/>
    <cellStyle name="style1406114399860" xfId="225"/>
    <cellStyle name="style1406114399878" xfId="226"/>
    <cellStyle name="style1406114399896" xfId="227"/>
    <cellStyle name="style1406114399914" xfId="228"/>
    <cellStyle name="style1406114399932" xfId="229"/>
    <cellStyle name="style1406114399951" xfId="230"/>
    <cellStyle name="style1406114399969" xfId="231"/>
    <cellStyle name="style1406114399987" xfId="232"/>
    <cellStyle name="style1406114400018" xfId="233"/>
    <cellStyle name="style1406114400104" xfId="234"/>
    <cellStyle name="style1406114400339" xfId="235"/>
    <cellStyle name="style1406114400806" xfId="236"/>
    <cellStyle name="style1406114440149" xfId="237"/>
    <cellStyle name="style1406114440175" xfId="238"/>
    <cellStyle name="style1406114440200" xfId="239"/>
    <cellStyle name="style1406114440219" xfId="240"/>
    <cellStyle name="style1406114440242" xfId="241"/>
    <cellStyle name="style1406114440265" xfId="242"/>
    <cellStyle name="style1406114440288" xfId="243"/>
    <cellStyle name="style1406114440311" xfId="244"/>
    <cellStyle name="style1406114440332" xfId="245"/>
    <cellStyle name="style1406114440354" xfId="246"/>
    <cellStyle name="style1406114440375" xfId="247"/>
    <cellStyle name="style1406114440396" xfId="248"/>
    <cellStyle name="style1406114440413" xfId="249"/>
    <cellStyle name="style1406114440430" xfId="250"/>
    <cellStyle name="style1406114440452" xfId="251"/>
    <cellStyle name="style1406114440470" xfId="252"/>
    <cellStyle name="style1406114440492" xfId="253"/>
    <cellStyle name="style1406114440509" xfId="254"/>
    <cellStyle name="style1406114440531" xfId="255"/>
    <cellStyle name="style1406114440552" xfId="256"/>
    <cellStyle name="style1406114440573" xfId="257"/>
    <cellStyle name="style1406114440590" xfId="258"/>
    <cellStyle name="style1406114440607" xfId="259"/>
    <cellStyle name="style1406114440624" xfId="260"/>
    <cellStyle name="style1406114440641" xfId="261"/>
    <cellStyle name="style1406114440657" xfId="262"/>
    <cellStyle name="style1406114440676" xfId="263"/>
    <cellStyle name="style1406114440693" xfId="264"/>
    <cellStyle name="style1406114440711" xfId="265"/>
    <cellStyle name="style1406114440733" xfId="266"/>
    <cellStyle name="style1406114440756" xfId="267"/>
    <cellStyle name="style1406114440778" xfId="268"/>
    <cellStyle name="style1406114440801" xfId="269"/>
    <cellStyle name="style1406114440831" xfId="270"/>
    <cellStyle name="style1406114440854" xfId="271"/>
    <cellStyle name="style1406114440871" xfId="272"/>
    <cellStyle name="style1406114440888" xfId="273"/>
    <cellStyle name="style1406114440905" xfId="274"/>
    <cellStyle name="style1406114440922" xfId="275"/>
    <cellStyle name="style1406114440941" xfId="276"/>
    <cellStyle name="style1406114440964" xfId="277"/>
    <cellStyle name="style1406114440986" xfId="278"/>
    <cellStyle name="style1406114441003" xfId="279"/>
    <cellStyle name="style1406114441024" xfId="280"/>
    <cellStyle name="style1406114441046" xfId="281"/>
    <cellStyle name="style1406114441063" xfId="282"/>
    <cellStyle name="style1406114441085" xfId="283"/>
    <cellStyle name="style1406114441106" xfId="284"/>
    <cellStyle name="style1406114441127" xfId="285"/>
    <cellStyle name="style1406114441144" xfId="286"/>
    <cellStyle name="style1406114441245" xfId="287"/>
    <cellStyle name="style1406114441267" xfId="288"/>
    <cellStyle name="style1406114441288" xfId="289"/>
    <cellStyle name="style1406114441309" xfId="290"/>
    <cellStyle name="style1406114441326" xfId="291"/>
    <cellStyle name="style1406114441350" xfId="292"/>
    <cellStyle name="style1406114441369" xfId="293"/>
    <cellStyle name="style1406114441387" xfId="294"/>
    <cellStyle name="style1406114441405" xfId="295"/>
    <cellStyle name="style1406114441425" xfId="296"/>
    <cellStyle name="style1406114441444" xfId="297"/>
    <cellStyle name="style1406114441462" xfId="298"/>
    <cellStyle name="style1406114441479" xfId="299"/>
    <cellStyle name="style1406114441496" xfId="300"/>
    <cellStyle name="style1406114441514" xfId="301"/>
    <cellStyle name="style1406114441532" xfId="302"/>
    <cellStyle name="style1406114441549" xfId="303"/>
    <cellStyle name="style1406114441566" xfId="304"/>
    <cellStyle name="style1406114441594" xfId="305"/>
    <cellStyle name="style1406114441626" xfId="306"/>
    <cellStyle name="style1406114442197" xfId="307"/>
    <cellStyle name="style1406114490232" xfId="308"/>
    <cellStyle name="style1406114490278" xfId="309"/>
    <cellStyle name="style1406114490860" xfId="310"/>
    <cellStyle name="style1406114491098" xfId="311"/>
    <cellStyle name="style1406114491204" xfId="312"/>
    <cellStyle name="style1406114491528" xfId="313"/>
    <cellStyle name="style1406114491549" xfId="314"/>
    <cellStyle name="style1406114491606" xfId="315"/>
    <cellStyle name="style1406114491677" xfId="316"/>
    <cellStyle name="style1406182998088" xfId="317"/>
    <cellStyle name="style1406182998186" xfId="318"/>
    <cellStyle name="style1406183036983" xfId="319"/>
    <cellStyle name="style1411446450504" xfId="320"/>
    <cellStyle name="style1411446450551" xfId="321"/>
    <cellStyle name="style1411446450598" xfId="322"/>
    <cellStyle name="style1411446450629" xfId="323"/>
    <cellStyle name="style1411446450660" xfId="324"/>
    <cellStyle name="style1411446450738" xfId="325"/>
    <cellStyle name="style1411446450769" xfId="326"/>
    <cellStyle name="style1411446450801" xfId="327"/>
    <cellStyle name="style1411446450847" xfId="328"/>
    <cellStyle name="style1411446450879" xfId="329"/>
    <cellStyle name="style1411446450910" xfId="330"/>
    <cellStyle name="style1411446450957" xfId="331"/>
    <cellStyle name="style1411446450988" xfId="332"/>
    <cellStyle name="style1411446451019" xfId="333"/>
    <cellStyle name="style1411446451050" xfId="334"/>
    <cellStyle name="style1411446451128" xfId="335"/>
    <cellStyle name="style1411446451159" xfId="336"/>
    <cellStyle name="style1411446451191" xfId="337"/>
    <cellStyle name="style1411446451206" xfId="338"/>
    <cellStyle name="style1411446451237" xfId="339"/>
    <cellStyle name="style1411446451269" xfId="340"/>
    <cellStyle name="style1411446451284" xfId="341"/>
    <cellStyle name="style1411446451315" xfId="342"/>
    <cellStyle name="style1411446451331" xfId="343"/>
    <cellStyle name="style1411446451362" xfId="344"/>
    <cellStyle name="style1411446451378" xfId="345"/>
    <cellStyle name="style1411446451409" xfId="346"/>
    <cellStyle name="style1411446451471" xfId="347"/>
    <cellStyle name="style1411446451518" xfId="348"/>
    <cellStyle name="style1411446451549" xfId="349"/>
    <cellStyle name="style1411446451581" xfId="350"/>
    <cellStyle name="style1411446451596" xfId="351"/>
    <cellStyle name="style1411446451627" xfId="352"/>
    <cellStyle name="style1411446451659" xfId="353"/>
    <cellStyle name="style1411446451690" xfId="354"/>
    <cellStyle name="style1411446451705" xfId="355"/>
    <cellStyle name="style1411446451721" xfId="356"/>
    <cellStyle name="style1411446451752" xfId="357"/>
    <cellStyle name="style1411446451815" xfId="358"/>
    <cellStyle name="style1411446451846" xfId="359"/>
    <cellStyle name="style1411446451877" xfId="360"/>
    <cellStyle name="style1411446451893" xfId="361"/>
    <cellStyle name="style1411446451924" xfId="362"/>
    <cellStyle name="style1411446451955" xfId="363"/>
    <cellStyle name="style1411446451971" xfId="364"/>
    <cellStyle name="style1411446452002" xfId="365"/>
    <cellStyle name="style1411446452033" xfId="366"/>
    <cellStyle name="style1411446452049" xfId="367"/>
    <cellStyle name="style1411446452111" xfId="368"/>
    <cellStyle name="style1411446452142" xfId="369"/>
    <cellStyle name="style1411446452158" xfId="370"/>
    <cellStyle name="style1411446452189" xfId="371"/>
    <cellStyle name="style1411446452220" xfId="372"/>
    <cellStyle name="style1411446452236" xfId="373"/>
    <cellStyle name="style1411446452267" xfId="374"/>
    <cellStyle name="style1411446452298" xfId="375"/>
    <cellStyle name="style1411446452314" xfId="376"/>
    <cellStyle name="style1411446452329" xfId="377"/>
    <cellStyle name="style1411446452361" xfId="378"/>
    <cellStyle name="style1411446452407" xfId="379"/>
    <cellStyle name="style1411446452439" xfId="380"/>
    <cellStyle name="style1411446452454" xfId="381"/>
    <cellStyle name="style1411446452485" xfId="382"/>
    <cellStyle name="style1411446452501" xfId="383"/>
    <cellStyle name="style1411446452532" xfId="384"/>
    <cellStyle name="style1411446452548" xfId="385"/>
    <cellStyle name="style1411446452563" xfId="386"/>
    <cellStyle name="style1411449801970" xfId="387"/>
    <cellStyle name="style1411449802014" xfId="388"/>
    <cellStyle name="style1411449802039" xfId="389"/>
    <cellStyle name="style1411449802064" xfId="390"/>
    <cellStyle name="style1411449802092" xfId="391"/>
    <cellStyle name="style1411449802118" xfId="392"/>
    <cellStyle name="style1411449802516" xfId="393"/>
    <cellStyle name="style1411449802578" xfId="394"/>
    <cellStyle name="style1411449802602" xfId="395"/>
    <cellStyle name="style1411449802628" xfId="396"/>
    <cellStyle name="style1411449802695" xfId="397"/>
    <cellStyle name="style1411449802719" xfId="398"/>
    <cellStyle name="style1411449802744" xfId="399"/>
    <cellStyle name="style1411449802916" xfId="400"/>
    <cellStyle name="style1411449802935" xfId="401"/>
    <cellStyle name="style1411449802987" xfId="402"/>
    <cellStyle name="style1411449803130" xfId="403"/>
    <cellStyle name="style1411449803296" xfId="404"/>
    <cellStyle name="style1411449803317" xfId="405"/>
    <cellStyle name="style1411449803337" xfId="406"/>
    <cellStyle name="style1411449803356" xfId="407"/>
    <cellStyle name="style1411449803379" xfId="408"/>
    <cellStyle name="style1411449803400" xfId="409"/>
    <cellStyle name="style1411449803420" xfId="410"/>
    <cellStyle name="style1411449803440" xfId="411"/>
    <cellStyle name="style1411449803461" xfId="412"/>
    <cellStyle name="style1411449803483" xfId="413"/>
    <cellStyle name="style1411449803510" xfId="414"/>
    <cellStyle name="style1411449803534" xfId="415"/>
    <cellStyle name="style1411449803554" xfId="416"/>
    <cellStyle name="style1411449803577" xfId="417"/>
    <cellStyle name="style1411451081406" xfId="418"/>
    <cellStyle name="style1411451081449" xfId="419"/>
    <cellStyle name="style1411451081472" xfId="420"/>
    <cellStyle name="style1411451081497" xfId="421"/>
    <cellStyle name="style1411451081522" xfId="422"/>
    <cellStyle name="style1411451081547" xfId="423"/>
    <cellStyle name="style1411451081953" xfId="424"/>
    <cellStyle name="style1411451082017" xfId="425"/>
    <cellStyle name="style1411451082043" xfId="426"/>
    <cellStyle name="style1411451082068" xfId="427"/>
    <cellStyle name="style1411451082091" xfId="428"/>
    <cellStyle name="style1411451082115" xfId="429"/>
    <cellStyle name="style1411451082188" xfId="430"/>
    <cellStyle name="style1411451082364" xfId="431"/>
    <cellStyle name="style1411451082383" xfId="432"/>
    <cellStyle name="style1411451082433" xfId="433"/>
    <cellStyle name="style1411451082533" xfId="434"/>
    <cellStyle name="style1411451082735" xfId="435"/>
    <cellStyle name="style1411451082754" xfId="436"/>
    <cellStyle name="style1411451082774" xfId="437"/>
    <cellStyle name="style1411451082793" xfId="438"/>
    <cellStyle name="style1411451082814" xfId="439"/>
    <cellStyle name="style1411451082834" xfId="440"/>
    <cellStyle name="style1411451082853" xfId="441"/>
    <cellStyle name="style1411451082873" xfId="442"/>
    <cellStyle name="style1411451082893" xfId="443"/>
    <cellStyle name="style1411451082912" xfId="444"/>
    <cellStyle name="style1411451082933" xfId="445"/>
    <cellStyle name="style1411451082954" xfId="446"/>
    <cellStyle name="style1411451082974" xfId="447"/>
    <cellStyle name="style1411451082993" xfId="448"/>
    <cellStyle name="style1411451083012" xfId="449"/>
    <cellStyle name="style1411542382001" xfId="450"/>
    <cellStyle name="style1411542382059" xfId="451"/>
    <cellStyle name="style1411542382094" xfId="452"/>
    <cellStyle name="style1411542382123" xfId="453"/>
    <cellStyle name="style1411542382156" xfId="454"/>
    <cellStyle name="style1411542382190" xfId="455"/>
    <cellStyle name="style1411542382225" xfId="456"/>
    <cellStyle name="style1411542382311" xfId="457"/>
    <cellStyle name="style1411542382346" xfId="458"/>
    <cellStyle name="style1411542382378" xfId="459"/>
    <cellStyle name="style1411542382409" xfId="460"/>
    <cellStyle name="style1411542382440" xfId="461"/>
    <cellStyle name="style1411542382466" xfId="462"/>
    <cellStyle name="style1411542382491" xfId="463"/>
    <cellStyle name="style1411542382523" xfId="464"/>
    <cellStyle name="style1411542382556" xfId="465"/>
    <cellStyle name="style1411542382585" xfId="466"/>
    <cellStyle name="style1411542382613" xfId="467"/>
    <cellStyle name="style1411542382701" xfId="468"/>
    <cellStyle name="style1411542382751" xfId="469"/>
    <cellStyle name="style1411542382774" xfId="470"/>
    <cellStyle name="style1411542382797" xfId="471"/>
    <cellStyle name="style1411542382821" xfId="472"/>
    <cellStyle name="style1411542382844" xfId="473"/>
    <cellStyle name="style1411542382872" xfId="474"/>
    <cellStyle name="style1411542382898" xfId="475"/>
    <cellStyle name="style1411542382921" xfId="476"/>
    <cellStyle name="style1411542382949" xfId="477"/>
    <cellStyle name="style1411542382977" xfId="478"/>
    <cellStyle name="style1411542383005" xfId="479"/>
    <cellStyle name="style1411542383036" xfId="480"/>
    <cellStyle name="style1411542383066" xfId="481"/>
    <cellStyle name="style1411542383094" xfId="482"/>
    <cellStyle name="style1411542383116" xfId="483"/>
    <cellStyle name="style1411542383137" xfId="484"/>
    <cellStyle name="style1411542383160" xfId="485"/>
    <cellStyle name="style1411542383184" xfId="486"/>
    <cellStyle name="style1411542383249" xfId="487"/>
    <cellStyle name="style1411542383276" xfId="488"/>
    <cellStyle name="style1411542383303" xfId="489"/>
    <cellStyle name="style1411542383332" xfId="490"/>
    <cellStyle name="style1411542383355" xfId="491"/>
    <cellStyle name="style1411542383382" xfId="492"/>
    <cellStyle name="style1411542383409" xfId="493"/>
    <cellStyle name="style1411542383430" xfId="494"/>
    <cellStyle name="style1411542383457" xfId="495"/>
    <cellStyle name="style1411542383483" xfId="496"/>
    <cellStyle name="style1411542383510" xfId="497"/>
    <cellStyle name="style1411542383530" xfId="498"/>
    <cellStyle name="style1411542383552" xfId="499"/>
    <cellStyle name="style1411542383579" xfId="500"/>
    <cellStyle name="style1411542383606" xfId="501"/>
    <cellStyle name="style1411542383632" xfId="502"/>
    <cellStyle name="style1411542383654" xfId="503"/>
    <cellStyle name="style1411542383684" xfId="504"/>
    <cellStyle name="style1411542383710" xfId="505"/>
    <cellStyle name="style1411542383732" xfId="506"/>
    <cellStyle name="style1411542383756" xfId="507"/>
    <cellStyle name="style1411542383790" xfId="508"/>
    <cellStyle name="style1411542383813" xfId="509"/>
    <cellStyle name="style1411542383835" xfId="510"/>
    <cellStyle name="style1411542383858" xfId="511"/>
    <cellStyle name="style1411542383881" xfId="512"/>
    <cellStyle name="style1411542383904" xfId="513"/>
    <cellStyle name="style1411542383967" xfId="514"/>
    <cellStyle name="style1411542383989" xfId="515"/>
    <cellStyle name="style1411542384009" xfId="516"/>
    <cellStyle name="style1411542384030" xfId="517"/>
    <cellStyle name="style1411542384052" xfId="518"/>
    <cellStyle name="style1411542384115" xfId="519"/>
    <cellStyle name="style1411542384148" xfId="520"/>
    <cellStyle name="style1411542384169" xfId="521"/>
    <cellStyle name="style1411542384188" xfId="522"/>
    <cellStyle name="style1411542384208" xfId="523"/>
    <cellStyle name="style1411542384227" xfId="524"/>
    <cellStyle name="style1411542384246" xfId="525"/>
    <cellStyle name="style1411542384273" xfId="526"/>
    <cellStyle name="style1411542384293" xfId="527"/>
  </cellStyles>
  <dxfs count="0"/>
  <tableStyles count="0" defaultTableStyle="TableStyleMedium2" defaultPivotStyle="PivotStyleMedium9"/>
  <colors>
    <mruColors>
      <color rgb="FF3399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40"/>
  <sheetViews>
    <sheetView tabSelected="1" zoomScale="85" zoomScaleNormal="85" zoomScaleSheetLayoutView="100" workbookViewId="0">
      <pane xSplit="2" ySplit="5" topLeftCell="C27" activePane="bottomRight" state="frozen"/>
      <selection activeCell="M4" sqref="M4:Q38"/>
      <selection pane="topRight" activeCell="M4" sqref="M4:Q38"/>
      <selection pane="bottomLeft" activeCell="M4" sqref="M4:Q38"/>
      <selection pane="bottomRight" activeCell="I3" sqref="I3"/>
    </sheetView>
  </sheetViews>
  <sheetFormatPr defaultColWidth="8.85546875" defaultRowHeight="21" x14ac:dyDescent="0.35"/>
  <cols>
    <col min="1" max="1" width="11" style="1" customWidth="1"/>
    <col min="2" max="2" width="44" style="1" customWidth="1"/>
    <col min="3" max="5" width="15.140625" style="1" customWidth="1"/>
    <col min="6" max="6" width="15.140625" style="3" customWidth="1"/>
    <col min="7" max="8" width="15.140625" style="2" customWidth="1"/>
    <col min="9" max="12" width="15.140625" style="20" customWidth="1"/>
    <col min="13" max="13" width="11" style="3" customWidth="1"/>
    <col min="14" max="16" width="11.42578125" style="3" customWidth="1"/>
    <col min="17" max="44" width="9.140625" style="3" customWidth="1"/>
    <col min="45" max="45" width="12.42578125" style="3" customWidth="1"/>
    <col min="46" max="67" width="9.140625" style="3" customWidth="1"/>
    <col min="68" max="68" width="12.140625" style="3" customWidth="1"/>
    <col min="69" max="72" width="9.140625" style="3" customWidth="1"/>
    <col min="73" max="77" width="9.140625" style="3" hidden="1" customWidth="1"/>
    <col min="78" max="78" width="9.140625" style="3" customWidth="1"/>
    <col min="79" max="83" width="9.140625" style="3" hidden="1" customWidth="1"/>
    <col min="84" max="84" width="9.140625" style="3" customWidth="1"/>
    <col min="85" max="89" width="9.140625" style="3" hidden="1" customWidth="1"/>
    <col min="90" max="90" width="9.140625" style="3" customWidth="1"/>
    <col min="91" max="95" width="9.140625" style="3" hidden="1" customWidth="1"/>
    <col min="96" max="96" width="9.140625" style="3" customWidth="1"/>
    <col min="97" max="101" width="9.140625" style="3" hidden="1" customWidth="1"/>
    <col min="102" max="102" width="9.140625" style="2" customWidth="1"/>
    <col min="103" max="107" width="9.140625" style="2" hidden="1" customWidth="1"/>
    <col min="108" max="108" width="9.140625" style="2" customWidth="1"/>
    <col min="109" max="113" width="9.140625" style="2" hidden="1" customWidth="1"/>
    <col min="114" max="114" width="9.140625" style="2" customWidth="1"/>
    <col min="115" max="119" width="9.140625" style="2" hidden="1" customWidth="1"/>
    <col min="120" max="120" width="9.140625" style="2" customWidth="1"/>
    <col min="121" max="150" width="9.140625" style="3" customWidth="1"/>
    <col min="151" max="151" width="9.140625" style="3" hidden="1" customWidth="1"/>
    <col min="152" max="159" width="9.140625" style="3" customWidth="1"/>
    <col min="160" max="160" width="9.140625" style="3" hidden="1" customWidth="1"/>
    <col min="161" max="165" width="9.140625" style="3" customWidth="1"/>
    <col min="166" max="166" width="9.140625" style="3" hidden="1" customWidth="1"/>
    <col min="167" max="176" width="9.140625" style="3" customWidth="1"/>
    <col min="177" max="180" width="8.85546875" style="3"/>
    <col min="181" max="181" width="12.7109375" style="3" bestFit="1" customWidth="1"/>
    <col min="182" max="16384" width="8.85546875" style="1"/>
  </cols>
  <sheetData>
    <row r="1" spans="1:181" x14ac:dyDescent="0.35">
      <c r="A1" s="1" t="s">
        <v>43</v>
      </c>
      <c r="B1" s="19" t="s">
        <v>56</v>
      </c>
    </row>
    <row r="2" spans="1:181" x14ac:dyDescent="0.35">
      <c r="A2" s="8" t="s">
        <v>38</v>
      </c>
      <c r="I2" s="20" t="s">
        <v>73</v>
      </c>
    </row>
    <row r="3" spans="1:181" x14ac:dyDescent="0.35">
      <c r="A3" s="8"/>
    </row>
    <row r="4" spans="1:181" x14ac:dyDescent="0.35">
      <c r="A4" s="8"/>
      <c r="E4" s="7"/>
      <c r="F4" s="7" t="s">
        <v>47</v>
      </c>
    </row>
    <row r="5" spans="1:181" ht="15.75" x14ac:dyDescent="0.25">
      <c r="A5" s="9" t="s">
        <v>0</v>
      </c>
      <c r="B5" s="10" t="s">
        <v>1</v>
      </c>
      <c r="C5" s="26" t="s">
        <v>21</v>
      </c>
      <c r="D5" s="26" t="s">
        <v>22</v>
      </c>
      <c r="E5" s="26" t="s">
        <v>23</v>
      </c>
      <c r="F5" s="26" t="s">
        <v>46</v>
      </c>
      <c r="G5" s="21" t="s">
        <v>55</v>
      </c>
      <c r="H5" s="21" t="s">
        <v>57</v>
      </c>
      <c r="I5" s="21" t="s">
        <v>58</v>
      </c>
      <c r="J5" s="21" t="s">
        <v>59</v>
      </c>
      <c r="K5" s="21" t="s">
        <v>60</v>
      </c>
      <c r="L5" s="21" t="s">
        <v>61</v>
      </c>
    </row>
    <row r="6" spans="1:181" s="12" customFormat="1" ht="15.75" x14ac:dyDescent="0.25">
      <c r="A6" s="17" t="s">
        <v>26</v>
      </c>
      <c r="B6" s="27" t="s">
        <v>2</v>
      </c>
      <c r="C6" s="25">
        <f>SUM(C7:C10)</f>
        <v>3934537.459100557</v>
      </c>
      <c r="D6" s="25">
        <f t="shared" ref="D6:E6" si="0">SUM(D7:D10)</f>
        <v>5342866.5504192226</v>
      </c>
      <c r="E6" s="25">
        <f t="shared" si="0"/>
        <v>5674966.6959175449</v>
      </c>
      <c r="F6" s="25">
        <f t="shared" ref="F6:L6" si="1">SUM(F7:F10)</f>
        <v>6556958.9903982086</v>
      </c>
      <c r="G6" s="25">
        <f t="shared" si="1"/>
        <v>6163540.8160575954</v>
      </c>
      <c r="H6" s="25">
        <f t="shared" si="1"/>
        <v>7425208.2270744219</v>
      </c>
      <c r="I6" s="25">
        <f t="shared" si="1"/>
        <v>7494152.2799245967</v>
      </c>
      <c r="J6" s="25">
        <f t="shared" si="1"/>
        <v>8586288.8827875797</v>
      </c>
      <c r="K6" s="25">
        <f t="shared" si="1"/>
        <v>9983739.5197251104</v>
      </c>
      <c r="L6" s="25">
        <f t="shared" si="1"/>
        <v>9484561.174476169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2"/>
      <c r="FW6" s="2"/>
      <c r="FX6" s="2"/>
      <c r="FY6" s="3"/>
    </row>
    <row r="7" spans="1:181" ht="15.75" x14ac:dyDescent="0.25">
      <c r="A7" s="13">
        <v>1.1000000000000001</v>
      </c>
      <c r="B7" s="28" t="s">
        <v>49</v>
      </c>
      <c r="C7" s="23">
        <v>2555038.7536649816</v>
      </c>
      <c r="D7" s="23">
        <v>3750538.4788407013</v>
      </c>
      <c r="E7" s="23">
        <v>3802013.6757261273</v>
      </c>
      <c r="F7" s="23">
        <v>4436266.1523856474</v>
      </c>
      <c r="G7" s="22">
        <v>3765010.0811597658</v>
      </c>
      <c r="H7" s="22">
        <v>4707585.8480065977</v>
      </c>
      <c r="I7" s="22">
        <v>4427626.8896878427</v>
      </c>
      <c r="J7" s="22">
        <v>5099981.9138929639</v>
      </c>
      <c r="K7" s="22">
        <v>6361568.2693433175</v>
      </c>
      <c r="L7" s="22">
        <v>6084835.9627263853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2"/>
      <c r="FW7" s="2"/>
      <c r="FX7" s="2"/>
    </row>
    <row r="8" spans="1:181" ht="15.75" x14ac:dyDescent="0.25">
      <c r="A8" s="13">
        <v>1.2</v>
      </c>
      <c r="B8" s="28" t="s">
        <v>50</v>
      </c>
      <c r="C8" s="23">
        <v>538910.85180090985</v>
      </c>
      <c r="D8" s="23">
        <v>637320.32226181019</v>
      </c>
      <c r="E8" s="23">
        <v>729848.77800838242</v>
      </c>
      <c r="F8" s="23">
        <v>803496.43870883388</v>
      </c>
      <c r="G8" s="22">
        <v>880541.65014977427</v>
      </c>
      <c r="H8" s="22">
        <v>909690.3319546883</v>
      </c>
      <c r="I8" s="22">
        <v>1188323.1403382074</v>
      </c>
      <c r="J8" s="22">
        <v>1434752.4398597821</v>
      </c>
      <c r="K8" s="22">
        <v>1395832.3572361283</v>
      </c>
      <c r="L8" s="22">
        <v>1111522.8689609438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2"/>
      <c r="FW8" s="2"/>
      <c r="FX8" s="2"/>
    </row>
    <row r="9" spans="1:181" ht="15.75" x14ac:dyDescent="0.25">
      <c r="A9" s="13">
        <v>1.3</v>
      </c>
      <c r="B9" s="28" t="s">
        <v>51</v>
      </c>
      <c r="C9" s="23">
        <v>572222.6487036827</v>
      </c>
      <c r="D9" s="23">
        <v>619884.24624673324</v>
      </c>
      <c r="E9" s="23">
        <v>784936.52249883523</v>
      </c>
      <c r="F9" s="23">
        <v>864086.46078654786</v>
      </c>
      <c r="G9" s="22">
        <v>957597.92534645624</v>
      </c>
      <c r="H9" s="22">
        <v>1108049.3368010549</v>
      </c>
      <c r="I9" s="22">
        <v>1022003.8113471409</v>
      </c>
      <c r="J9" s="22">
        <v>1102513.0006386873</v>
      </c>
      <c r="K9" s="22">
        <v>1138884.2528806394</v>
      </c>
      <c r="L9" s="22">
        <v>1206627.2076943431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2"/>
      <c r="FW9" s="2"/>
      <c r="FX9" s="2"/>
    </row>
    <row r="10" spans="1:181" ht="15.75" x14ac:dyDescent="0.25">
      <c r="A10" s="13">
        <v>1.4</v>
      </c>
      <c r="B10" s="28" t="s">
        <v>52</v>
      </c>
      <c r="C10" s="23">
        <v>268365.20493098296</v>
      </c>
      <c r="D10" s="23">
        <v>335123.50306997867</v>
      </c>
      <c r="E10" s="23">
        <v>358167.71968420019</v>
      </c>
      <c r="F10" s="23">
        <v>453109.93851718027</v>
      </c>
      <c r="G10" s="22">
        <v>560391.15940159839</v>
      </c>
      <c r="H10" s="22">
        <v>699882.7103120808</v>
      </c>
      <c r="I10" s="22">
        <v>856198.43855140579</v>
      </c>
      <c r="J10" s="22">
        <v>949041.52839614672</v>
      </c>
      <c r="K10" s="22">
        <v>1087454.6402650252</v>
      </c>
      <c r="L10" s="22">
        <v>1081575.1350944983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2"/>
      <c r="FW10" s="2"/>
      <c r="FX10" s="2"/>
    </row>
    <row r="11" spans="1:181" ht="15.75" x14ac:dyDescent="0.25">
      <c r="A11" s="14" t="s">
        <v>62</v>
      </c>
      <c r="B11" s="28" t="s">
        <v>3</v>
      </c>
      <c r="C11" s="23">
        <v>2648738.4527413668</v>
      </c>
      <c r="D11" s="23">
        <v>2666988.8780539245</v>
      </c>
      <c r="E11" s="23">
        <v>2868392.2038138756</v>
      </c>
      <c r="F11" s="23">
        <v>2703160.6440786985</v>
      </c>
      <c r="G11" s="22">
        <v>2862080.494591244</v>
      </c>
      <c r="H11" s="22">
        <v>3292603.9919016138</v>
      </c>
      <c r="I11" s="22">
        <v>3467115.2429095227</v>
      </c>
      <c r="J11" s="22">
        <v>4126450.375664785</v>
      </c>
      <c r="K11" s="22">
        <v>4209939.2065563099</v>
      </c>
      <c r="L11" s="22">
        <v>4002880.9029323384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2"/>
      <c r="FW11" s="2"/>
      <c r="FX11" s="2"/>
    </row>
    <row r="12" spans="1:181" ht="15.75" x14ac:dyDescent="0.25">
      <c r="A12" s="16"/>
      <c r="B12" s="29" t="s">
        <v>28</v>
      </c>
      <c r="C12" s="24">
        <f>C6+C11</f>
        <v>6583275.9118419234</v>
      </c>
      <c r="D12" s="24">
        <f t="shared" ref="D12:E12" si="2">D6+D11</f>
        <v>8009855.4284731466</v>
      </c>
      <c r="E12" s="24">
        <f t="shared" si="2"/>
        <v>8543358.89973142</v>
      </c>
      <c r="F12" s="24">
        <f t="shared" ref="F12" si="3">F6+F11</f>
        <v>9260119.6344769076</v>
      </c>
      <c r="G12" s="24">
        <f t="shared" ref="G12:L12" si="4">G6+G11</f>
        <v>9025621.3106488399</v>
      </c>
      <c r="H12" s="24">
        <f t="shared" si="4"/>
        <v>10717812.218976036</v>
      </c>
      <c r="I12" s="24">
        <f t="shared" si="4"/>
        <v>10961267.522834118</v>
      </c>
      <c r="J12" s="24">
        <f t="shared" si="4"/>
        <v>12712739.258452365</v>
      </c>
      <c r="K12" s="24">
        <f t="shared" si="4"/>
        <v>14193678.726281419</v>
      </c>
      <c r="L12" s="24">
        <f t="shared" si="4"/>
        <v>13487442.077408507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2"/>
      <c r="FW12" s="2"/>
      <c r="FX12" s="2"/>
    </row>
    <row r="13" spans="1:181" s="12" customFormat="1" ht="15.75" x14ac:dyDescent="0.25">
      <c r="A13" s="11" t="s">
        <v>63</v>
      </c>
      <c r="B13" s="30" t="s">
        <v>4</v>
      </c>
      <c r="C13" s="22">
        <v>4116404.4662145386</v>
      </c>
      <c r="D13" s="22">
        <v>4212453.1417505117</v>
      </c>
      <c r="E13" s="22">
        <v>5168497.950795372</v>
      </c>
      <c r="F13" s="22">
        <v>4724215.1282324977</v>
      </c>
      <c r="G13" s="22">
        <v>4654609.6129232226</v>
      </c>
      <c r="H13" s="22">
        <v>6741508.387108976</v>
      </c>
      <c r="I13" s="22">
        <v>8000596.0981282014</v>
      </c>
      <c r="J13" s="22">
        <v>8601939.540071141</v>
      </c>
      <c r="K13" s="22">
        <v>8703040.0376990177</v>
      </c>
      <c r="L13" s="22">
        <v>7825778.1496027568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2"/>
      <c r="FW13" s="2"/>
      <c r="FX13" s="2"/>
      <c r="FY13" s="3"/>
    </row>
    <row r="14" spans="1:181" ht="31.5" x14ac:dyDescent="0.25">
      <c r="A14" s="14" t="s">
        <v>64</v>
      </c>
      <c r="B14" s="28" t="s">
        <v>5</v>
      </c>
      <c r="C14" s="23">
        <v>775700.62358404056</v>
      </c>
      <c r="D14" s="23">
        <v>937277.66458166065</v>
      </c>
      <c r="E14" s="23">
        <v>1044477.3817149072</v>
      </c>
      <c r="F14" s="23">
        <v>1008705.8503369587</v>
      </c>
      <c r="G14" s="23">
        <v>1218870.6462168007</v>
      </c>
      <c r="H14" s="23">
        <v>1318938.6636428356</v>
      </c>
      <c r="I14" s="23">
        <v>1313855.0778529793</v>
      </c>
      <c r="J14" s="23">
        <v>1422727.65931476</v>
      </c>
      <c r="K14" s="23">
        <v>1467844.7672938742</v>
      </c>
      <c r="L14" s="23">
        <v>1369792.0008788733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4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4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4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2"/>
      <c r="FW14" s="2"/>
      <c r="FX14" s="2"/>
    </row>
    <row r="15" spans="1:181" ht="15.75" x14ac:dyDescent="0.25">
      <c r="A15" s="14" t="s">
        <v>65</v>
      </c>
      <c r="B15" s="28" t="s">
        <v>6</v>
      </c>
      <c r="C15" s="23">
        <v>2059628.6952868076</v>
      </c>
      <c r="D15" s="23">
        <v>2074164.2228995489</v>
      </c>
      <c r="E15" s="23">
        <v>2314668.5393817108</v>
      </c>
      <c r="F15" s="23">
        <v>2393041.380744312</v>
      </c>
      <c r="G15" s="23">
        <v>2370791.7210698775</v>
      </c>
      <c r="H15" s="23">
        <v>2609536.8604826918</v>
      </c>
      <c r="I15" s="23">
        <v>2973274.3764621364</v>
      </c>
      <c r="J15" s="23">
        <v>3298938.5243030414</v>
      </c>
      <c r="K15" s="23">
        <v>3326639.891470402</v>
      </c>
      <c r="L15" s="23">
        <v>2969442.9139162702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4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4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4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2"/>
      <c r="FW15" s="2"/>
      <c r="FX15" s="2"/>
    </row>
    <row r="16" spans="1:181" ht="15.75" x14ac:dyDescent="0.25">
      <c r="A16" s="16"/>
      <c r="B16" s="29" t="s">
        <v>29</v>
      </c>
      <c r="C16" s="24">
        <f>+C13+C14+C15</f>
        <v>6951733.7850853866</v>
      </c>
      <c r="D16" s="24">
        <f t="shared" ref="D16:E16" si="5">+D13+D14+D15</f>
        <v>7223895.0292317215</v>
      </c>
      <c r="E16" s="24">
        <f t="shared" si="5"/>
        <v>8527643.8718919903</v>
      </c>
      <c r="F16" s="24">
        <f t="shared" ref="F16:G16" si="6">+F13+F14+F15</f>
        <v>8125962.3593137683</v>
      </c>
      <c r="G16" s="24">
        <f t="shared" si="6"/>
        <v>8244271.9802099001</v>
      </c>
      <c r="H16" s="24">
        <f>+H13+H14+H15</f>
        <v>10669983.911234504</v>
      </c>
      <c r="I16" s="24">
        <f>+I13+I14+I15</f>
        <v>12287725.552443318</v>
      </c>
      <c r="J16" s="24">
        <f t="shared" ref="J16:K16" si="7">+J13+J14+J15</f>
        <v>13323605.723688941</v>
      </c>
      <c r="K16" s="24">
        <f t="shared" si="7"/>
        <v>13497524.696463294</v>
      </c>
      <c r="L16" s="24">
        <f t="shared" ref="L16" si="8">+L13+L14+L15</f>
        <v>12165013.064397901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4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4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4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2"/>
      <c r="FW16" s="2"/>
      <c r="FX16" s="2"/>
    </row>
    <row r="17" spans="1:181" s="12" customFormat="1" ht="15.75" x14ac:dyDescent="0.25">
      <c r="A17" s="17" t="s">
        <v>66</v>
      </c>
      <c r="B17" s="27" t="s">
        <v>7</v>
      </c>
      <c r="C17" s="25">
        <f>C18+C19</f>
        <v>2035854.3530947156</v>
      </c>
      <c r="D17" s="25">
        <f t="shared" ref="D17:E17" si="9">D18+D19</f>
        <v>2436044.1400163723</v>
      </c>
      <c r="E17" s="25">
        <f t="shared" si="9"/>
        <v>2769620.2867078818</v>
      </c>
      <c r="F17" s="25">
        <f t="shared" ref="F17:G17" si="10">F18+F19</f>
        <v>3030217.9731709999</v>
      </c>
      <c r="G17" s="25">
        <f t="shared" si="10"/>
        <v>3352590.613872</v>
      </c>
      <c r="H17" s="25">
        <f t="shared" ref="H17" si="11">H18+H19</f>
        <v>3538165.6307501658</v>
      </c>
      <c r="I17" s="25">
        <f t="shared" ref="I17:K17" si="12">I18+I19</f>
        <v>3995610.3651752477</v>
      </c>
      <c r="J17" s="25">
        <f t="shared" si="12"/>
        <v>4473824.4807371944</v>
      </c>
      <c r="K17" s="25">
        <f t="shared" si="12"/>
        <v>4748898.8286356935</v>
      </c>
      <c r="L17" s="25">
        <f t="shared" ref="L17" si="13">L18+L19</f>
        <v>4168322.2348606554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2"/>
      <c r="FW17" s="2"/>
      <c r="FX17" s="2"/>
      <c r="FY17" s="3"/>
    </row>
    <row r="18" spans="1:181" ht="15.75" x14ac:dyDescent="0.25">
      <c r="A18" s="13">
        <v>6.1</v>
      </c>
      <c r="B18" s="28" t="s">
        <v>8</v>
      </c>
      <c r="C18" s="23">
        <v>1838865.6765299998</v>
      </c>
      <c r="D18" s="23">
        <v>2218946.1527789999</v>
      </c>
      <c r="E18" s="23">
        <v>2533465.0367951519</v>
      </c>
      <c r="F18" s="23">
        <v>2782577.3227709997</v>
      </c>
      <c r="G18" s="23">
        <v>3082291.0559999999</v>
      </c>
      <c r="H18" s="23">
        <v>3240394.2565163397</v>
      </c>
      <c r="I18" s="23">
        <v>3665665.4151986865</v>
      </c>
      <c r="J18" s="23">
        <v>4106653.6769439955</v>
      </c>
      <c r="K18" s="23">
        <v>4386804.7530860966</v>
      </c>
      <c r="L18" s="23">
        <v>4004275.3786169901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2"/>
      <c r="FW18" s="2"/>
      <c r="FX18" s="2"/>
    </row>
    <row r="19" spans="1:181" ht="15.75" x14ac:dyDescent="0.25">
      <c r="A19" s="13">
        <v>6.2</v>
      </c>
      <c r="B19" s="28" t="s">
        <v>9</v>
      </c>
      <c r="C19" s="23">
        <v>196988.67656471589</v>
      </c>
      <c r="D19" s="23">
        <v>217097.98723737229</v>
      </c>
      <c r="E19" s="23">
        <v>236155.24991273013</v>
      </c>
      <c r="F19" s="23">
        <v>247640.65040000001</v>
      </c>
      <c r="G19" s="23">
        <v>270299.55787200003</v>
      </c>
      <c r="H19" s="23">
        <v>297771.37423382589</v>
      </c>
      <c r="I19" s="23">
        <v>329944.94997656113</v>
      </c>
      <c r="J19" s="23">
        <v>367170.80379319907</v>
      </c>
      <c r="K19" s="23">
        <v>362094.07554959651</v>
      </c>
      <c r="L19" s="23">
        <v>164046.85624366545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2"/>
      <c r="FW19" s="2"/>
      <c r="FX19" s="2"/>
    </row>
    <row r="20" spans="1:181" s="12" customFormat="1" ht="31.5" x14ac:dyDescent="0.25">
      <c r="A20" s="17" t="s">
        <v>67</v>
      </c>
      <c r="B20" s="31" t="s">
        <v>10</v>
      </c>
      <c r="C20" s="25">
        <f>SUM(C21:C27)</f>
        <v>1347538.4427078073</v>
      </c>
      <c r="D20" s="25">
        <f t="shared" ref="D20:E20" si="14">SUM(D21:D27)</f>
        <v>1560857.48175696</v>
      </c>
      <c r="E20" s="25">
        <f t="shared" si="14"/>
        <v>1771254.2631191427</v>
      </c>
      <c r="F20" s="25">
        <f t="shared" ref="F20:G20" si="15">SUM(F21:F27)</f>
        <v>2048455.377019689</v>
      </c>
      <c r="G20" s="25">
        <f t="shared" si="15"/>
        <v>2257035.7125000004</v>
      </c>
      <c r="H20" s="25">
        <f t="shared" ref="H20:L20" si="16">SUM(H21:H27)</f>
        <v>2502714.6427966775</v>
      </c>
      <c r="I20" s="25">
        <f t="shared" si="16"/>
        <v>2743657.535189061</v>
      </c>
      <c r="J20" s="25">
        <f t="shared" si="16"/>
        <v>2690468.6212607725</v>
      </c>
      <c r="K20" s="25">
        <f t="shared" si="16"/>
        <v>2875834.8799633579</v>
      </c>
      <c r="L20" s="25">
        <f t="shared" si="16"/>
        <v>2716889.8291914808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2"/>
      <c r="FW20" s="2"/>
      <c r="FX20" s="2"/>
      <c r="FY20" s="3"/>
    </row>
    <row r="21" spans="1:181" ht="15.75" x14ac:dyDescent="0.25">
      <c r="A21" s="13">
        <v>7.1</v>
      </c>
      <c r="B21" s="28" t="s">
        <v>11</v>
      </c>
      <c r="C21" s="23">
        <v>179465.56410125067</v>
      </c>
      <c r="D21" s="23">
        <v>233718.77469442526</v>
      </c>
      <c r="E21" s="23">
        <v>266785.40890307201</v>
      </c>
      <c r="F21" s="23">
        <v>343229</v>
      </c>
      <c r="G21" s="23">
        <v>395310</v>
      </c>
      <c r="H21" s="23">
        <v>371338</v>
      </c>
      <c r="I21" s="23">
        <v>407686</v>
      </c>
      <c r="J21" s="23">
        <v>430401</v>
      </c>
      <c r="K21" s="23">
        <v>466010.27998608572</v>
      </c>
      <c r="L21" s="23">
        <v>380730.39874863205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2"/>
      <c r="FW21" s="2"/>
      <c r="FX21" s="2"/>
    </row>
    <row r="22" spans="1:181" ht="15.75" x14ac:dyDescent="0.25">
      <c r="A22" s="13">
        <v>7.2</v>
      </c>
      <c r="B22" s="28" t="s">
        <v>12</v>
      </c>
      <c r="C22" s="23">
        <v>693449.518943</v>
      </c>
      <c r="D22" s="23">
        <v>802858.969362</v>
      </c>
      <c r="E22" s="23">
        <v>892414.83151750511</v>
      </c>
      <c r="F22" s="23">
        <v>972267.02601599996</v>
      </c>
      <c r="G22" s="23">
        <v>1036673.498</v>
      </c>
      <c r="H22" s="23">
        <v>1239514.3249637459</v>
      </c>
      <c r="I22" s="23">
        <v>1387446.1220784292</v>
      </c>
      <c r="J22" s="23">
        <v>1254442.3070835548</v>
      </c>
      <c r="K22" s="23">
        <v>1362233.6737505323</v>
      </c>
      <c r="L22" s="23">
        <v>1257972.2309345116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2"/>
      <c r="FW22" s="2"/>
      <c r="FX22" s="2"/>
    </row>
    <row r="23" spans="1:181" ht="15.75" x14ac:dyDescent="0.25">
      <c r="A23" s="13">
        <v>7.3</v>
      </c>
      <c r="B23" s="28" t="s">
        <v>13</v>
      </c>
      <c r="C23" s="23">
        <v>41961.716959790305</v>
      </c>
      <c r="D23" s="23">
        <v>42596.566696189417</v>
      </c>
      <c r="E23" s="23">
        <v>42862.029808453328</v>
      </c>
      <c r="F23" s="23">
        <v>47988.154499999997</v>
      </c>
      <c r="G23" s="23">
        <v>44899.482000000004</v>
      </c>
      <c r="H23" s="23">
        <v>72288.98105800552</v>
      </c>
      <c r="I23" s="23">
        <v>86993.118533569461</v>
      </c>
      <c r="J23" s="23">
        <v>97141.903222856534</v>
      </c>
      <c r="K23" s="23">
        <v>103691.35937123363</v>
      </c>
      <c r="L23" s="23">
        <v>106684.22666136855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2"/>
      <c r="FW23" s="2"/>
      <c r="FX23" s="2"/>
    </row>
    <row r="24" spans="1:181" ht="15.75" x14ac:dyDescent="0.25">
      <c r="A24" s="13">
        <v>7.4</v>
      </c>
      <c r="B24" s="28" t="s">
        <v>14</v>
      </c>
      <c r="C24" s="23">
        <v>3420.9616000000001</v>
      </c>
      <c r="D24" s="23">
        <v>7231.5765000000001</v>
      </c>
      <c r="E24" s="23">
        <v>5310.5667580643985</v>
      </c>
      <c r="F24" s="23">
        <v>8947.3955999999998</v>
      </c>
      <c r="G24" s="23">
        <v>17219.504000000001</v>
      </c>
      <c r="H24" s="23">
        <v>19572.87868746915</v>
      </c>
      <c r="I24" s="23">
        <v>23800.654951690296</v>
      </c>
      <c r="J24" s="23">
        <v>20559.06530589539</v>
      </c>
      <c r="K24" s="23">
        <v>20626.0417525107</v>
      </c>
      <c r="L24" s="23">
        <v>4808.0274090252105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2"/>
      <c r="FW24" s="2"/>
      <c r="FX24" s="2"/>
    </row>
    <row r="25" spans="1:181" ht="15.75" x14ac:dyDescent="0.25">
      <c r="A25" s="13">
        <v>7.5</v>
      </c>
      <c r="B25" s="28" t="s">
        <v>15</v>
      </c>
      <c r="C25" s="23">
        <v>80536.490812000004</v>
      </c>
      <c r="D25" s="23">
        <v>87714.546959000014</v>
      </c>
      <c r="E25" s="23">
        <v>98780.267376008487</v>
      </c>
      <c r="F25" s="23">
        <v>120057.7092</v>
      </c>
      <c r="G25" s="23">
        <v>124947.399</v>
      </c>
      <c r="H25" s="23">
        <v>137695.0831342437</v>
      </c>
      <c r="I25" s="23">
        <v>189214.22133157132</v>
      </c>
      <c r="J25" s="23">
        <v>176778.65195524154</v>
      </c>
      <c r="K25" s="23">
        <v>191341.13125420682</v>
      </c>
      <c r="L25" s="23">
        <v>176656.80540602293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2"/>
      <c r="FW25" s="2"/>
      <c r="FX25" s="2"/>
    </row>
    <row r="26" spans="1:181" ht="15.75" x14ac:dyDescent="0.25">
      <c r="A26" s="13">
        <v>7.6</v>
      </c>
      <c r="B26" s="28" t="s">
        <v>16</v>
      </c>
      <c r="C26" s="23">
        <v>13967.281391290875</v>
      </c>
      <c r="D26" s="23">
        <v>15383.518561999999</v>
      </c>
      <c r="E26" s="23">
        <v>18232.761326612748</v>
      </c>
      <c r="F26" s="23">
        <v>18780.741000000002</v>
      </c>
      <c r="G26" s="23">
        <v>20244.8295</v>
      </c>
      <c r="H26" s="23">
        <v>22462.391757239653</v>
      </c>
      <c r="I26" s="23">
        <v>23279.298885913522</v>
      </c>
      <c r="J26" s="23">
        <v>26345.439876204233</v>
      </c>
      <c r="K26" s="23">
        <v>27562.521962803188</v>
      </c>
      <c r="L26" s="23">
        <v>26075.481343147396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2"/>
      <c r="FW26" s="2"/>
      <c r="FX26" s="2"/>
    </row>
    <row r="27" spans="1:181" ht="31.5" x14ac:dyDescent="0.25">
      <c r="A27" s="13">
        <v>7.7</v>
      </c>
      <c r="B27" s="28" t="s">
        <v>17</v>
      </c>
      <c r="C27" s="23">
        <v>334736.90890047548</v>
      </c>
      <c r="D27" s="23">
        <v>371353.52898334555</v>
      </c>
      <c r="E27" s="23">
        <v>446868.39742942684</v>
      </c>
      <c r="F27" s="23">
        <v>537185.35070368915</v>
      </c>
      <c r="G27" s="23">
        <v>617741</v>
      </c>
      <c r="H27" s="23">
        <v>639842.98319597379</v>
      </c>
      <c r="I27" s="23">
        <v>625238.11940788769</v>
      </c>
      <c r="J27" s="23">
        <v>684800.25381701975</v>
      </c>
      <c r="K27" s="23">
        <v>704369.8718859849</v>
      </c>
      <c r="L27" s="23">
        <v>763962.65868877305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2"/>
      <c r="FW27" s="2"/>
      <c r="FX27" s="2"/>
    </row>
    <row r="28" spans="1:181" ht="15.75" x14ac:dyDescent="0.25">
      <c r="A28" s="14" t="s">
        <v>68</v>
      </c>
      <c r="B28" s="28" t="s">
        <v>18</v>
      </c>
      <c r="C28" s="23">
        <v>796303.23501495773</v>
      </c>
      <c r="D28" s="23">
        <v>910353.7266789187</v>
      </c>
      <c r="E28" s="23">
        <v>962328.36548983981</v>
      </c>
      <c r="F28" s="23">
        <v>1065147.1376310433</v>
      </c>
      <c r="G28" s="23">
        <v>1184299</v>
      </c>
      <c r="H28" s="23">
        <v>1148781.3429732481</v>
      </c>
      <c r="I28" s="23">
        <v>1395989.2636133549</v>
      </c>
      <c r="J28" s="23">
        <v>1526302.1063036914</v>
      </c>
      <c r="K28" s="23">
        <v>1723075.9293577499</v>
      </c>
      <c r="L28" s="23">
        <v>1886591.9414364831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2"/>
      <c r="FW28" s="2"/>
      <c r="FX28" s="2"/>
    </row>
    <row r="29" spans="1:181" ht="31.5" x14ac:dyDescent="0.25">
      <c r="A29" s="14" t="s">
        <v>69</v>
      </c>
      <c r="B29" s="28" t="s">
        <v>19</v>
      </c>
      <c r="C29" s="23">
        <v>1707147.3494978191</v>
      </c>
      <c r="D29" s="23">
        <v>1901720.8940552869</v>
      </c>
      <c r="E29" s="23">
        <v>2146626.6655094563</v>
      </c>
      <c r="F29" s="23">
        <v>2321999.471110675</v>
      </c>
      <c r="G29" s="23">
        <v>2439614.262254003</v>
      </c>
      <c r="H29" s="23">
        <v>2671043.1818852923</v>
      </c>
      <c r="I29" s="23">
        <v>2816271.3337334045</v>
      </c>
      <c r="J29" s="23">
        <v>3080535.1233905004</v>
      </c>
      <c r="K29" s="23">
        <v>3081555.9065577406</v>
      </c>
      <c r="L29" s="23">
        <v>2813722.1700632535</v>
      </c>
      <c r="M29" s="6"/>
      <c r="N29" s="6"/>
      <c r="O29" s="6"/>
      <c r="P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2"/>
      <c r="FW29" s="2"/>
      <c r="FX29" s="2"/>
    </row>
    <row r="30" spans="1:181" ht="15.75" x14ac:dyDescent="0.25">
      <c r="A30" s="14" t="s">
        <v>70</v>
      </c>
      <c r="B30" s="28" t="s">
        <v>44</v>
      </c>
      <c r="C30" s="23">
        <v>863076.91029759601</v>
      </c>
      <c r="D30" s="23">
        <v>980807.83272926311</v>
      </c>
      <c r="E30" s="23">
        <v>1390656.681049274</v>
      </c>
      <c r="F30" s="23">
        <v>1517495.6169600014</v>
      </c>
      <c r="G30" s="23">
        <v>1573618</v>
      </c>
      <c r="H30" s="23">
        <v>1609037.2680771765</v>
      </c>
      <c r="I30" s="23">
        <v>1751531.2751566288</v>
      </c>
      <c r="J30" s="23">
        <v>1993959.0311169543</v>
      </c>
      <c r="K30" s="23">
        <v>2348486.0556691918</v>
      </c>
      <c r="L30" s="23">
        <v>2854940.9572676448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2"/>
      <c r="FW30" s="2"/>
      <c r="FX30" s="2"/>
    </row>
    <row r="31" spans="1:181" ht="15.75" x14ac:dyDescent="0.25">
      <c r="A31" s="14" t="s">
        <v>71</v>
      </c>
      <c r="B31" s="28" t="s">
        <v>20</v>
      </c>
      <c r="C31" s="23">
        <v>1738239.0161168047</v>
      </c>
      <c r="D31" s="23">
        <v>1892760.4839005389</v>
      </c>
      <c r="E31" s="23">
        <v>1932774.2422635609</v>
      </c>
      <c r="F31" s="23">
        <v>2150766.4904002827</v>
      </c>
      <c r="G31" s="23">
        <v>2373548.4198793708</v>
      </c>
      <c r="H31" s="23">
        <v>2640051.2828565617</v>
      </c>
      <c r="I31" s="23">
        <v>3176499.1193350181</v>
      </c>
      <c r="J31" s="23">
        <v>3609298.0063675321</v>
      </c>
      <c r="K31" s="23">
        <v>4228354.4443107145</v>
      </c>
      <c r="L31" s="23">
        <v>4493110.935688233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2"/>
      <c r="FW31" s="2"/>
      <c r="FX31" s="2"/>
    </row>
    <row r="32" spans="1:181" ht="15.75" x14ac:dyDescent="0.25">
      <c r="A32" s="16"/>
      <c r="B32" s="29" t="s">
        <v>30</v>
      </c>
      <c r="C32" s="24">
        <f>C17+C20+C28+C29+C30+C31</f>
        <v>8488159.3067297004</v>
      </c>
      <c r="D32" s="24">
        <f t="shared" ref="D32:J32" si="17">D17+D20+D28+D29+D30+D31</f>
        <v>9682544.5591373406</v>
      </c>
      <c r="E32" s="24">
        <f t="shared" si="17"/>
        <v>10973260.504139155</v>
      </c>
      <c r="F32" s="24">
        <f t="shared" si="17"/>
        <v>12134082.066292692</v>
      </c>
      <c r="G32" s="24">
        <f t="shared" si="17"/>
        <v>13180706.008505374</v>
      </c>
      <c r="H32" s="24">
        <f t="shared" si="17"/>
        <v>14109793.34933912</v>
      </c>
      <c r="I32" s="24">
        <f t="shared" si="17"/>
        <v>15879558.892202714</v>
      </c>
      <c r="J32" s="24">
        <f t="shared" si="17"/>
        <v>17374387.369176645</v>
      </c>
      <c r="K32" s="24">
        <f t="shared" ref="K32:L32" si="18">K17+K20+K28+K29+K30+K31</f>
        <v>19006206.04449445</v>
      </c>
      <c r="L32" s="24">
        <f t="shared" si="18"/>
        <v>18933578.068507753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2"/>
      <c r="FW32" s="2"/>
      <c r="FX32" s="2"/>
    </row>
    <row r="33" spans="1:181" s="12" customFormat="1" ht="15.75" x14ac:dyDescent="0.25">
      <c r="A33" s="17" t="s">
        <v>27</v>
      </c>
      <c r="B33" s="32" t="s">
        <v>31</v>
      </c>
      <c r="C33" s="25">
        <f t="shared" ref="C33:H33" si="19">C6+C11+C13+C14+C15+C17+C20+C28+C29+C30+C31</f>
        <v>22023169.003657009</v>
      </c>
      <c r="D33" s="25">
        <f t="shared" si="19"/>
        <v>24916295.016842209</v>
      </c>
      <c r="E33" s="25">
        <f t="shared" si="19"/>
        <v>28044263.275762562</v>
      </c>
      <c r="F33" s="25">
        <f t="shared" si="19"/>
        <v>29520164.060083367</v>
      </c>
      <c r="G33" s="25">
        <f t="shared" si="19"/>
        <v>30450599.299364116</v>
      </c>
      <c r="H33" s="25">
        <f t="shared" si="19"/>
        <v>35497589.479549654</v>
      </c>
      <c r="I33" s="25">
        <f t="shared" ref="I33:K33" si="20">I6+I11+I13+I14+I15+I17+I20+I28+I29+I30+I31</f>
        <v>39128551.967480153</v>
      </c>
      <c r="J33" s="25">
        <f t="shared" si="20"/>
        <v>43410732.351317957</v>
      </c>
      <c r="K33" s="25">
        <f t="shared" si="20"/>
        <v>46697409.467239164</v>
      </c>
      <c r="L33" s="25">
        <f t="shared" ref="L33" si="21">L6+L11+L13+L14+L15+L17+L20+L28+L29+L30+L31</f>
        <v>44586033.210314162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2"/>
      <c r="FW33" s="2"/>
      <c r="FX33" s="2"/>
      <c r="FY33" s="3"/>
    </row>
    <row r="34" spans="1:181" ht="15.75" x14ac:dyDescent="0.25">
      <c r="A34" s="15" t="s">
        <v>33</v>
      </c>
      <c r="B34" s="33" t="s">
        <v>25</v>
      </c>
      <c r="C34" s="23">
        <v>2031088.5159155158</v>
      </c>
      <c r="D34" s="23">
        <v>2340292.170314536</v>
      </c>
      <c r="E34" s="23">
        <v>2715614.2398168598</v>
      </c>
      <c r="F34" s="23">
        <v>3082180.0000000005</v>
      </c>
      <c r="G34" s="23">
        <v>3529971</v>
      </c>
      <c r="H34" s="23">
        <v>4920611</v>
      </c>
      <c r="I34" s="23">
        <v>6131799.5590003664</v>
      </c>
      <c r="J34" s="23">
        <v>6920700.2728135381</v>
      </c>
      <c r="K34" s="23">
        <v>7110439.741799972</v>
      </c>
      <c r="L34" s="23">
        <v>8083974.5621111337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</row>
    <row r="35" spans="1:181" ht="15.75" x14ac:dyDescent="0.25">
      <c r="A35" s="15" t="s">
        <v>34</v>
      </c>
      <c r="B35" s="33" t="s">
        <v>24</v>
      </c>
      <c r="C35" s="23">
        <v>955550</v>
      </c>
      <c r="D35" s="23">
        <v>1086626.9999999998</v>
      </c>
      <c r="E35" s="23">
        <v>1112340.0000000002</v>
      </c>
      <c r="F35" s="23">
        <v>1177349</v>
      </c>
      <c r="G35" s="23">
        <v>1125620</v>
      </c>
      <c r="H35" s="23">
        <v>1137833</v>
      </c>
      <c r="I35" s="23">
        <v>1172436</v>
      </c>
      <c r="J35" s="23">
        <v>1550885</v>
      </c>
      <c r="K35" s="23">
        <v>1680383.8131697604</v>
      </c>
      <c r="L35" s="23">
        <v>1712578.5038355682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</row>
    <row r="36" spans="1:181" ht="15.75" x14ac:dyDescent="0.25">
      <c r="A36" s="18" t="s">
        <v>35</v>
      </c>
      <c r="B36" s="34" t="s">
        <v>45</v>
      </c>
      <c r="C36" s="24">
        <f>C33+C34-C35</f>
        <v>23098707.519572526</v>
      </c>
      <c r="D36" s="24">
        <f t="shared" ref="D36:E36" si="22">D33+D34-D35</f>
        <v>26169960.187156744</v>
      </c>
      <c r="E36" s="24">
        <f t="shared" si="22"/>
        <v>29647537.515579421</v>
      </c>
      <c r="F36" s="24">
        <f t="shared" ref="F36:G36" si="23">F33+F34-F35</f>
        <v>31424995.060083367</v>
      </c>
      <c r="G36" s="24">
        <f t="shared" si="23"/>
        <v>32854950.29936412</v>
      </c>
      <c r="H36" s="24">
        <f t="shared" ref="H36:L36" si="24">H33+H34-H35</f>
        <v>39280367.479549654</v>
      </c>
      <c r="I36" s="24">
        <f t="shared" si="24"/>
        <v>44087915.526480518</v>
      </c>
      <c r="J36" s="24">
        <f t="shared" si="24"/>
        <v>48780547.624131493</v>
      </c>
      <c r="K36" s="24">
        <f t="shared" si="24"/>
        <v>52127465.395869374</v>
      </c>
      <c r="L36" s="24">
        <f t="shared" si="24"/>
        <v>50957429.268589728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</row>
    <row r="37" spans="1:181" ht="15.75" x14ac:dyDescent="0.25">
      <c r="A37" s="15" t="s">
        <v>36</v>
      </c>
      <c r="B37" s="33" t="s">
        <v>32</v>
      </c>
      <c r="C37" s="26">
        <v>421090</v>
      </c>
      <c r="D37" s="26">
        <v>423400</v>
      </c>
      <c r="E37" s="26">
        <v>425700</v>
      </c>
      <c r="F37" s="26">
        <v>428010</v>
      </c>
      <c r="G37" s="26">
        <v>430320</v>
      </c>
      <c r="H37" s="26">
        <v>432340</v>
      </c>
      <c r="I37" s="26">
        <v>434150</v>
      </c>
      <c r="J37" s="26">
        <v>435960</v>
      </c>
      <c r="K37" s="26">
        <v>437770</v>
      </c>
      <c r="L37" s="26">
        <v>439580</v>
      </c>
      <c r="M37" s="2"/>
      <c r="N37" s="2"/>
      <c r="O37" s="2"/>
      <c r="P37" s="2"/>
    </row>
    <row r="38" spans="1:181" ht="15.75" x14ac:dyDescent="0.25">
      <c r="A38" s="18" t="s">
        <v>37</v>
      </c>
      <c r="B38" s="34" t="s">
        <v>48</v>
      </c>
      <c r="C38" s="24">
        <f>C36/C37*1000</f>
        <v>54854.562016605778</v>
      </c>
      <c r="D38" s="24">
        <f t="shared" ref="D38:E38" si="25">D36/D37*1000</f>
        <v>61809.069879916737</v>
      </c>
      <c r="E38" s="24">
        <f t="shared" si="25"/>
        <v>69644.203701149687</v>
      </c>
      <c r="F38" s="24">
        <f t="shared" ref="F38:G38" si="26">F36/F37*1000</f>
        <v>73421.170206498369</v>
      </c>
      <c r="G38" s="24">
        <f t="shared" si="26"/>
        <v>76350.042525014214</v>
      </c>
      <c r="H38" s="24">
        <f t="shared" ref="H38:L38" si="27">H36/H37*1000</f>
        <v>90855.270110444675</v>
      </c>
      <c r="I38" s="24">
        <f t="shared" si="27"/>
        <v>101549.96090402054</v>
      </c>
      <c r="J38" s="24">
        <f t="shared" si="27"/>
        <v>111892.25530812803</v>
      </c>
      <c r="K38" s="24">
        <f t="shared" si="27"/>
        <v>119075.00604397143</v>
      </c>
      <c r="L38" s="24">
        <f t="shared" si="27"/>
        <v>115922.99301285256</v>
      </c>
      <c r="M38" s="4"/>
      <c r="N38" s="4"/>
      <c r="O38" s="4"/>
      <c r="P38" s="4"/>
      <c r="BQ38" s="5"/>
      <c r="BR38" s="5"/>
      <c r="BS38" s="5"/>
      <c r="BT38" s="5"/>
    </row>
    <row r="40" spans="1:181" x14ac:dyDescent="0.35">
      <c r="B40" s="1" t="s">
        <v>72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6" max="1048575" man="1"/>
    <brk id="28" max="1048575" man="1"/>
    <brk id="44" max="1048575" man="1"/>
    <brk id="108" max="95" man="1"/>
    <brk id="144" max="1048575" man="1"/>
    <brk id="168" max="1048575" man="1"/>
    <brk id="176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U38"/>
  <sheetViews>
    <sheetView zoomScale="85" zoomScaleNormal="85" zoomScaleSheetLayoutView="100" workbookViewId="0">
      <pane xSplit="2" ySplit="5" topLeftCell="C30" activePane="bottomRight" state="frozen"/>
      <selection activeCell="I3" sqref="I3"/>
      <selection pane="topRight" activeCell="I3" sqref="I3"/>
      <selection pane="bottomLeft" activeCell="I3" sqref="I3"/>
      <selection pane="bottomRight" activeCell="I3" sqref="I3"/>
    </sheetView>
  </sheetViews>
  <sheetFormatPr defaultColWidth="8.85546875" defaultRowHeight="15" x14ac:dyDescent="0.25"/>
  <cols>
    <col min="1" max="1" width="11" style="1" customWidth="1"/>
    <col min="2" max="2" width="36.140625" style="1" customWidth="1"/>
    <col min="3" max="5" width="16" style="1" customWidth="1"/>
    <col min="6" max="6" width="16" style="3" customWidth="1"/>
    <col min="7" max="12" width="16" style="2" customWidth="1"/>
    <col min="13" max="40" width="9.140625" style="3" customWidth="1"/>
    <col min="41" max="41" width="12.42578125" style="3" customWidth="1"/>
    <col min="42" max="63" width="9.140625" style="3" customWidth="1"/>
    <col min="64" max="64" width="12.140625" style="3" customWidth="1"/>
    <col min="65" max="68" width="9.140625" style="3" customWidth="1"/>
    <col min="69" max="73" width="9.140625" style="3" hidden="1" customWidth="1"/>
    <col min="74" max="74" width="9.140625" style="3" customWidth="1"/>
    <col min="75" max="79" width="9.140625" style="3" hidden="1" customWidth="1"/>
    <col min="80" max="80" width="9.140625" style="3" customWidth="1"/>
    <col min="81" max="85" width="9.140625" style="3" hidden="1" customWidth="1"/>
    <col min="86" max="86" width="9.140625" style="3" customWidth="1"/>
    <col min="87" max="91" width="9.140625" style="3" hidden="1" customWidth="1"/>
    <col min="92" max="92" width="9.140625" style="3" customWidth="1"/>
    <col min="93" max="97" width="9.140625" style="3" hidden="1" customWidth="1"/>
    <col min="98" max="98" width="9.140625" style="2" customWidth="1"/>
    <col min="99" max="103" width="9.140625" style="2" hidden="1" customWidth="1"/>
    <col min="104" max="104" width="9.140625" style="2" customWidth="1"/>
    <col min="105" max="109" width="9.140625" style="2" hidden="1" customWidth="1"/>
    <col min="110" max="110" width="9.140625" style="2" customWidth="1"/>
    <col min="111" max="115" width="9.140625" style="2" hidden="1" customWidth="1"/>
    <col min="116" max="116" width="9.140625" style="2" customWidth="1"/>
    <col min="117" max="146" width="9.140625" style="3" customWidth="1"/>
    <col min="147" max="147" width="9.140625" style="3" hidden="1" customWidth="1"/>
    <col min="148" max="155" width="9.140625" style="3" customWidth="1"/>
    <col min="156" max="156" width="9.140625" style="3" hidden="1" customWidth="1"/>
    <col min="157" max="161" width="9.140625" style="3" customWidth="1"/>
    <col min="162" max="162" width="9.140625" style="3" hidden="1" customWidth="1"/>
    <col min="163" max="172" width="9.140625" style="3" customWidth="1"/>
    <col min="173" max="173" width="9.140625" style="3"/>
    <col min="174" max="176" width="8.85546875" style="3"/>
    <col min="177" max="177" width="12.7109375" style="3" bestFit="1" customWidth="1"/>
    <col min="178" max="16384" width="8.85546875" style="1"/>
  </cols>
  <sheetData>
    <row r="1" spans="1:177" ht="21" x14ac:dyDescent="0.35">
      <c r="A1" s="1" t="s">
        <v>43</v>
      </c>
      <c r="B1" s="19" t="s">
        <v>56</v>
      </c>
    </row>
    <row r="2" spans="1:177" ht="21" x14ac:dyDescent="0.35">
      <c r="A2" s="8" t="s">
        <v>39</v>
      </c>
      <c r="I2" s="20" t="s">
        <v>73</v>
      </c>
    </row>
    <row r="3" spans="1:177" ht="15.75" x14ac:dyDescent="0.25">
      <c r="A3" s="8"/>
    </row>
    <row r="4" spans="1:177" ht="15.75" x14ac:dyDescent="0.25">
      <c r="A4" s="8"/>
      <c r="E4" s="7"/>
      <c r="F4" s="7" t="s">
        <v>47</v>
      </c>
    </row>
    <row r="5" spans="1:177" ht="15.75" x14ac:dyDescent="0.25">
      <c r="A5" s="9" t="s">
        <v>0</v>
      </c>
      <c r="B5" s="10" t="s">
        <v>1</v>
      </c>
      <c r="C5" s="26" t="s">
        <v>21</v>
      </c>
      <c r="D5" s="26" t="s">
        <v>22</v>
      </c>
      <c r="E5" s="26" t="s">
        <v>23</v>
      </c>
      <c r="F5" s="26" t="s">
        <v>46</v>
      </c>
      <c r="G5" s="35" t="s">
        <v>55</v>
      </c>
      <c r="H5" s="35" t="s">
        <v>57</v>
      </c>
      <c r="I5" s="35" t="s">
        <v>58</v>
      </c>
      <c r="J5" s="35" t="s">
        <v>59</v>
      </c>
      <c r="K5" s="35" t="s">
        <v>60</v>
      </c>
      <c r="L5" s="35" t="s">
        <v>61</v>
      </c>
    </row>
    <row r="6" spans="1:177" s="12" customFormat="1" ht="15.75" x14ac:dyDescent="0.25">
      <c r="A6" s="17" t="s">
        <v>26</v>
      </c>
      <c r="B6" s="27" t="s">
        <v>2</v>
      </c>
      <c r="C6" s="25">
        <f>SUM(C7:C10)</f>
        <v>3934537.459100557</v>
      </c>
      <c r="D6" s="25">
        <f t="shared" ref="D6:G6" si="0">SUM(D7:D10)</f>
        <v>4558109.1724313609</v>
      </c>
      <c r="E6" s="25">
        <f t="shared" si="0"/>
        <v>4368529.2226264728</v>
      </c>
      <c r="F6" s="25">
        <f t="shared" si="0"/>
        <v>4711023.6968259858</v>
      </c>
      <c r="G6" s="25">
        <f t="shared" si="0"/>
        <v>4111533.0447115363</v>
      </c>
      <c r="H6" s="25">
        <f t="shared" ref="H6:L6" si="1">SUM(H7:H10)</f>
        <v>4930742.4929567631</v>
      </c>
      <c r="I6" s="25">
        <f t="shared" si="1"/>
        <v>4388873.996424038</v>
      </c>
      <c r="J6" s="25">
        <f t="shared" si="1"/>
        <v>4725431.5254772026</v>
      </c>
      <c r="K6" s="25">
        <f t="shared" si="1"/>
        <v>5288556.2549646525</v>
      </c>
      <c r="L6" s="25">
        <f t="shared" si="1"/>
        <v>4942822.6129290313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2"/>
      <c r="FS6" s="2"/>
      <c r="FT6" s="2"/>
      <c r="FU6" s="3"/>
    </row>
    <row r="7" spans="1:177" ht="15.75" x14ac:dyDescent="0.25">
      <c r="A7" s="13">
        <v>1.1000000000000001</v>
      </c>
      <c r="B7" s="28" t="s">
        <v>49</v>
      </c>
      <c r="C7" s="23">
        <v>2555038.7536649816</v>
      </c>
      <c r="D7" s="23">
        <v>3153542.0499220253</v>
      </c>
      <c r="E7" s="23">
        <v>2864359.9027891825</v>
      </c>
      <c r="F7" s="23">
        <v>3154053.7727801898</v>
      </c>
      <c r="G7" s="22">
        <v>2454137.3643230046</v>
      </c>
      <c r="H7" s="22">
        <v>3025225.5163561348</v>
      </c>
      <c r="I7" s="22">
        <v>2416514.9391824086</v>
      </c>
      <c r="J7" s="22">
        <v>2619986.3564964053</v>
      </c>
      <c r="K7" s="22">
        <v>3104356.1680833371</v>
      </c>
      <c r="L7" s="22">
        <v>2971647.936391924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2"/>
      <c r="FS7" s="2"/>
      <c r="FT7" s="2"/>
    </row>
    <row r="8" spans="1:177" ht="15.75" x14ac:dyDescent="0.25">
      <c r="A8" s="13">
        <v>1.2</v>
      </c>
      <c r="B8" s="28" t="s">
        <v>50</v>
      </c>
      <c r="C8" s="23">
        <v>538910.85180090985</v>
      </c>
      <c r="D8" s="23">
        <v>550337.0708633844</v>
      </c>
      <c r="E8" s="23">
        <v>603389.35620929161</v>
      </c>
      <c r="F8" s="23">
        <v>581685.70617648505</v>
      </c>
      <c r="G8" s="22">
        <v>609794.04578348587</v>
      </c>
      <c r="H8" s="22">
        <v>628973.56014069787</v>
      </c>
      <c r="I8" s="22">
        <v>681781.5210840106</v>
      </c>
      <c r="J8" s="22">
        <v>778510.87089698273</v>
      </c>
      <c r="K8" s="22">
        <v>803896.27316341375</v>
      </c>
      <c r="L8" s="22">
        <v>538878.78698102932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2"/>
      <c r="FS8" s="2"/>
      <c r="FT8" s="2"/>
    </row>
    <row r="9" spans="1:177" ht="15.75" x14ac:dyDescent="0.25">
      <c r="A9" s="13">
        <v>1.3</v>
      </c>
      <c r="B9" s="28" t="s">
        <v>51</v>
      </c>
      <c r="C9" s="23">
        <v>572222.6487036827</v>
      </c>
      <c r="D9" s="23">
        <v>552476.87995432643</v>
      </c>
      <c r="E9" s="23">
        <v>604104.61933705199</v>
      </c>
      <c r="F9" s="23">
        <v>638506.8408140681</v>
      </c>
      <c r="G9" s="22">
        <v>675203.77753145038</v>
      </c>
      <c r="H9" s="22">
        <v>822447.43048954546</v>
      </c>
      <c r="I9" s="22">
        <v>758931.89380350406</v>
      </c>
      <c r="J9" s="22">
        <v>748952.68631551077</v>
      </c>
      <c r="K9" s="22">
        <v>749230.28659019957</v>
      </c>
      <c r="L9" s="22">
        <v>780723.97447509586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2"/>
      <c r="FS9" s="2"/>
      <c r="FT9" s="2"/>
    </row>
    <row r="10" spans="1:177" ht="15.75" x14ac:dyDescent="0.25">
      <c r="A10" s="13">
        <v>1.4</v>
      </c>
      <c r="B10" s="28" t="s">
        <v>52</v>
      </c>
      <c r="C10" s="23">
        <v>268365.20493098296</v>
      </c>
      <c r="D10" s="23">
        <v>301753.1716916241</v>
      </c>
      <c r="E10" s="23">
        <v>296675.34429094702</v>
      </c>
      <c r="F10" s="23">
        <v>336777.3770552426</v>
      </c>
      <c r="G10" s="22">
        <v>372397.85707359534</v>
      </c>
      <c r="H10" s="22">
        <v>454095.98597038491</v>
      </c>
      <c r="I10" s="22">
        <v>531645.64235411538</v>
      </c>
      <c r="J10" s="22">
        <v>577981.61176830344</v>
      </c>
      <c r="K10" s="22">
        <v>631073.52712770191</v>
      </c>
      <c r="L10" s="22">
        <v>651571.91508098214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2"/>
      <c r="FS10" s="2"/>
      <c r="FT10" s="2"/>
    </row>
    <row r="11" spans="1:177" ht="15.75" x14ac:dyDescent="0.25">
      <c r="A11" s="14" t="s">
        <v>62</v>
      </c>
      <c r="B11" s="28" t="s">
        <v>3</v>
      </c>
      <c r="C11" s="23">
        <v>2648738.4527413668</v>
      </c>
      <c r="D11" s="23">
        <v>2596740.4859144408</v>
      </c>
      <c r="E11" s="23">
        <v>3097751.8279523589</v>
      </c>
      <c r="F11" s="23">
        <v>2851913.8628404448</v>
      </c>
      <c r="G11" s="22">
        <v>3674187.3810893246</v>
      </c>
      <c r="H11" s="22">
        <v>4179914.4072739501</v>
      </c>
      <c r="I11" s="22">
        <v>3805244.5108558601</v>
      </c>
      <c r="J11" s="22">
        <v>4164087.6801169082</v>
      </c>
      <c r="K11" s="22">
        <v>4304947.9308092371</v>
      </c>
      <c r="L11" s="22">
        <v>3965888.4394947425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2"/>
      <c r="FS11" s="2"/>
      <c r="FT11" s="2"/>
    </row>
    <row r="12" spans="1:177" ht="15.75" x14ac:dyDescent="0.25">
      <c r="A12" s="16"/>
      <c r="B12" s="29" t="s">
        <v>28</v>
      </c>
      <c r="C12" s="24">
        <f>C6+C11</f>
        <v>6583275.9118419234</v>
      </c>
      <c r="D12" s="24">
        <f t="shared" ref="D12:F12" si="2">D6+D11</f>
        <v>7154849.6583458018</v>
      </c>
      <c r="E12" s="24">
        <f t="shared" si="2"/>
        <v>7466281.0505788317</v>
      </c>
      <c r="F12" s="24">
        <f t="shared" si="2"/>
        <v>7562937.5596664306</v>
      </c>
      <c r="G12" s="24">
        <f t="shared" ref="G12:L12" si="3">G6+G11</f>
        <v>7785720.4258008609</v>
      </c>
      <c r="H12" s="24">
        <f t="shared" si="3"/>
        <v>9110656.9002307132</v>
      </c>
      <c r="I12" s="24">
        <f t="shared" si="3"/>
        <v>8194118.507279898</v>
      </c>
      <c r="J12" s="24">
        <f t="shared" si="3"/>
        <v>8889519.2055941112</v>
      </c>
      <c r="K12" s="24">
        <f t="shared" si="3"/>
        <v>9593504.1857738905</v>
      </c>
      <c r="L12" s="24">
        <f t="shared" si="3"/>
        <v>8908711.0524237733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2"/>
      <c r="FS12" s="2"/>
      <c r="FT12" s="2"/>
    </row>
    <row r="13" spans="1:177" s="12" customFormat="1" ht="15.75" x14ac:dyDescent="0.25">
      <c r="A13" s="11" t="s">
        <v>63</v>
      </c>
      <c r="B13" s="30" t="s">
        <v>4</v>
      </c>
      <c r="C13" s="22">
        <v>4116404.4662145376</v>
      </c>
      <c r="D13" s="22">
        <v>3985120.3597139129</v>
      </c>
      <c r="E13" s="22">
        <v>4830203.5772336489</v>
      </c>
      <c r="F13" s="22">
        <v>4374502.6220550695</v>
      </c>
      <c r="G13" s="22">
        <v>4840718.7532791151</v>
      </c>
      <c r="H13" s="22">
        <v>6449058.7990171928</v>
      </c>
      <c r="I13" s="22">
        <v>7772888.4251079243</v>
      </c>
      <c r="J13" s="22">
        <v>7671358.0920808753</v>
      </c>
      <c r="K13" s="22">
        <v>8070074.7335820664</v>
      </c>
      <c r="L13" s="22">
        <v>7271089.5921265157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2"/>
      <c r="FS13" s="2"/>
      <c r="FT13" s="2"/>
      <c r="FU13" s="3"/>
    </row>
    <row r="14" spans="1:177" ht="31.5" x14ac:dyDescent="0.25">
      <c r="A14" s="14" t="s">
        <v>64</v>
      </c>
      <c r="B14" s="28" t="s">
        <v>5</v>
      </c>
      <c r="C14" s="23">
        <v>775700.62358404056</v>
      </c>
      <c r="D14" s="23">
        <v>924884.38789196883</v>
      </c>
      <c r="E14" s="23">
        <v>987636.53958219092</v>
      </c>
      <c r="F14" s="23">
        <v>919544.07150015468</v>
      </c>
      <c r="G14" s="23">
        <v>1105925.5820406559</v>
      </c>
      <c r="H14" s="23">
        <v>1189991.7864690199</v>
      </c>
      <c r="I14" s="23">
        <v>1172117.967643678</v>
      </c>
      <c r="J14" s="23">
        <v>1201394.5144029874</v>
      </c>
      <c r="K14" s="23">
        <v>1205762.3188703179</v>
      </c>
      <c r="L14" s="23">
        <v>1196342.2327705156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4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4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4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2"/>
      <c r="FS14" s="2"/>
      <c r="FT14" s="2"/>
    </row>
    <row r="15" spans="1:177" ht="15.75" x14ac:dyDescent="0.25">
      <c r="A15" s="14" t="s">
        <v>65</v>
      </c>
      <c r="B15" s="28" t="s">
        <v>6</v>
      </c>
      <c r="C15" s="23">
        <v>2059628.6952868076</v>
      </c>
      <c r="D15" s="23">
        <v>2009633.3220845647</v>
      </c>
      <c r="E15" s="23">
        <v>2144854.6349975439</v>
      </c>
      <c r="F15" s="23">
        <v>2138636.216184211</v>
      </c>
      <c r="G15" s="23">
        <v>2146416.4530322584</v>
      </c>
      <c r="H15" s="23">
        <v>2300759.3569076871</v>
      </c>
      <c r="I15" s="23">
        <v>2490910.8721517078</v>
      </c>
      <c r="J15" s="23">
        <v>2620768.5452619186</v>
      </c>
      <c r="K15" s="23">
        <v>2642627.3085631323</v>
      </c>
      <c r="L15" s="23">
        <v>2357612.6801857292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4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4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4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2"/>
      <c r="FS15" s="2"/>
      <c r="FT15" s="2"/>
    </row>
    <row r="16" spans="1:177" ht="15.75" x14ac:dyDescent="0.25">
      <c r="A16" s="16"/>
      <c r="B16" s="29" t="s">
        <v>29</v>
      </c>
      <c r="C16" s="24">
        <f>+C13+C14+C15</f>
        <v>6951733.7850853857</v>
      </c>
      <c r="D16" s="24">
        <f t="shared" ref="D16:F16" si="4">+D13+D14+D15</f>
        <v>6919638.0696904464</v>
      </c>
      <c r="E16" s="24">
        <f t="shared" si="4"/>
        <v>7962694.7518133838</v>
      </c>
      <c r="F16" s="24">
        <f t="shared" si="4"/>
        <v>7432682.9097394357</v>
      </c>
      <c r="G16" s="24">
        <f t="shared" ref="G16:H16" si="5">+G13+G14+G15</f>
        <v>8093060.7883520294</v>
      </c>
      <c r="H16" s="24">
        <f t="shared" si="5"/>
        <v>9939809.942393899</v>
      </c>
      <c r="I16" s="24">
        <f t="shared" ref="I16:K16" si="6">+I13+I14+I15</f>
        <v>11435917.264903311</v>
      </c>
      <c r="J16" s="24">
        <f t="shared" si="6"/>
        <v>11493521.151745781</v>
      </c>
      <c r="K16" s="24">
        <f t="shared" si="6"/>
        <v>11918464.361015515</v>
      </c>
      <c r="L16" s="24">
        <f t="shared" ref="L16" si="7">+L13+L14+L15</f>
        <v>10825044.505082762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4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4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4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2"/>
      <c r="FS16" s="2"/>
      <c r="FT16" s="2"/>
    </row>
    <row r="17" spans="1:177" s="12" customFormat="1" ht="15.75" x14ac:dyDescent="0.25">
      <c r="A17" s="17" t="s">
        <v>66</v>
      </c>
      <c r="B17" s="27" t="s">
        <v>7</v>
      </c>
      <c r="C17" s="25">
        <f>C18+C19</f>
        <v>2035854.3530947159</v>
      </c>
      <c r="D17" s="25">
        <f t="shared" ref="D17:F17" si="8">D18+D19</f>
        <v>2274230.7434891961</v>
      </c>
      <c r="E17" s="25">
        <f t="shared" si="8"/>
        <v>2454254.0246662232</v>
      </c>
      <c r="F17" s="25">
        <f t="shared" si="8"/>
        <v>2652359.7073219866</v>
      </c>
      <c r="G17" s="25">
        <f t="shared" ref="G17:H17" si="9">G18+G19</f>
        <v>3052006.1232740334</v>
      </c>
      <c r="H17" s="25">
        <f t="shared" si="9"/>
        <v>3165618.2626283052</v>
      </c>
      <c r="I17" s="25">
        <f t="shared" ref="I17:K17" si="10">I18+I19</f>
        <v>3475108.3426786442</v>
      </c>
      <c r="J17" s="25">
        <f t="shared" si="10"/>
        <v>3737280.2846111609</v>
      </c>
      <c r="K17" s="25">
        <f t="shared" si="10"/>
        <v>3899581.3789080661</v>
      </c>
      <c r="L17" s="25">
        <f t="shared" ref="L17" si="11">L18+L19</f>
        <v>3412963.4572741482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2"/>
      <c r="FS17" s="2"/>
      <c r="FT17" s="2"/>
      <c r="FU17" s="3"/>
    </row>
    <row r="18" spans="1:177" ht="15.75" x14ac:dyDescent="0.25">
      <c r="A18" s="13">
        <v>6.1</v>
      </c>
      <c r="B18" s="28" t="s">
        <v>8</v>
      </c>
      <c r="C18" s="23">
        <v>1838865.6765300001</v>
      </c>
      <c r="D18" s="23">
        <v>2071553.4155974532</v>
      </c>
      <c r="E18" s="23">
        <v>2245247.9996932428</v>
      </c>
      <c r="F18" s="23">
        <v>2435869.9411440156</v>
      </c>
      <c r="G18" s="23">
        <v>2806083.1493283296</v>
      </c>
      <c r="H18" s="23">
        <v>2899397.2352237725</v>
      </c>
      <c r="I18" s="23">
        <v>3188233.2725497666</v>
      </c>
      <c r="J18" s="23">
        <v>3430115.1096380437</v>
      </c>
      <c r="K18" s="23">
        <v>3602223.472350664</v>
      </c>
      <c r="L18" s="23">
        <v>3277796.5531223761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2"/>
      <c r="FS18" s="2"/>
      <c r="FT18" s="2"/>
    </row>
    <row r="19" spans="1:177" ht="15.75" x14ac:dyDescent="0.25">
      <c r="A19" s="13">
        <v>6.2</v>
      </c>
      <c r="B19" s="28" t="s">
        <v>9</v>
      </c>
      <c r="C19" s="23">
        <v>196988.67656471589</v>
      </c>
      <c r="D19" s="23">
        <v>202677.32789174299</v>
      </c>
      <c r="E19" s="23">
        <v>209006.02497298032</v>
      </c>
      <c r="F19" s="23">
        <v>216489.76617797106</v>
      </c>
      <c r="G19" s="23">
        <v>245922.97394570397</v>
      </c>
      <c r="H19" s="23">
        <v>266221.02740453277</v>
      </c>
      <c r="I19" s="23">
        <v>286875.07012887765</v>
      </c>
      <c r="J19" s="23">
        <v>307165.17497311707</v>
      </c>
      <c r="K19" s="23">
        <v>297357.90655740222</v>
      </c>
      <c r="L19" s="23">
        <v>135166.90415177221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2"/>
      <c r="FS19" s="2"/>
      <c r="FT19" s="2"/>
    </row>
    <row r="20" spans="1:177" s="12" customFormat="1" ht="31.5" x14ac:dyDescent="0.25">
      <c r="A20" s="17" t="s">
        <v>67</v>
      </c>
      <c r="B20" s="31" t="s">
        <v>10</v>
      </c>
      <c r="C20" s="25">
        <f>SUM(C21:C27)</f>
        <v>1347538.4427078073</v>
      </c>
      <c r="D20" s="25">
        <f t="shared" ref="D20:L20" si="12">SUM(D21:D27)</f>
        <v>1509441.2159664184</v>
      </c>
      <c r="E20" s="25">
        <f t="shared" si="12"/>
        <v>1639446.01861166</v>
      </c>
      <c r="F20" s="25">
        <f t="shared" si="12"/>
        <v>1841387.2409274878</v>
      </c>
      <c r="G20" s="25">
        <f t="shared" si="12"/>
        <v>2037154.1731138227</v>
      </c>
      <c r="H20" s="25">
        <f t="shared" si="12"/>
        <v>2168881.9031366911</v>
      </c>
      <c r="I20" s="25">
        <f t="shared" si="12"/>
        <v>2319498.118446107</v>
      </c>
      <c r="J20" s="25">
        <f t="shared" si="12"/>
        <v>2160584.3849116168</v>
      </c>
      <c r="K20" s="25">
        <f t="shared" si="12"/>
        <v>2298469.9777206867</v>
      </c>
      <c r="L20" s="25">
        <f t="shared" si="12"/>
        <v>1926498.7753873239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2"/>
      <c r="FS20" s="2"/>
      <c r="FT20" s="2"/>
      <c r="FU20" s="3"/>
    </row>
    <row r="21" spans="1:177" ht="15.75" x14ac:dyDescent="0.25">
      <c r="A21" s="13">
        <v>7.1</v>
      </c>
      <c r="B21" s="28" t="s">
        <v>11</v>
      </c>
      <c r="C21" s="23">
        <v>179465.56410125067</v>
      </c>
      <c r="D21" s="23">
        <v>222895.79144099148</v>
      </c>
      <c r="E21" s="23">
        <v>247614.53763189272</v>
      </c>
      <c r="F21" s="23">
        <v>297269.385135105</v>
      </c>
      <c r="G21" s="23">
        <v>336282</v>
      </c>
      <c r="H21" s="23">
        <v>285708.94779943861</v>
      </c>
      <c r="I21" s="23">
        <v>308210.91493155208</v>
      </c>
      <c r="J21" s="23">
        <v>319541.56693395862</v>
      </c>
      <c r="K21" s="23">
        <v>372268.32633371744</v>
      </c>
      <c r="L21" s="23">
        <v>269079.58986566094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2"/>
      <c r="FS21" s="2"/>
      <c r="FT21" s="2"/>
    </row>
    <row r="22" spans="1:177" ht="15.75" x14ac:dyDescent="0.25">
      <c r="A22" s="13">
        <v>7.2</v>
      </c>
      <c r="B22" s="28" t="s">
        <v>12</v>
      </c>
      <c r="C22" s="23">
        <v>693449.518943</v>
      </c>
      <c r="D22" s="23">
        <v>780614.65528253966</v>
      </c>
      <c r="E22" s="23">
        <v>830026.27269380831</v>
      </c>
      <c r="F22" s="23">
        <v>884836.50034184637</v>
      </c>
      <c r="G22" s="23">
        <v>951900.53299762006</v>
      </c>
      <c r="H22" s="23">
        <v>1098650.4129824387</v>
      </c>
      <c r="I22" s="23">
        <v>1197903.7060034098</v>
      </c>
      <c r="J22" s="23">
        <v>1023945.3537946544</v>
      </c>
      <c r="K22" s="23">
        <v>1087805.6953236153</v>
      </c>
      <c r="L22" s="23">
        <v>886756.21545787959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2"/>
      <c r="FS22" s="2"/>
      <c r="FT22" s="2"/>
    </row>
    <row r="23" spans="1:177" ht="15.75" x14ac:dyDescent="0.25">
      <c r="A23" s="13">
        <v>7.3</v>
      </c>
      <c r="B23" s="28" t="s">
        <v>13</v>
      </c>
      <c r="C23" s="23">
        <v>41961.716959790305</v>
      </c>
      <c r="D23" s="23">
        <v>41416.370118140745</v>
      </c>
      <c r="E23" s="23">
        <v>39865.553087576147</v>
      </c>
      <c r="F23" s="23">
        <v>43672.848661376971</v>
      </c>
      <c r="G23" s="23">
        <v>41227.870616517917</v>
      </c>
      <c r="H23" s="23">
        <v>64073.740249658193</v>
      </c>
      <c r="I23" s="23">
        <v>75108.775346208393</v>
      </c>
      <c r="J23" s="23">
        <v>80346.795216289844</v>
      </c>
      <c r="K23" s="23">
        <v>82802.277944960093</v>
      </c>
      <c r="L23" s="23">
        <v>77360.116630264034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2"/>
      <c r="FS23" s="2"/>
      <c r="FT23" s="2"/>
    </row>
    <row r="24" spans="1:177" ht="15.75" x14ac:dyDescent="0.25">
      <c r="A24" s="13">
        <v>7.4</v>
      </c>
      <c r="B24" s="28" t="s">
        <v>14</v>
      </c>
      <c r="C24" s="23">
        <v>3420.9616000000001</v>
      </c>
      <c r="D24" s="23">
        <v>7031.2157080124916</v>
      </c>
      <c r="E24" s="23">
        <v>4939.306000318722</v>
      </c>
      <c r="F24" s="23">
        <v>8142.8064492930262</v>
      </c>
      <c r="G24" s="23">
        <v>15811.395841774138</v>
      </c>
      <c r="H24" s="23">
        <v>17348.529839598355</v>
      </c>
      <c r="I24" s="23">
        <v>20549.189131198964</v>
      </c>
      <c r="J24" s="23">
        <v>16781.448839424618</v>
      </c>
      <c r="K24" s="23">
        <v>16470.834720000297</v>
      </c>
      <c r="L24" s="23">
        <v>3389.2228176433446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2"/>
      <c r="FS24" s="2"/>
      <c r="FT24" s="2"/>
    </row>
    <row r="25" spans="1:177" ht="15.75" x14ac:dyDescent="0.25">
      <c r="A25" s="13">
        <v>7.5</v>
      </c>
      <c r="B25" s="28" t="s">
        <v>15</v>
      </c>
      <c r="C25" s="23">
        <v>80536.490812000004</v>
      </c>
      <c r="D25" s="23">
        <v>85284.294565551536</v>
      </c>
      <c r="E25" s="23">
        <v>91874.556820605518</v>
      </c>
      <c r="F25" s="23">
        <v>109261.59213985204</v>
      </c>
      <c r="G25" s="23">
        <v>114729.94721503559</v>
      </c>
      <c r="H25" s="23">
        <v>122046.80244862261</v>
      </c>
      <c r="I25" s="23">
        <v>163365.2026949311</v>
      </c>
      <c r="J25" s="23">
        <v>144296.53583709628</v>
      </c>
      <c r="K25" s="23">
        <v>152794.61691394582</v>
      </c>
      <c r="L25" s="23">
        <v>124527.00969428556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2"/>
      <c r="FS25" s="2"/>
      <c r="FT25" s="2"/>
    </row>
    <row r="26" spans="1:177" ht="15.75" x14ac:dyDescent="0.25">
      <c r="A26" s="13">
        <v>7.6</v>
      </c>
      <c r="B26" s="28" t="s">
        <v>16</v>
      </c>
      <c r="C26" s="23">
        <v>13967.281391290875</v>
      </c>
      <c r="D26" s="23">
        <v>14038.612315708455</v>
      </c>
      <c r="E26" s="23">
        <v>14303.657309928951</v>
      </c>
      <c r="F26" s="23">
        <v>13838.121710398342</v>
      </c>
      <c r="G26" s="23">
        <v>15729.972817767908</v>
      </c>
      <c r="H26" s="23">
        <v>19923.889413410088</v>
      </c>
      <c r="I26" s="23">
        <v>20259.131807986745</v>
      </c>
      <c r="J26" s="23">
        <v>21991.868726321361</v>
      </c>
      <c r="K26" s="23">
        <v>23648.37887524912</v>
      </c>
      <c r="L26" s="23">
        <v>23031.100340376524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2"/>
      <c r="FS26" s="2"/>
      <c r="FT26" s="2"/>
    </row>
    <row r="27" spans="1:177" ht="31.5" x14ac:dyDescent="0.25">
      <c r="A27" s="13">
        <v>7.7</v>
      </c>
      <c r="B27" s="28" t="s">
        <v>17</v>
      </c>
      <c r="C27" s="23">
        <v>334736.90890047548</v>
      </c>
      <c r="D27" s="23">
        <v>358160.27653547405</v>
      </c>
      <c r="E27" s="23">
        <v>410822.13506752998</v>
      </c>
      <c r="F27" s="23">
        <v>484365.98648961633</v>
      </c>
      <c r="G27" s="23">
        <v>561472.45362510718</v>
      </c>
      <c r="H27" s="23">
        <v>561129.58040352445</v>
      </c>
      <c r="I27" s="23">
        <v>534101.19853081997</v>
      </c>
      <c r="J27" s="23">
        <v>553680.81556387176</v>
      </c>
      <c r="K27" s="23">
        <v>562679.8476091983</v>
      </c>
      <c r="L27" s="23">
        <v>542355.52058121411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2"/>
      <c r="FS27" s="2"/>
      <c r="FT27" s="2"/>
    </row>
    <row r="28" spans="1:177" ht="15.75" x14ac:dyDescent="0.25">
      <c r="A28" s="14" t="s">
        <v>68</v>
      </c>
      <c r="B28" s="28" t="s">
        <v>18</v>
      </c>
      <c r="C28" s="23">
        <v>796303.23501495773</v>
      </c>
      <c r="D28" s="23">
        <v>898381.16737987532</v>
      </c>
      <c r="E28" s="23">
        <v>929171.81396513991</v>
      </c>
      <c r="F28" s="23">
        <v>1018384.1910623803</v>
      </c>
      <c r="G28" s="23">
        <v>1097064</v>
      </c>
      <c r="H28" s="23">
        <v>1065757.4242457023</v>
      </c>
      <c r="I28" s="23">
        <v>1206325.8263241944</v>
      </c>
      <c r="J28" s="23">
        <v>1223816.3928794309</v>
      </c>
      <c r="K28" s="23">
        <v>1381593.1720298606</v>
      </c>
      <c r="L28" s="23">
        <v>1512703.2420833232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2"/>
      <c r="FS28" s="2"/>
      <c r="FT28" s="2"/>
    </row>
    <row r="29" spans="1:177" ht="31.5" x14ac:dyDescent="0.25">
      <c r="A29" s="14" t="s">
        <v>69</v>
      </c>
      <c r="B29" s="28" t="s">
        <v>19</v>
      </c>
      <c r="C29" s="23">
        <v>1707147.3494978191</v>
      </c>
      <c r="D29" s="23">
        <v>1770646.9036316897</v>
      </c>
      <c r="E29" s="23">
        <v>1889542.0444315267</v>
      </c>
      <c r="F29" s="23">
        <v>2002383.4675213043</v>
      </c>
      <c r="G29" s="23">
        <v>2154941.0022981153</v>
      </c>
      <c r="H29" s="23">
        <v>2310192.1160310344</v>
      </c>
      <c r="I29" s="23">
        <v>2450871.9916508636</v>
      </c>
      <c r="J29" s="23">
        <v>2571629.147996055</v>
      </c>
      <c r="K29" s="23">
        <v>2530070.0636447244</v>
      </c>
      <c r="L29" s="23">
        <v>2346835.0630913721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2"/>
      <c r="FS29" s="2"/>
      <c r="FT29" s="2"/>
    </row>
    <row r="30" spans="1:177" ht="15.75" x14ac:dyDescent="0.25">
      <c r="A30" s="14" t="s">
        <v>70</v>
      </c>
      <c r="B30" s="28" t="s">
        <v>44</v>
      </c>
      <c r="C30" s="23">
        <v>863076.91029759601</v>
      </c>
      <c r="D30" s="23">
        <v>923056.16608853999</v>
      </c>
      <c r="E30" s="23">
        <v>1249331.6243043009</v>
      </c>
      <c r="F30" s="23">
        <v>1340688.6890013071</v>
      </c>
      <c r="G30" s="23">
        <v>1434156.2324521423</v>
      </c>
      <c r="H30" s="23">
        <v>1445570.0298209218</v>
      </c>
      <c r="I30" s="23">
        <v>1528161.2847316177</v>
      </c>
      <c r="J30" s="23">
        <v>1670093.0026017984</v>
      </c>
      <c r="K30" s="23">
        <v>1938849.4102374315</v>
      </c>
      <c r="L30" s="23">
        <v>2347833.9194503287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2"/>
      <c r="FS30" s="2"/>
      <c r="FT30" s="2"/>
    </row>
    <row r="31" spans="1:177" ht="15.75" x14ac:dyDescent="0.25">
      <c r="A31" s="14" t="s">
        <v>71</v>
      </c>
      <c r="B31" s="28" t="s">
        <v>20</v>
      </c>
      <c r="C31" s="23">
        <v>1738239.0161168047</v>
      </c>
      <c r="D31" s="23">
        <v>1741648.367618989</v>
      </c>
      <c r="E31" s="23">
        <v>1665455.0954966478</v>
      </c>
      <c r="F31" s="23">
        <v>1733178.0764807372</v>
      </c>
      <c r="G31" s="23">
        <v>1810066.485108552</v>
      </c>
      <c r="H31" s="23">
        <v>1891454.0003756171</v>
      </c>
      <c r="I31" s="23">
        <v>2165290.8405584539</v>
      </c>
      <c r="J31" s="23">
        <v>2371378.862039288</v>
      </c>
      <c r="K31" s="23">
        <v>2637161.3638696303</v>
      </c>
      <c r="L31" s="23">
        <v>2672196.6741967271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2"/>
      <c r="FS31" s="2"/>
      <c r="FT31" s="2"/>
    </row>
    <row r="32" spans="1:177" ht="15.75" x14ac:dyDescent="0.25">
      <c r="A32" s="16"/>
      <c r="B32" s="29" t="s">
        <v>30</v>
      </c>
      <c r="C32" s="24">
        <f>C17+C20+C28+C29+C30+C31</f>
        <v>8488159.3067297004</v>
      </c>
      <c r="D32" s="24">
        <f t="shared" ref="D32:H32" si="13">D17+D20+D28+D29+D30+D31</f>
        <v>9117404.564174708</v>
      </c>
      <c r="E32" s="24">
        <f t="shared" si="13"/>
        <v>9827200.6214754991</v>
      </c>
      <c r="F32" s="24">
        <f t="shared" si="13"/>
        <v>10588381.372315204</v>
      </c>
      <c r="G32" s="24">
        <f t="shared" si="13"/>
        <v>11585388.016246667</v>
      </c>
      <c r="H32" s="24">
        <f t="shared" si="13"/>
        <v>12047473.736238271</v>
      </c>
      <c r="I32" s="24">
        <f t="shared" ref="I32:K32" si="14">I17+I20+I28+I29+I30+I31</f>
        <v>13145256.404389882</v>
      </c>
      <c r="J32" s="24">
        <f t="shared" si="14"/>
        <v>13734782.075039351</v>
      </c>
      <c r="K32" s="24">
        <f t="shared" si="14"/>
        <v>14685725.366410399</v>
      </c>
      <c r="L32" s="24">
        <f t="shared" ref="L32" si="15">L17+L20+L28+L29+L30+L31</f>
        <v>14219031.131483223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2"/>
      <c r="FS32" s="2"/>
      <c r="FT32" s="2"/>
    </row>
    <row r="33" spans="1:177" s="12" customFormat="1" ht="15.75" x14ac:dyDescent="0.25">
      <c r="A33" s="17" t="s">
        <v>27</v>
      </c>
      <c r="B33" s="32" t="s">
        <v>31</v>
      </c>
      <c r="C33" s="25">
        <f t="shared" ref="C33:H33" si="16">C6+C11+C13+C14+C15+C17+C20+C28+C29+C30+C31</f>
        <v>22023169.003657006</v>
      </c>
      <c r="D33" s="25">
        <f t="shared" si="16"/>
        <v>23191892.292210959</v>
      </c>
      <c r="E33" s="25">
        <f t="shared" si="16"/>
        <v>25256176.423867714</v>
      </c>
      <c r="F33" s="25">
        <f t="shared" si="16"/>
        <v>25584001.841721073</v>
      </c>
      <c r="G33" s="25">
        <f t="shared" si="16"/>
        <v>27464169.230399556</v>
      </c>
      <c r="H33" s="25">
        <f t="shared" si="16"/>
        <v>31097940.578862887</v>
      </c>
      <c r="I33" s="25">
        <f t="shared" ref="I33:K33" si="17">I6+I11+I13+I14+I15+I17+I20+I28+I29+I30+I31</f>
        <v>32775292.17657309</v>
      </c>
      <c r="J33" s="25">
        <f t="shared" si="17"/>
        <v>34117822.432379246</v>
      </c>
      <c r="K33" s="25">
        <f t="shared" si="17"/>
        <v>36197693.913199805</v>
      </c>
      <c r="L33" s="25">
        <f t="shared" ref="L33" si="18">L6+L11+L13+L14+L15+L17+L20+L28+L29+L30+L31</f>
        <v>33952786.688989751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2"/>
      <c r="FS33" s="2"/>
      <c r="FT33" s="2"/>
      <c r="FU33" s="3"/>
    </row>
    <row r="34" spans="1:177" ht="15.75" x14ac:dyDescent="0.25">
      <c r="A34" s="15" t="s">
        <v>33</v>
      </c>
      <c r="B34" s="33" t="s">
        <v>25</v>
      </c>
      <c r="C34" s="23">
        <v>2031088.5159155158</v>
      </c>
      <c r="D34" s="23">
        <v>2136424.6905016657</v>
      </c>
      <c r="E34" s="23">
        <v>2257786.4394688131</v>
      </c>
      <c r="F34" s="23">
        <v>2398864.494942497</v>
      </c>
      <c r="G34" s="23">
        <v>2582087.1346529489</v>
      </c>
      <c r="H34" s="23">
        <v>3430016.3796227346</v>
      </c>
      <c r="I34" s="23">
        <v>4180962.4703398105</v>
      </c>
      <c r="J34" s="23">
        <v>4600967.3845891403</v>
      </c>
      <c r="K34" s="23">
        <v>4520581.7803837517</v>
      </c>
      <c r="L34" s="23">
        <v>4754233.6001861813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</row>
    <row r="35" spans="1:177" ht="15.75" x14ac:dyDescent="0.25">
      <c r="A35" s="15" t="s">
        <v>34</v>
      </c>
      <c r="B35" s="33" t="s">
        <v>24</v>
      </c>
      <c r="C35" s="23">
        <v>955550</v>
      </c>
      <c r="D35" s="23">
        <v>991968.77279375878</v>
      </c>
      <c r="E35" s="23">
        <v>924809.6181172292</v>
      </c>
      <c r="F35" s="23">
        <v>916332.17860606895</v>
      </c>
      <c r="G35" s="23">
        <v>823363.39888006239</v>
      </c>
      <c r="H35" s="23">
        <v>793150.65289153624</v>
      </c>
      <c r="I35" s="23">
        <v>799424.51929633168</v>
      </c>
      <c r="J35" s="23">
        <v>1031047.5849212926</v>
      </c>
      <c r="K35" s="23">
        <v>1068332.3009139271</v>
      </c>
      <c r="L35" s="23">
        <v>1007177.6207773408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</row>
    <row r="36" spans="1:177" ht="15.75" x14ac:dyDescent="0.25">
      <c r="A36" s="18" t="s">
        <v>35</v>
      </c>
      <c r="B36" s="34" t="s">
        <v>45</v>
      </c>
      <c r="C36" s="24">
        <f>C33+C34-C35</f>
        <v>23098707.519572522</v>
      </c>
      <c r="D36" s="24">
        <f t="shared" ref="D36:F36" si="19">D33+D34-D35</f>
        <v>24336348.209918868</v>
      </c>
      <c r="E36" s="24">
        <f t="shared" si="19"/>
        <v>26589153.245219298</v>
      </c>
      <c r="F36" s="24">
        <f t="shared" si="19"/>
        <v>27066534.1580575</v>
      </c>
      <c r="G36" s="24">
        <f t="shared" ref="G36:L36" si="20">G33+G34-G35</f>
        <v>29222892.966172446</v>
      </c>
      <c r="H36" s="24">
        <f t="shared" si="20"/>
        <v>33734806.305594079</v>
      </c>
      <c r="I36" s="24">
        <f t="shared" si="20"/>
        <v>36156830.127616569</v>
      </c>
      <c r="J36" s="24">
        <f t="shared" si="20"/>
        <v>37687742.232047096</v>
      </c>
      <c r="K36" s="24">
        <f t="shared" si="20"/>
        <v>39649943.392669626</v>
      </c>
      <c r="L36" s="24">
        <f t="shared" si="20"/>
        <v>37699842.668398596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</row>
    <row r="37" spans="1:177" ht="15.75" x14ac:dyDescent="0.25">
      <c r="A37" s="15" t="s">
        <v>36</v>
      </c>
      <c r="B37" s="33" t="s">
        <v>32</v>
      </c>
      <c r="C37" s="26">
        <f>GSVA_cur!C37</f>
        <v>421090</v>
      </c>
      <c r="D37" s="26">
        <f>GSVA_cur!D37</f>
        <v>423400</v>
      </c>
      <c r="E37" s="26">
        <f>GSVA_cur!E37</f>
        <v>425700</v>
      </c>
      <c r="F37" s="26">
        <f>GSVA_cur!F37</f>
        <v>428010</v>
      </c>
      <c r="G37" s="26">
        <f>GSVA_cur!G37</f>
        <v>430320</v>
      </c>
      <c r="H37" s="26">
        <f>GSVA_cur!H37</f>
        <v>432340</v>
      </c>
      <c r="I37" s="26">
        <f>GSVA_cur!I37</f>
        <v>434150</v>
      </c>
      <c r="J37" s="26">
        <f>GSVA_cur!J37</f>
        <v>435960</v>
      </c>
      <c r="K37" s="26">
        <f>GSVA_cur!K37</f>
        <v>437770</v>
      </c>
      <c r="L37" s="26">
        <f>GSVA_cur!L37</f>
        <v>439580</v>
      </c>
    </row>
    <row r="38" spans="1:177" ht="15.75" x14ac:dyDescent="0.25">
      <c r="A38" s="18" t="s">
        <v>37</v>
      </c>
      <c r="B38" s="34" t="s">
        <v>48</v>
      </c>
      <c r="C38" s="24">
        <f>C36/C37*1000</f>
        <v>54854.562016605771</v>
      </c>
      <c r="D38" s="24">
        <f t="shared" ref="D38:F38" si="21">D36/D37*1000</f>
        <v>57478.385002170216</v>
      </c>
      <c r="E38" s="24">
        <f t="shared" si="21"/>
        <v>62459.838490061775</v>
      </c>
      <c r="F38" s="24">
        <f t="shared" si="21"/>
        <v>63238.088264427235</v>
      </c>
      <c r="G38" s="24">
        <f t="shared" ref="G38:L38" si="22">G36/G37*1000</f>
        <v>67909.678765041012</v>
      </c>
      <c r="H38" s="24">
        <f t="shared" si="22"/>
        <v>78028.418156067157</v>
      </c>
      <c r="I38" s="24">
        <f t="shared" si="22"/>
        <v>83281.884435371583</v>
      </c>
      <c r="J38" s="24">
        <f t="shared" si="22"/>
        <v>86447.706743845978</v>
      </c>
      <c r="K38" s="24">
        <f t="shared" si="22"/>
        <v>90572.545840668914</v>
      </c>
      <c r="L38" s="24">
        <f t="shared" si="22"/>
        <v>85763.325602617479</v>
      </c>
      <c r="BM38" s="5"/>
      <c r="BN38" s="5"/>
      <c r="BO38" s="5"/>
      <c r="BP38" s="5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2" max="1048575" man="1"/>
    <brk id="24" max="1048575" man="1"/>
    <brk id="40" max="1048575" man="1"/>
    <brk id="104" max="95" man="1"/>
    <brk id="140" max="1048575" man="1"/>
    <brk id="164" max="1048575" man="1"/>
    <brk id="172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38"/>
  <sheetViews>
    <sheetView zoomScaleSheetLayoutView="100" workbookViewId="0">
      <pane xSplit="2" ySplit="5" topLeftCell="C39" activePane="bottomRight" state="frozen"/>
      <selection activeCell="I3" sqref="I3"/>
      <selection pane="topRight" activeCell="I3" sqref="I3"/>
      <selection pane="bottomLeft" activeCell="I3" sqref="I3"/>
      <selection pane="bottomRight" activeCell="I3" sqref="I3"/>
    </sheetView>
  </sheetViews>
  <sheetFormatPr defaultColWidth="8.85546875" defaultRowHeight="15" x14ac:dyDescent="0.25"/>
  <cols>
    <col min="1" max="1" width="11" style="1" customWidth="1"/>
    <col min="2" max="2" width="37.28515625" style="1" customWidth="1"/>
    <col min="3" max="5" width="11.28515625" style="1" customWidth="1"/>
    <col min="6" max="6" width="11.28515625" style="3" customWidth="1"/>
    <col min="7" max="12" width="11.85546875" style="2" customWidth="1"/>
    <col min="13" max="13" width="11" style="3" customWidth="1"/>
    <col min="14" max="16" width="11.42578125" style="3" customWidth="1"/>
    <col min="17" max="44" width="9.140625" style="3" customWidth="1"/>
    <col min="45" max="45" width="12.42578125" style="3" customWidth="1"/>
    <col min="46" max="67" width="9.140625" style="3" customWidth="1"/>
    <col min="68" max="68" width="12.140625" style="3" customWidth="1"/>
    <col min="69" max="72" width="9.140625" style="3" customWidth="1"/>
    <col min="73" max="77" width="9.140625" style="3" hidden="1" customWidth="1"/>
    <col min="78" max="78" width="9.140625" style="3" customWidth="1"/>
    <col min="79" max="83" width="9.140625" style="3" hidden="1" customWidth="1"/>
    <col min="84" max="84" width="9.140625" style="3" customWidth="1"/>
    <col min="85" max="89" width="9.140625" style="3" hidden="1" customWidth="1"/>
    <col min="90" max="90" width="9.140625" style="3" customWidth="1"/>
    <col min="91" max="95" width="9.140625" style="3" hidden="1" customWidth="1"/>
    <col min="96" max="96" width="9.140625" style="3" customWidth="1"/>
    <col min="97" max="101" width="9.140625" style="3" hidden="1" customWidth="1"/>
    <col min="102" max="102" width="9.140625" style="2" customWidth="1"/>
    <col min="103" max="107" width="9.140625" style="2" hidden="1" customWidth="1"/>
    <col min="108" max="108" width="9.140625" style="2" customWidth="1"/>
    <col min="109" max="113" width="9.140625" style="2" hidden="1" customWidth="1"/>
    <col min="114" max="114" width="9.140625" style="2" customWidth="1"/>
    <col min="115" max="119" width="9.140625" style="2" hidden="1" customWidth="1"/>
    <col min="120" max="120" width="9.140625" style="2" customWidth="1"/>
    <col min="121" max="150" width="9.140625" style="3" customWidth="1"/>
    <col min="151" max="151" width="9.140625" style="3" hidden="1" customWidth="1"/>
    <col min="152" max="159" width="9.140625" style="3" customWidth="1"/>
    <col min="160" max="160" width="9.140625" style="3" hidden="1" customWidth="1"/>
    <col min="161" max="165" width="9.140625" style="3" customWidth="1"/>
    <col min="166" max="166" width="9.140625" style="3" hidden="1" customWidth="1"/>
    <col min="167" max="176" width="9.140625" style="3" customWidth="1"/>
    <col min="177" max="180" width="8.85546875" style="3"/>
    <col min="181" max="181" width="12.7109375" style="3" bestFit="1" customWidth="1"/>
    <col min="182" max="16384" width="8.85546875" style="1"/>
  </cols>
  <sheetData>
    <row r="1" spans="1:181" ht="21" x14ac:dyDescent="0.35">
      <c r="A1" s="1" t="s">
        <v>43</v>
      </c>
      <c r="B1" s="19" t="s">
        <v>56</v>
      </c>
    </row>
    <row r="2" spans="1:181" ht="21" x14ac:dyDescent="0.35">
      <c r="A2" s="8" t="s">
        <v>40</v>
      </c>
      <c r="I2" s="20" t="s">
        <v>73</v>
      </c>
    </row>
    <row r="3" spans="1:181" ht="15.75" x14ac:dyDescent="0.25">
      <c r="A3" s="8"/>
    </row>
    <row r="4" spans="1:181" ht="15.75" x14ac:dyDescent="0.25">
      <c r="A4" s="8"/>
      <c r="E4" s="7"/>
      <c r="F4" s="7" t="s">
        <v>47</v>
      </c>
    </row>
    <row r="5" spans="1:181" ht="15.75" x14ac:dyDescent="0.25">
      <c r="A5" s="9" t="s">
        <v>0</v>
      </c>
      <c r="B5" s="10" t="s">
        <v>1</v>
      </c>
      <c r="C5" s="26" t="s">
        <v>21</v>
      </c>
      <c r="D5" s="26" t="s">
        <v>22</v>
      </c>
      <c r="E5" s="26" t="s">
        <v>23</v>
      </c>
      <c r="F5" s="26" t="s">
        <v>46</v>
      </c>
      <c r="G5" s="35" t="s">
        <v>55</v>
      </c>
      <c r="H5" s="35" t="s">
        <v>57</v>
      </c>
      <c r="I5" s="35" t="s">
        <v>58</v>
      </c>
      <c r="J5" s="35" t="s">
        <v>59</v>
      </c>
      <c r="K5" s="35" t="s">
        <v>60</v>
      </c>
      <c r="L5" s="35" t="s">
        <v>61</v>
      </c>
    </row>
    <row r="6" spans="1:181" s="12" customFormat="1" ht="15.75" x14ac:dyDescent="0.25">
      <c r="A6" s="17" t="s">
        <v>26</v>
      </c>
      <c r="B6" s="27" t="s">
        <v>2</v>
      </c>
      <c r="C6" s="25">
        <f>SUM(C7:C10)</f>
        <v>3655362.3979098713</v>
      </c>
      <c r="D6" s="25">
        <f t="shared" ref="D6:F6" si="0">SUM(D7:D10)</f>
        <v>5020903.9825698407</v>
      </c>
      <c r="E6" s="25">
        <f t="shared" si="0"/>
        <v>5303736.6050333697</v>
      </c>
      <c r="F6" s="25">
        <f t="shared" si="0"/>
        <v>6140445.2523239218</v>
      </c>
      <c r="G6" s="25">
        <f t="shared" ref="G6:L6" si="1">SUM(G7:G10)</f>
        <v>5706522.3414972778</v>
      </c>
      <c r="H6" s="25">
        <f t="shared" si="1"/>
        <v>6918364.4280481683</v>
      </c>
      <c r="I6" s="25">
        <f t="shared" si="1"/>
        <v>6938053.9111220567</v>
      </c>
      <c r="J6" s="25">
        <f t="shared" si="1"/>
        <v>7978700.7985861935</v>
      </c>
      <c r="K6" s="25">
        <f t="shared" si="1"/>
        <v>9240067.4651108179</v>
      </c>
      <c r="L6" s="25">
        <f t="shared" si="1"/>
        <v>8771758.7822997235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2"/>
      <c r="FW6" s="2"/>
      <c r="FX6" s="2"/>
      <c r="FY6" s="3"/>
    </row>
    <row r="7" spans="1:181" ht="15.75" x14ac:dyDescent="0.25">
      <c r="A7" s="13">
        <v>1.1000000000000001</v>
      </c>
      <c r="B7" s="28" t="s">
        <v>49</v>
      </c>
      <c r="C7" s="23">
        <v>2323278.2105052201</v>
      </c>
      <c r="D7" s="23">
        <v>3484350.2785758106</v>
      </c>
      <c r="E7" s="23">
        <v>3490503.3943475755</v>
      </c>
      <c r="F7" s="23">
        <v>4084682.4514599182</v>
      </c>
      <c r="G7" s="23">
        <v>3380092.4721973334</v>
      </c>
      <c r="H7" s="23">
        <v>4279658.3343834421</v>
      </c>
      <c r="I7" s="23">
        <v>3958686.8514032522</v>
      </c>
      <c r="J7" s="23">
        <v>4589410.0133482078</v>
      </c>
      <c r="K7" s="23">
        <v>5724695.8143889606</v>
      </c>
      <c r="L7" s="23">
        <v>5475667.8687123377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2"/>
      <c r="FW7" s="2"/>
      <c r="FX7" s="2"/>
    </row>
    <row r="8" spans="1:181" ht="15.75" x14ac:dyDescent="0.25">
      <c r="A8" s="13">
        <v>1.2</v>
      </c>
      <c r="B8" s="28" t="s">
        <v>50</v>
      </c>
      <c r="C8" s="23">
        <v>528868.92552253534</v>
      </c>
      <c r="D8" s="23">
        <v>625383.3619437695</v>
      </c>
      <c r="E8" s="23">
        <v>716080.46584407799</v>
      </c>
      <c r="F8" s="23">
        <v>789281.07899687684</v>
      </c>
      <c r="G8" s="23">
        <v>867277.05923982558</v>
      </c>
      <c r="H8" s="23">
        <v>896479.94151526934</v>
      </c>
      <c r="I8" s="23">
        <v>1173252.6446446483</v>
      </c>
      <c r="J8" s="23">
        <v>1417227.5219765541</v>
      </c>
      <c r="K8" s="23">
        <v>1378782.8323426864</v>
      </c>
      <c r="L8" s="23">
        <v>1097946.0689063126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2"/>
      <c r="FW8" s="2"/>
      <c r="FX8" s="2"/>
    </row>
    <row r="9" spans="1:181" ht="15.75" x14ac:dyDescent="0.25">
      <c r="A9" s="13">
        <v>1.3</v>
      </c>
      <c r="B9" s="28" t="s">
        <v>51</v>
      </c>
      <c r="C9" s="23">
        <v>565936.00189778744</v>
      </c>
      <c r="D9" s="23">
        <v>612932.79339330643</v>
      </c>
      <c r="E9" s="23">
        <v>777012.89483022853</v>
      </c>
      <c r="F9" s="23">
        <v>855628.53244176635</v>
      </c>
      <c r="G9" s="23">
        <v>948938.54802350944</v>
      </c>
      <c r="H9" s="23">
        <v>1099365.294444331</v>
      </c>
      <c r="I9" s="23">
        <v>1012410.4569409764</v>
      </c>
      <c r="J9" s="23">
        <v>1090687.2208316044</v>
      </c>
      <c r="K9" s="23">
        <v>1126668.3475874425</v>
      </c>
      <c r="L9" s="23">
        <v>1193684.6776206275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2"/>
      <c r="FW9" s="2"/>
      <c r="FX9" s="2"/>
    </row>
    <row r="10" spans="1:181" ht="15.75" x14ac:dyDescent="0.25">
      <c r="A10" s="13">
        <v>1.4</v>
      </c>
      <c r="B10" s="28" t="s">
        <v>52</v>
      </c>
      <c r="C10" s="23">
        <v>237279.25998432853</v>
      </c>
      <c r="D10" s="23">
        <v>298237.54865695431</v>
      </c>
      <c r="E10" s="23">
        <v>320139.85001148703</v>
      </c>
      <c r="F10" s="23">
        <v>410853.18942536088</v>
      </c>
      <c r="G10" s="23">
        <v>510214.26203660987</v>
      </c>
      <c r="H10" s="23">
        <v>642860.8577051257</v>
      </c>
      <c r="I10" s="23">
        <v>793703.95813317841</v>
      </c>
      <c r="J10" s="23">
        <v>881376.04242982739</v>
      </c>
      <c r="K10" s="23">
        <v>1009920.47079173</v>
      </c>
      <c r="L10" s="23">
        <v>1004460.1670604462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2"/>
      <c r="FW10" s="2"/>
      <c r="FX10" s="2"/>
    </row>
    <row r="11" spans="1:181" ht="15.75" x14ac:dyDescent="0.25">
      <c r="A11" s="14" t="s">
        <v>62</v>
      </c>
      <c r="B11" s="28" t="s">
        <v>3</v>
      </c>
      <c r="C11" s="23">
        <v>2254986.3064015568</v>
      </c>
      <c r="D11" s="23">
        <v>2234557.101433428</v>
      </c>
      <c r="E11" s="23">
        <v>2457251.4911175403</v>
      </c>
      <c r="F11" s="23">
        <v>2307232.0045837141</v>
      </c>
      <c r="G11" s="23">
        <v>2396774.4226529617</v>
      </c>
      <c r="H11" s="23">
        <v>2766771.206845995</v>
      </c>
      <c r="I11" s="23">
        <v>2926442.1034060777</v>
      </c>
      <c r="J11" s="23">
        <v>3499198.9919205937</v>
      </c>
      <c r="K11" s="23">
        <v>3569996.8947901241</v>
      </c>
      <c r="L11" s="23">
        <v>3394413.005163664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2"/>
      <c r="FW11" s="2"/>
      <c r="FX11" s="2"/>
    </row>
    <row r="12" spans="1:181" ht="15.75" x14ac:dyDescent="0.25">
      <c r="A12" s="16"/>
      <c r="B12" s="29" t="s">
        <v>28</v>
      </c>
      <c r="C12" s="24">
        <f>C6+C11</f>
        <v>5910348.7043114286</v>
      </c>
      <c r="D12" s="24">
        <f t="shared" ref="D12:F12" si="2">D6+D11</f>
        <v>7255461.0840032687</v>
      </c>
      <c r="E12" s="24">
        <f t="shared" si="2"/>
        <v>7760988.0961509105</v>
      </c>
      <c r="F12" s="24">
        <f t="shared" si="2"/>
        <v>8447677.2569076363</v>
      </c>
      <c r="G12" s="24">
        <f t="shared" ref="G12:L12" si="3">G6+G11</f>
        <v>8103296.7641502395</v>
      </c>
      <c r="H12" s="24">
        <f t="shared" si="3"/>
        <v>9685135.6348941624</v>
      </c>
      <c r="I12" s="24">
        <f t="shared" si="3"/>
        <v>9864496.0145281348</v>
      </c>
      <c r="J12" s="24">
        <f t="shared" si="3"/>
        <v>11477899.790506788</v>
      </c>
      <c r="K12" s="24">
        <f t="shared" si="3"/>
        <v>12810064.359900942</v>
      </c>
      <c r="L12" s="24">
        <f t="shared" si="3"/>
        <v>12166171.787463387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2"/>
      <c r="FW12" s="2"/>
      <c r="FX12" s="2"/>
    </row>
    <row r="13" spans="1:181" s="12" customFormat="1" ht="15.75" x14ac:dyDescent="0.25">
      <c r="A13" s="11" t="s">
        <v>63</v>
      </c>
      <c r="B13" s="30" t="s">
        <v>4</v>
      </c>
      <c r="C13" s="22">
        <v>3273608.4804288987</v>
      </c>
      <c r="D13" s="22">
        <v>3459143.2649451899</v>
      </c>
      <c r="E13" s="22">
        <v>4067726.7789277015</v>
      </c>
      <c r="F13" s="22">
        <v>3475552.5087953312</v>
      </c>
      <c r="G13" s="22">
        <v>3129081.0173414354</v>
      </c>
      <c r="H13" s="22">
        <v>4967036.5131698642</v>
      </c>
      <c r="I13" s="22">
        <v>6268771.3043867676</v>
      </c>
      <c r="J13" s="22">
        <v>6713975.1356283426</v>
      </c>
      <c r="K13" s="22">
        <v>6792885.9701106325</v>
      </c>
      <c r="L13" s="22">
        <v>6108166.6138915867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2"/>
      <c r="FW13" s="2"/>
      <c r="FX13" s="2"/>
      <c r="FY13" s="3"/>
    </row>
    <row r="14" spans="1:181" ht="31.5" x14ac:dyDescent="0.25">
      <c r="A14" s="14" t="s">
        <v>64</v>
      </c>
      <c r="B14" s="28" t="s">
        <v>5</v>
      </c>
      <c r="C14" s="23">
        <v>581075.24174195807</v>
      </c>
      <c r="D14" s="23">
        <v>703118.32177742338</v>
      </c>
      <c r="E14" s="23">
        <v>761679.88432848733</v>
      </c>
      <c r="F14" s="23">
        <v>650312.489684609</v>
      </c>
      <c r="G14" s="23">
        <v>825010.75487685658</v>
      </c>
      <c r="H14" s="23">
        <v>879064.60760044632</v>
      </c>
      <c r="I14" s="23">
        <v>912034.53375466412</v>
      </c>
      <c r="J14" s="23">
        <v>974164.47033961769</v>
      </c>
      <c r="K14" s="23">
        <v>1005056.8785317083</v>
      </c>
      <c r="L14" s="23">
        <v>937918.57512231963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4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4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4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2"/>
      <c r="FW14" s="2"/>
      <c r="FX14" s="2"/>
    </row>
    <row r="15" spans="1:181" ht="15.75" x14ac:dyDescent="0.25">
      <c r="A15" s="14" t="s">
        <v>65</v>
      </c>
      <c r="B15" s="28" t="s">
        <v>6</v>
      </c>
      <c r="C15" s="23">
        <v>1963595.7463652531</v>
      </c>
      <c r="D15" s="23">
        <v>1966116.7940525671</v>
      </c>
      <c r="E15" s="23">
        <v>2174137.6333262534</v>
      </c>
      <c r="F15" s="23">
        <v>2252189.6612681272</v>
      </c>
      <c r="G15" s="23">
        <v>2230017.0639624954</v>
      </c>
      <c r="H15" s="23">
        <v>2449511.737717119</v>
      </c>
      <c r="I15" s="23">
        <v>2787875.1538286316</v>
      </c>
      <c r="J15" s="23">
        <v>3085484.8566792514</v>
      </c>
      <c r="K15" s="23">
        <v>3111393.8417283925</v>
      </c>
      <c r="L15" s="23">
        <v>2777308.8453043639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4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4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4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2"/>
      <c r="FW15" s="2"/>
      <c r="FX15" s="2"/>
    </row>
    <row r="16" spans="1:181" ht="15.75" x14ac:dyDescent="0.25">
      <c r="A16" s="16"/>
      <c r="B16" s="29" t="s">
        <v>29</v>
      </c>
      <c r="C16" s="24">
        <f>+C13+C14+C15</f>
        <v>5818279.4685361097</v>
      </c>
      <c r="D16" s="24">
        <f t="shared" ref="D16:F16" si="4">+D13+D14+D15</f>
        <v>6128378.3807751806</v>
      </c>
      <c r="E16" s="24">
        <f t="shared" si="4"/>
        <v>7003544.2965824418</v>
      </c>
      <c r="F16" s="24">
        <f t="shared" si="4"/>
        <v>6378054.6597480671</v>
      </c>
      <c r="G16" s="24">
        <f t="shared" ref="G16:H16" si="5">+G13+G14+G15</f>
        <v>6184108.8361807875</v>
      </c>
      <c r="H16" s="24">
        <f t="shared" si="5"/>
        <v>8295612.85848743</v>
      </c>
      <c r="I16" s="24">
        <f t="shared" ref="I16:K16" si="6">+I13+I14+I15</f>
        <v>9968680.9919700641</v>
      </c>
      <c r="J16" s="24">
        <f t="shared" si="6"/>
        <v>10773624.462647211</v>
      </c>
      <c r="K16" s="24">
        <f t="shared" si="6"/>
        <v>10909336.690370733</v>
      </c>
      <c r="L16" s="24">
        <f t="shared" ref="L16" si="7">+L13+L14+L15</f>
        <v>9823394.0343182702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4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4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4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2"/>
      <c r="FW16" s="2"/>
      <c r="FX16" s="2"/>
    </row>
    <row r="17" spans="1:181" s="12" customFormat="1" ht="15.75" x14ac:dyDescent="0.25">
      <c r="A17" s="17" t="s">
        <v>66</v>
      </c>
      <c r="B17" s="27" t="s">
        <v>7</v>
      </c>
      <c r="C17" s="25">
        <f>C18+C19</f>
        <v>1982273.6601115968</v>
      </c>
      <c r="D17" s="25">
        <f t="shared" ref="D17:L17" si="8">D18+D19</f>
        <v>2370053.9688050705</v>
      </c>
      <c r="E17" s="25">
        <f t="shared" si="8"/>
        <v>2689608.3617669931</v>
      </c>
      <c r="F17" s="25">
        <f t="shared" si="8"/>
        <v>2939662.6196519244</v>
      </c>
      <c r="G17" s="25">
        <f t="shared" si="8"/>
        <v>3207791.8434704342</v>
      </c>
      <c r="H17" s="25">
        <f t="shared" si="8"/>
        <v>3376192.5701314281</v>
      </c>
      <c r="I17" s="25">
        <f t="shared" si="8"/>
        <v>3851200.6559253647</v>
      </c>
      <c r="J17" s="25">
        <f t="shared" si="8"/>
        <v>4303316.2771411687</v>
      </c>
      <c r="K17" s="25">
        <f t="shared" si="8"/>
        <v>4568202.6679232158</v>
      </c>
      <c r="L17" s="25">
        <f t="shared" si="8"/>
        <v>4011362.0073487069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2"/>
      <c r="FW17" s="2"/>
      <c r="FX17" s="2"/>
      <c r="FY17" s="3"/>
    </row>
    <row r="18" spans="1:181" ht="15.75" x14ac:dyDescent="0.25">
      <c r="A18" s="13">
        <v>6.1</v>
      </c>
      <c r="B18" s="28" t="s">
        <v>8</v>
      </c>
      <c r="C18" s="23">
        <v>1794250.8671443907</v>
      </c>
      <c r="D18" s="23">
        <v>2162610.7086743093</v>
      </c>
      <c r="E18" s="23">
        <v>2463945.6914134133</v>
      </c>
      <c r="F18" s="23">
        <v>2703293.5493006059</v>
      </c>
      <c r="G18" s="23">
        <v>2957740.7555164923</v>
      </c>
      <c r="H18" s="23">
        <v>3100420.5719552306</v>
      </c>
      <c r="I18" s="23">
        <v>3536907.1803136985</v>
      </c>
      <c r="J18" s="23">
        <v>3953744.4011791935</v>
      </c>
      <c r="K18" s="23">
        <v>4223464.1866580173</v>
      </c>
      <c r="L18" s="23">
        <v>3855178.1095814393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2"/>
      <c r="FW18" s="2"/>
      <c r="FX18" s="2"/>
    </row>
    <row r="19" spans="1:181" ht="15.75" x14ac:dyDescent="0.25">
      <c r="A19" s="13">
        <v>6.2</v>
      </c>
      <c r="B19" s="28" t="s">
        <v>9</v>
      </c>
      <c r="C19" s="23">
        <v>188022.79296720622</v>
      </c>
      <c r="D19" s="23">
        <v>207443.26013076102</v>
      </c>
      <c r="E19" s="23">
        <v>225662.67035357992</v>
      </c>
      <c r="F19" s="23">
        <v>236369.07035131828</v>
      </c>
      <c r="G19" s="23">
        <v>250051.08795394193</v>
      </c>
      <c r="H19" s="23">
        <v>275771.9981761974</v>
      </c>
      <c r="I19" s="23">
        <v>314293.47561166604</v>
      </c>
      <c r="J19" s="23">
        <v>349571.87596197485</v>
      </c>
      <c r="K19" s="23">
        <v>344738.48126519815</v>
      </c>
      <c r="L19" s="23">
        <v>156183.89776726777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2"/>
      <c r="FW19" s="2"/>
      <c r="FX19" s="2"/>
    </row>
    <row r="20" spans="1:181" s="12" customFormat="1" ht="31.5" x14ac:dyDescent="0.25">
      <c r="A20" s="17" t="s">
        <v>67</v>
      </c>
      <c r="B20" s="31" t="s">
        <v>10</v>
      </c>
      <c r="C20" s="25">
        <f>SUM(C21:C27)</f>
        <v>1074689.7278419635</v>
      </c>
      <c r="D20" s="25">
        <f t="shared" ref="D20:L20" si="9">SUM(D21:D27)</f>
        <v>1257367.3429478919</v>
      </c>
      <c r="E20" s="25">
        <f t="shared" si="9"/>
        <v>1368696.6638483838</v>
      </c>
      <c r="F20" s="25">
        <f t="shared" si="9"/>
        <v>1616123.2447062251</v>
      </c>
      <c r="G20" s="25">
        <f t="shared" si="9"/>
        <v>1792723.2379557148</v>
      </c>
      <c r="H20" s="25">
        <f t="shared" si="9"/>
        <v>1953992.6678586109</v>
      </c>
      <c r="I20" s="25">
        <f t="shared" si="9"/>
        <v>2075661.8697308865</v>
      </c>
      <c r="J20" s="25">
        <f t="shared" si="9"/>
        <v>1899816.7164206633</v>
      </c>
      <c r="K20" s="25">
        <f t="shared" si="9"/>
        <v>2031574.1236879972</v>
      </c>
      <c r="L20" s="25">
        <f t="shared" si="9"/>
        <v>1914664.3393424628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2"/>
      <c r="FW20" s="2"/>
      <c r="FX20" s="2"/>
      <c r="FY20" s="3"/>
    </row>
    <row r="21" spans="1:181" ht="15.75" x14ac:dyDescent="0.25">
      <c r="A21" s="13">
        <v>7.1</v>
      </c>
      <c r="B21" s="28" t="s">
        <v>11</v>
      </c>
      <c r="C21" s="23">
        <v>139536.58886994771</v>
      </c>
      <c r="D21" s="23">
        <v>188885.99009457073</v>
      </c>
      <c r="E21" s="23">
        <v>211484.70666521799</v>
      </c>
      <c r="F21" s="23">
        <v>275905.08987528866</v>
      </c>
      <c r="G21" s="23">
        <v>318905.26229341608</v>
      </c>
      <c r="H21" s="23">
        <v>287994.3892095043</v>
      </c>
      <c r="I21" s="23">
        <v>301279.60066300922</v>
      </c>
      <c r="J21" s="23">
        <v>307204.00623115432</v>
      </c>
      <c r="K21" s="23">
        <v>332620.56769530609</v>
      </c>
      <c r="L21" s="23">
        <v>271751.00380706508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2"/>
      <c r="FW21" s="2"/>
      <c r="FX21" s="2"/>
    </row>
    <row r="22" spans="1:181" ht="15.75" x14ac:dyDescent="0.25">
      <c r="A22" s="13">
        <v>7.2</v>
      </c>
      <c r="B22" s="28" t="s">
        <v>12</v>
      </c>
      <c r="C22" s="23">
        <v>551673.47161479341</v>
      </c>
      <c r="D22" s="23">
        <v>641617.93423770345</v>
      </c>
      <c r="E22" s="23">
        <v>694430.15929619479</v>
      </c>
      <c r="F22" s="23">
        <v>768707.10222710087</v>
      </c>
      <c r="G22" s="23">
        <v>824555.77292393625</v>
      </c>
      <c r="H22" s="23">
        <v>980641.7332404569</v>
      </c>
      <c r="I22" s="23">
        <v>1073541.3613531413</v>
      </c>
      <c r="J22" s="23">
        <v>873183.00365175947</v>
      </c>
      <c r="K22" s="23">
        <v>948213.62784429197</v>
      </c>
      <c r="L22" s="23">
        <v>875640.08716483577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2"/>
      <c r="FW22" s="2"/>
      <c r="FX22" s="2"/>
    </row>
    <row r="23" spans="1:181" ht="15.75" x14ac:dyDescent="0.25">
      <c r="A23" s="13">
        <v>7.3</v>
      </c>
      <c r="B23" s="28" t="s">
        <v>13</v>
      </c>
      <c r="C23" s="23">
        <v>28152.068099532604</v>
      </c>
      <c r="D23" s="23">
        <v>26062.446091875758</v>
      </c>
      <c r="E23" s="23">
        <v>23821.715312642202</v>
      </c>
      <c r="F23" s="23">
        <v>30484.986310263266</v>
      </c>
      <c r="G23" s="23">
        <v>27284.400473074496</v>
      </c>
      <c r="H23" s="23">
        <v>50117.376526292974</v>
      </c>
      <c r="I23" s="23">
        <v>61735.74420031505</v>
      </c>
      <c r="J23" s="23">
        <v>71501.993121218242</v>
      </c>
      <c r="K23" s="23">
        <v>76322.767194324872</v>
      </c>
      <c r="L23" s="23">
        <v>78525.688583470503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2"/>
      <c r="FW23" s="2"/>
      <c r="FX23" s="2"/>
    </row>
    <row r="24" spans="1:181" ht="15.75" x14ac:dyDescent="0.25">
      <c r="A24" s="13">
        <v>7.4</v>
      </c>
      <c r="B24" s="28" t="s">
        <v>14</v>
      </c>
      <c r="C24" s="23">
        <v>910.19608037565285</v>
      </c>
      <c r="D24" s="23">
        <v>4069.89450906607</v>
      </c>
      <c r="E24" s="23">
        <v>2594.3972086872477</v>
      </c>
      <c r="F24" s="23">
        <v>5976.2867974632736</v>
      </c>
      <c r="G24" s="23">
        <v>14191.411620218672</v>
      </c>
      <c r="H24" s="23">
        <v>16492.05916745041</v>
      </c>
      <c r="I24" s="23">
        <v>19990.506531389401</v>
      </c>
      <c r="J24" s="23">
        <v>15929.961329790971</v>
      </c>
      <c r="K24" s="23">
        <v>15981.857278790303</v>
      </c>
      <c r="L24" s="23">
        <v>3725.4461503356242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2"/>
      <c r="FW24" s="2"/>
      <c r="FX24" s="2"/>
    </row>
    <row r="25" spans="1:181" ht="15.75" x14ac:dyDescent="0.25">
      <c r="A25" s="13">
        <v>7.5</v>
      </c>
      <c r="B25" s="28" t="s">
        <v>15</v>
      </c>
      <c r="C25" s="23">
        <v>70981.295757059605</v>
      </c>
      <c r="D25" s="23">
        <v>79166.984997042513</v>
      </c>
      <c r="E25" s="23">
        <v>84550.652885892079</v>
      </c>
      <c r="F25" s="23">
        <v>105891.8538998103</v>
      </c>
      <c r="G25" s="23">
        <v>109829.93719996148</v>
      </c>
      <c r="H25" s="23">
        <v>117531.90296995032</v>
      </c>
      <c r="I25" s="23">
        <v>163025.65741308345</v>
      </c>
      <c r="J25" s="23">
        <v>148511.66204942437</v>
      </c>
      <c r="K25" s="23">
        <v>160745.5940334585</v>
      </c>
      <c r="L25" s="23">
        <v>148409.29882095024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2"/>
      <c r="FW25" s="2"/>
      <c r="FX25" s="2"/>
    </row>
    <row r="26" spans="1:181" ht="15.75" x14ac:dyDescent="0.25">
      <c r="A26" s="13">
        <v>7.6</v>
      </c>
      <c r="B26" s="28" t="s">
        <v>16</v>
      </c>
      <c r="C26" s="23">
        <v>11922.374089478504</v>
      </c>
      <c r="D26" s="23">
        <v>13200.901127589917</v>
      </c>
      <c r="E26" s="23">
        <v>15392.522648571234</v>
      </c>
      <c r="F26" s="23">
        <v>15768.930974217452</v>
      </c>
      <c r="G26" s="23">
        <v>17000.246406439393</v>
      </c>
      <c r="H26" s="23">
        <v>18869.666849590078</v>
      </c>
      <c r="I26" s="23">
        <v>19575.618593265921</v>
      </c>
      <c r="J26" s="23">
        <v>21962.62048090309</v>
      </c>
      <c r="K26" s="23">
        <v>22977.229160343733</v>
      </c>
      <c r="L26" s="23">
        <v>21737.572167609833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2"/>
      <c r="FW26" s="2"/>
      <c r="FX26" s="2"/>
    </row>
    <row r="27" spans="1:181" ht="31.5" x14ac:dyDescent="0.25">
      <c r="A27" s="13">
        <v>7.7</v>
      </c>
      <c r="B27" s="28" t="s">
        <v>17</v>
      </c>
      <c r="C27" s="23">
        <v>271513.73333077604</v>
      </c>
      <c r="D27" s="23">
        <v>304363.19189004367</v>
      </c>
      <c r="E27" s="23">
        <v>336422.50983117812</v>
      </c>
      <c r="F27" s="23">
        <v>413388.99462208146</v>
      </c>
      <c r="G27" s="23">
        <v>480956.20703866839</v>
      </c>
      <c r="H27" s="23">
        <v>482345.5398953656</v>
      </c>
      <c r="I27" s="23">
        <v>436513.38097668235</v>
      </c>
      <c r="J27" s="23">
        <v>461523.46955641266</v>
      </c>
      <c r="K27" s="23">
        <v>474712.48048148165</v>
      </c>
      <c r="L27" s="23">
        <v>514875.24264819571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2"/>
      <c r="FW27" s="2"/>
      <c r="FX27" s="2"/>
    </row>
    <row r="28" spans="1:181" ht="15.75" x14ac:dyDescent="0.25">
      <c r="A28" s="14" t="s">
        <v>68</v>
      </c>
      <c r="B28" s="28" t="s">
        <v>18</v>
      </c>
      <c r="C28" s="23">
        <v>783728.99269138917</v>
      </c>
      <c r="D28" s="23">
        <v>894227.21295093151</v>
      </c>
      <c r="E28" s="23">
        <v>946267.64385530935</v>
      </c>
      <c r="F28" s="23">
        <v>1045499.2133378953</v>
      </c>
      <c r="G28" s="23">
        <v>1159987.756790515</v>
      </c>
      <c r="H28" s="23">
        <v>1122571.947617043</v>
      </c>
      <c r="I28" s="23">
        <v>1365849.4683798563</v>
      </c>
      <c r="J28" s="23">
        <v>1492081.0814476958</v>
      </c>
      <c r="K28" s="23">
        <v>1684443.0637122204</v>
      </c>
      <c r="L28" s="23">
        <v>1844292.9041394901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2"/>
      <c r="FW28" s="2"/>
      <c r="FX28" s="2"/>
    </row>
    <row r="29" spans="1:181" ht="31.5" x14ac:dyDescent="0.25">
      <c r="A29" s="14" t="s">
        <v>69</v>
      </c>
      <c r="B29" s="28" t="s">
        <v>19</v>
      </c>
      <c r="C29" s="23">
        <v>1520729.134143535</v>
      </c>
      <c r="D29" s="23">
        <v>1674815.1712532835</v>
      </c>
      <c r="E29" s="23">
        <v>1873544.6448267233</v>
      </c>
      <c r="F29" s="23">
        <v>1997025.2456900885</v>
      </c>
      <c r="G29" s="23">
        <v>2089836.1572535885</v>
      </c>
      <c r="H29" s="23">
        <v>2274134.4205196593</v>
      </c>
      <c r="I29" s="23">
        <v>2368704.3297096472</v>
      </c>
      <c r="J29" s="23">
        <v>2563628.1246174215</v>
      </c>
      <c r="K29" s="23">
        <v>2564477.6226208052</v>
      </c>
      <c r="L29" s="23">
        <v>2341585.7963322205</v>
      </c>
      <c r="M29" s="6"/>
      <c r="N29" s="6"/>
      <c r="O29" s="6"/>
      <c r="P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2"/>
      <c r="FW29" s="2"/>
      <c r="FX29" s="2"/>
    </row>
    <row r="30" spans="1:181" ht="15.75" x14ac:dyDescent="0.25">
      <c r="A30" s="14" t="s">
        <v>70</v>
      </c>
      <c r="B30" s="28" t="s">
        <v>44</v>
      </c>
      <c r="C30" s="23">
        <v>666151</v>
      </c>
      <c r="D30" s="23">
        <v>762905.99098</v>
      </c>
      <c r="E30" s="23">
        <v>1089497.55174</v>
      </c>
      <c r="F30" s="23">
        <v>1200884.4599947876</v>
      </c>
      <c r="G30" s="23">
        <v>1262191.7828051392</v>
      </c>
      <c r="H30" s="23">
        <v>1303735.0817044568</v>
      </c>
      <c r="I30" s="23">
        <v>1438378.4792875168</v>
      </c>
      <c r="J30" s="23">
        <v>1628185.0044866656</v>
      </c>
      <c r="K30" s="23">
        <v>1917677.2037009492</v>
      </c>
      <c r="L30" s="23">
        <v>2331227.4639434852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2"/>
      <c r="FW30" s="2"/>
      <c r="FX30" s="2"/>
    </row>
    <row r="31" spans="1:181" ht="15.75" x14ac:dyDescent="0.25">
      <c r="A31" s="14" t="s">
        <v>71</v>
      </c>
      <c r="B31" s="28" t="s">
        <v>20</v>
      </c>
      <c r="C31" s="23">
        <v>1590855.7603873285</v>
      </c>
      <c r="D31" s="23">
        <v>1734373.4125204193</v>
      </c>
      <c r="E31" s="23">
        <v>1762315.9806908898</v>
      </c>
      <c r="F31" s="23">
        <v>1962584.2100612151</v>
      </c>
      <c r="G31" s="23">
        <v>2193614.6459187963</v>
      </c>
      <c r="H31" s="23">
        <v>2439016.8473711186</v>
      </c>
      <c r="I31" s="23">
        <v>2907740.7124086693</v>
      </c>
      <c r="J31" s="23">
        <v>3294724.7526877238</v>
      </c>
      <c r="K31" s="23">
        <v>3859826.4887604425</v>
      </c>
      <c r="L31" s="23">
        <v>4101507.7697290275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2"/>
      <c r="FW31" s="2"/>
      <c r="FX31" s="2"/>
    </row>
    <row r="32" spans="1:181" ht="15.75" x14ac:dyDescent="0.25">
      <c r="A32" s="16"/>
      <c r="B32" s="29" t="s">
        <v>30</v>
      </c>
      <c r="C32" s="24">
        <f>C17+C20+C28+C29+C30+C31</f>
        <v>7618428.2751758127</v>
      </c>
      <c r="D32" s="24">
        <f t="shared" ref="D32:L32" si="10">D17+D20+D28+D29+D30+D31</f>
        <v>8693743.0994575974</v>
      </c>
      <c r="E32" s="24">
        <f t="shared" si="10"/>
        <v>9729930.8467282988</v>
      </c>
      <c r="F32" s="24">
        <f t="shared" si="10"/>
        <v>10761778.993442137</v>
      </c>
      <c r="G32" s="24">
        <f t="shared" si="10"/>
        <v>11706145.424194189</v>
      </c>
      <c r="H32" s="24">
        <f t="shared" si="10"/>
        <v>12469643.535202315</v>
      </c>
      <c r="I32" s="24">
        <f t="shared" si="10"/>
        <v>14007535.515441939</v>
      </c>
      <c r="J32" s="24">
        <f t="shared" si="10"/>
        <v>15181751.95680134</v>
      </c>
      <c r="K32" s="24">
        <f t="shared" si="10"/>
        <v>16626201.17040563</v>
      </c>
      <c r="L32" s="24">
        <f t="shared" si="10"/>
        <v>16544640.280835392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2"/>
      <c r="FW32" s="2"/>
      <c r="FX32" s="2"/>
    </row>
    <row r="33" spans="1:181" s="12" customFormat="1" ht="15.75" x14ac:dyDescent="0.25">
      <c r="A33" s="17" t="s">
        <v>27</v>
      </c>
      <c r="B33" s="32" t="s">
        <v>41</v>
      </c>
      <c r="C33" s="25">
        <f t="shared" ref="C33" si="11">C6+C11+C13+C14+C15+C17+C20+C28+C29+C30+C31</f>
        <v>19347056.448023353</v>
      </c>
      <c r="D33" s="25">
        <f t="shared" ref="D33:L33" si="12">D6+D11+D13+D14+D15+D17+D20+D28+D29+D30+D31</f>
        <v>22077582.564236045</v>
      </c>
      <c r="E33" s="25">
        <f t="shared" si="12"/>
        <v>24494463.239461653</v>
      </c>
      <c r="F33" s="25">
        <f t="shared" si="12"/>
        <v>25587510.910097841</v>
      </c>
      <c r="G33" s="25">
        <f t="shared" si="12"/>
        <v>25993551.024525214</v>
      </c>
      <c r="H33" s="25">
        <f t="shared" si="12"/>
        <v>30450392.028583914</v>
      </c>
      <c r="I33" s="25">
        <f t="shared" si="12"/>
        <v>33840712.521940142</v>
      </c>
      <c r="J33" s="25">
        <f t="shared" si="12"/>
        <v>37433276.209955335</v>
      </c>
      <c r="K33" s="25">
        <f t="shared" si="12"/>
        <v>40345602.220677309</v>
      </c>
      <c r="L33" s="25">
        <f t="shared" si="12"/>
        <v>38534206.102617048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2"/>
      <c r="FW33" s="2"/>
      <c r="FX33" s="2"/>
      <c r="FY33" s="3"/>
    </row>
    <row r="34" spans="1:181" ht="15.75" x14ac:dyDescent="0.25">
      <c r="A34" s="15" t="s">
        <v>33</v>
      </c>
      <c r="B34" s="33" t="s">
        <v>25</v>
      </c>
      <c r="C34" s="23">
        <f>GSVA_cur!C34</f>
        <v>2031088.5159155158</v>
      </c>
      <c r="D34" s="23">
        <f>GSVA_cur!D34</f>
        <v>2340292.170314536</v>
      </c>
      <c r="E34" s="23">
        <f>GSVA_cur!E34</f>
        <v>2715614.2398168598</v>
      </c>
      <c r="F34" s="23">
        <f>GSVA_cur!F34</f>
        <v>3082180.0000000005</v>
      </c>
      <c r="G34" s="23">
        <f>GSVA_cur!G34</f>
        <v>3529971</v>
      </c>
      <c r="H34" s="23">
        <f>GSVA_cur!H34</f>
        <v>4920611</v>
      </c>
      <c r="I34" s="23">
        <f>GSVA_cur!I34</f>
        <v>6131799.5590003664</v>
      </c>
      <c r="J34" s="23">
        <f>GSVA_cur!J34</f>
        <v>6920700.2728135381</v>
      </c>
      <c r="K34" s="23">
        <f>GSVA_cur!K34</f>
        <v>7110439.741799972</v>
      </c>
      <c r="L34" s="23">
        <f>GSVA_cur!L34</f>
        <v>8083974.5621111337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</row>
    <row r="35" spans="1:181" ht="15.75" x14ac:dyDescent="0.25">
      <c r="A35" s="15" t="s">
        <v>34</v>
      </c>
      <c r="B35" s="33" t="s">
        <v>24</v>
      </c>
      <c r="C35" s="23">
        <f>GSVA_cur!C35</f>
        <v>955550</v>
      </c>
      <c r="D35" s="23">
        <f>GSVA_cur!D35</f>
        <v>1086626.9999999998</v>
      </c>
      <c r="E35" s="23">
        <f>GSVA_cur!E35</f>
        <v>1112340.0000000002</v>
      </c>
      <c r="F35" s="23">
        <f>GSVA_cur!F35</f>
        <v>1177349</v>
      </c>
      <c r="G35" s="23">
        <f>GSVA_cur!G35</f>
        <v>1125620</v>
      </c>
      <c r="H35" s="23">
        <f>GSVA_cur!H35</f>
        <v>1137833</v>
      </c>
      <c r="I35" s="23">
        <f>GSVA_cur!I35</f>
        <v>1172436</v>
      </c>
      <c r="J35" s="23">
        <f>GSVA_cur!J35</f>
        <v>1550885</v>
      </c>
      <c r="K35" s="23">
        <f>GSVA_cur!K35</f>
        <v>1680383.8131697604</v>
      </c>
      <c r="L35" s="23">
        <f>GSVA_cur!L35</f>
        <v>1712578.5038355682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</row>
    <row r="36" spans="1:181" ht="15.75" x14ac:dyDescent="0.25">
      <c r="A36" s="18" t="s">
        <v>35</v>
      </c>
      <c r="B36" s="34" t="s">
        <v>53</v>
      </c>
      <c r="C36" s="24">
        <f>C33+C34-C35</f>
        <v>20422594.96393887</v>
      </c>
      <c r="D36" s="24">
        <f t="shared" ref="D36:L36" si="13">D33+D34-D35</f>
        <v>23331247.73455058</v>
      </c>
      <c r="E36" s="24">
        <f t="shared" si="13"/>
        <v>26097737.479278512</v>
      </c>
      <c r="F36" s="24">
        <f t="shared" si="13"/>
        <v>27492341.910097841</v>
      </c>
      <c r="G36" s="24">
        <f t="shared" si="13"/>
        <v>28397902.024525214</v>
      </c>
      <c r="H36" s="24">
        <f t="shared" si="13"/>
        <v>34233170.028583914</v>
      </c>
      <c r="I36" s="24">
        <f t="shared" si="13"/>
        <v>38800076.080940507</v>
      </c>
      <c r="J36" s="24">
        <f t="shared" si="13"/>
        <v>42803091.482768871</v>
      </c>
      <c r="K36" s="24">
        <f t="shared" si="13"/>
        <v>45775658.149307519</v>
      </c>
      <c r="L36" s="24">
        <f t="shared" si="13"/>
        <v>44905602.160892613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</row>
    <row r="37" spans="1:181" ht="15.75" x14ac:dyDescent="0.25">
      <c r="A37" s="15" t="s">
        <v>36</v>
      </c>
      <c r="B37" s="33" t="s">
        <v>32</v>
      </c>
      <c r="C37" s="26">
        <f>GSVA_cur!C37</f>
        <v>421090</v>
      </c>
      <c r="D37" s="26">
        <f>GSVA_cur!D37</f>
        <v>423400</v>
      </c>
      <c r="E37" s="26">
        <f>GSVA_cur!E37</f>
        <v>425700</v>
      </c>
      <c r="F37" s="26">
        <f>GSVA_cur!F37</f>
        <v>428010</v>
      </c>
      <c r="G37" s="26">
        <f>GSVA_cur!G37</f>
        <v>430320</v>
      </c>
      <c r="H37" s="26">
        <f>GSVA_cur!H37</f>
        <v>432340</v>
      </c>
      <c r="I37" s="26">
        <f>GSVA_cur!I37</f>
        <v>434150</v>
      </c>
      <c r="J37" s="26">
        <f>GSVA_cur!J37</f>
        <v>435960</v>
      </c>
      <c r="K37" s="26">
        <f>GSVA_cur!K37</f>
        <v>437770</v>
      </c>
      <c r="L37" s="26">
        <f>GSVA_cur!L37</f>
        <v>439580</v>
      </c>
      <c r="M37" s="2"/>
      <c r="N37" s="2"/>
      <c r="O37" s="2"/>
      <c r="P37" s="2"/>
    </row>
    <row r="38" spans="1:181" ht="15.75" x14ac:dyDescent="0.25">
      <c r="A38" s="18" t="s">
        <v>37</v>
      </c>
      <c r="B38" s="34" t="s">
        <v>54</v>
      </c>
      <c r="C38" s="24">
        <f>C36/C37*1000</f>
        <v>48499.358721268298</v>
      </c>
      <c r="D38" s="24">
        <f t="shared" ref="D38:L38" si="14">D36/D37*1000</f>
        <v>55104.505750001372</v>
      </c>
      <c r="E38" s="24">
        <f t="shared" si="14"/>
        <v>61305.467416674917</v>
      </c>
      <c r="F38" s="24">
        <f t="shared" si="14"/>
        <v>64232.94294548688</v>
      </c>
      <c r="G38" s="24">
        <f t="shared" si="14"/>
        <v>65992.521901201922</v>
      </c>
      <c r="H38" s="24">
        <f t="shared" si="14"/>
        <v>79181.130657778398</v>
      </c>
      <c r="I38" s="24">
        <f t="shared" si="14"/>
        <v>89370.208639733974</v>
      </c>
      <c r="J38" s="24">
        <f t="shared" si="14"/>
        <v>98181.235624297798</v>
      </c>
      <c r="K38" s="24">
        <f t="shared" si="14"/>
        <v>104565.54389132997</v>
      </c>
      <c r="L38" s="24">
        <f t="shared" si="14"/>
        <v>102155.69898742576</v>
      </c>
      <c r="M38" s="4"/>
      <c r="N38" s="4"/>
      <c r="O38" s="4"/>
      <c r="P38" s="4"/>
      <c r="BQ38" s="5"/>
      <c r="BR38" s="5"/>
      <c r="BS38" s="5"/>
      <c r="BT38" s="5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6" max="1048575" man="1"/>
    <brk id="28" max="1048575" man="1"/>
    <brk id="44" max="1048575" man="1"/>
    <brk id="108" max="95" man="1"/>
    <brk id="144" max="1048575" man="1"/>
    <brk id="168" max="1048575" man="1"/>
    <brk id="176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U38"/>
  <sheetViews>
    <sheetView zoomScale="115" zoomScaleNormal="115" zoomScaleSheetLayoutView="100" workbookViewId="0">
      <pane xSplit="2" ySplit="5" topLeftCell="C33" activePane="bottomRight" state="frozen"/>
      <selection activeCell="I3" sqref="I3"/>
      <selection pane="topRight" activeCell="I3" sqref="I3"/>
      <selection pane="bottomLeft" activeCell="I3" sqref="I3"/>
      <selection pane="bottomRight" activeCell="I3" sqref="I3"/>
    </sheetView>
  </sheetViews>
  <sheetFormatPr defaultColWidth="8.85546875" defaultRowHeight="15" x14ac:dyDescent="0.25"/>
  <cols>
    <col min="1" max="1" width="11" style="1" customWidth="1"/>
    <col min="2" max="2" width="36.85546875" style="1" customWidth="1"/>
    <col min="3" max="5" width="10.85546875" style="1" customWidth="1"/>
    <col min="6" max="6" width="10.85546875" style="3" customWidth="1"/>
    <col min="7" max="12" width="11.85546875" style="2" customWidth="1"/>
    <col min="13" max="40" width="9.140625" style="3" customWidth="1"/>
    <col min="41" max="41" width="12.42578125" style="3" customWidth="1"/>
    <col min="42" max="63" width="9.140625" style="3" customWidth="1"/>
    <col min="64" max="64" width="12.140625" style="3" customWidth="1"/>
    <col min="65" max="68" width="9.140625" style="3" customWidth="1"/>
    <col min="69" max="73" width="9.140625" style="3" hidden="1" customWidth="1"/>
    <col min="74" max="74" width="9.140625" style="3" customWidth="1"/>
    <col min="75" max="79" width="9.140625" style="3" hidden="1" customWidth="1"/>
    <col min="80" max="80" width="9.140625" style="3" customWidth="1"/>
    <col min="81" max="85" width="9.140625" style="3" hidden="1" customWidth="1"/>
    <col min="86" max="86" width="9.140625" style="3" customWidth="1"/>
    <col min="87" max="91" width="9.140625" style="3" hidden="1" customWidth="1"/>
    <col min="92" max="92" width="9.140625" style="3" customWidth="1"/>
    <col min="93" max="97" width="9.140625" style="3" hidden="1" customWidth="1"/>
    <col min="98" max="98" width="9.140625" style="2" customWidth="1"/>
    <col min="99" max="103" width="9.140625" style="2" hidden="1" customWidth="1"/>
    <col min="104" max="104" width="9.140625" style="2" customWidth="1"/>
    <col min="105" max="109" width="9.140625" style="2" hidden="1" customWidth="1"/>
    <col min="110" max="110" width="9.140625" style="2" customWidth="1"/>
    <col min="111" max="115" width="9.140625" style="2" hidden="1" customWidth="1"/>
    <col min="116" max="116" width="9.140625" style="2" customWidth="1"/>
    <col min="117" max="146" width="9.140625" style="3" customWidth="1"/>
    <col min="147" max="147" width="9.140625" style="3" hidden="1" customWidth="1"/>
    <col min="148" max="155" width="9.140625" style="3" customWidth="1"/>
    <col min="156" max="156" width="9.140625" style="3" hidden="1" customWidth="1"/>
    <col min="157" max="161" width="9.140625" style="3" customWidth="1"/>
    <col min="162" max="162" width="9.140625" style="3" hidden="1" customWidth="1"/>
    <col min="163" max="172" width="9.140625" style="3" customWidth="1"/>
    <col min="173" max="176" width="8.85546875" style="3"/>
    <col min="177" max="177" width="12.7109375" style="3" bestFit="1" customWidth="1"/>
    <col min="178" max="16384" width="8.85546875" style="1"/>
  </cols>
  <sheetData>
    <row r="1" spans="1:177" ht="21" x14ac:dyDescent="0.35">
      <c r="A1" s="1" t="s">
        <v>43</v>
      </c>
      <c r="B1" s="19" t="s">
        <v>56</v>
      </c>
    </row>
    <row r="2" spans="1:177" ht="15.75" x14ac:dyDescent="0.25">
      <c r="A2" s="8" t="s">
        <v>42</v>
      </c>
      <c r="I2" s="2" t="s">
        <v>73</v>
      </c>
    </row>
    <row r="3" spans="1:177" ht="15.75" x14ac:dyDescent="0.25">
      <c r="A3" s="8"/>
    </row>
    <row r="4" spans="1:177" ht="15.75" x14ac:dyDescent="0.25">
      <c r="A4" s="8"/>
      <c r="E4" s="7"/>
      <c r="F4" s="7" t="s">
        <v>47</v>
      </c>
    </row>
    <row r="5" spans="1:177" ht="15.75" x14ac:dyDescent="0.25">
      <c r="A5" s="9" t="s">
        <v>0</v>
      </c>
      <c r="B5" s="10" t="s">
        <v>1</v>
      </c>
      <c r="C5" s="26" t="s">
        <v>21</v>
      </c>
      <c r="D5" s="26" t="s">
        <v>22</v>
      </c>
      <c r="E5" s="26" t="s">
        <v>23</v>
      </c>
      <c r="F5" s="26" t="s">
        <v>46</v>
      </c>
      <c r="G5" s="35" t="s">
        <v>55</v>
      </c>
      <c r="H5" s="35" t="s">
        <v>57</v>
      </c>
      <c r="I5" s="35" t="s">
        <v>58</v>
      </c>
      <c r="J5" s="35" t="s">
        <v>59</v>
      </c>
      <c r="K5" s="35" t="s">
        <v>60</v>
      </c>
      <c r="L5" s="35" t="s">
        <v>61</v>
      </c>
    </row>
    <row r="6" spans="1:177" s="12" customFormat="1" ht="15.75" x14ac:dyDescent="0.25">
      <c r="A6" s="17" t="s">
        <v>26</v>
      </c>
      <c r="B6" s="27" t="s">
        <v>2</v>
      </c>
      <c r="C6" s="25">
        <f>SUM(C7:C10)</f>
        <v>3655362.3979098713</v>
      </c>
      <c r="D6" s="25">
        <f t="shared" ref="D6:F6" si="0">SUM(D7:D10)</f>
        <v>4259737.1803515479</v>
      </c>
      <c r="E6" s="25">
        <f t="shared" si="0"/>
        <v>4050611.4036217653</v>
      </c>
      <c r="F6" s="25">
        <f t="shared" si="0"/>
        <v>4369441.7021428104</v>
      </c>
      <c r="G6" s="25">
        <f t="shared" ref="G6:L6" si="1">SUM(G7:G10)</f>
        <v>3750189.9603318237</v>
      </c>
      <c r="H6" s="25">
        <f t="shared" si="1"/>
        <v>4542067.3507935898</v>
      </c>
      <c r="I6" s="25">
        <f t="shared" si="1"/>
        <v>3972633.5275682397</v>
      </c>
      <c r="J6" s="25">
        <f t="shared" si="1"/>
        <v>4284254.0301651116</v>
      </c>
      <c r="K6" s="25">
        <f t="shared" si="1"/>
        <v>4775042.5984255625</v>
      </c>
      <c r="L6" s="25">
        <f t="shared" si="1"/>
        <v>4449672.833045654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2"/>
      <c r="FS6" s="2"/>
      <c r="FT6" s="2"/>
      <c r="FU6" s="3"/>
    </row>
    <row r="7" spans="1:177" ht="15.75" x14ac:dyDescent="0.25">
      <c r="A7" s="13">
        <v>1.1000000000000001</v>
      </c>
      <c r="B7" s="28" t="s">
        <v>49</v>
      </c>
      <c r="C7" s="23">
        <v>2323278.2105052201</v>
      </c>
      <c r="D7" s="23">
        <v>2907473.7994007329</v>
      </c>
      <c r="E7" s="23">
        <v>2599028.4564268072</v>
      </c>
      <c r="F7" s="23">
        <v>2869312.3529814305</v>
      </c>
      <c r="G7" s="23">
        <v>2156169.7492500097</v>
      </c>
      <c r="H7" s="23">
        <v>2706395.7649834221</v>
      </c>
      <c r="I7" s="23">
        <v>2076274.9705851835</v>
      </c>
      <c r="J7" s="23">
        <v>2260393.1624006298</v>
      </c>
      <c r="K7" s="23">
        <v>2678283.2050222633</v>
      </c>
      <c r="L7" s="23">
        <v>2563789.1815073132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2"/>
      <c r="FS7" s="2"/>
      <c r="FT7" s="2"/>
    </row>
    <row r="8" spans="1:177" ht="15.75" x14ac:dyDescent="0.25">
      <c r="A8" s="13">
        <v>1.2</v>
      </c>
      <c r="B8" s="28" t="s">
        <v>50</v>
      </c>
      <c r="C8" s="23">
        <v>528868.92552253534</v>
      </c>
      <c r="D8" s="23">
        <v>539279.73908196657</v>
      </c>
      <c r="E8" s="23">
        <v>591186.24863566225</v>
      </c>
      <c r="F8" s="23">
        <v>569447.78638643026</v>
      </c>
      <c r="G8" s="23">
        <v>597909.29098984075</v>
      </c>
      <c r="H8" s="23">
        <v>617391.87865435495</v>
      </c>
      <c r="I8" s="23">
        <v>669354.17205149715</v>
      </c>
      <c r="J8" s="23">
        <v>764934.58181713242</v>
      </c>
      <c r="K8" s="23">
        <v>789877.29333580262</v>
      </c>
      <c r="L8" s="23">
        <v>529481.39194835082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2"/>
      <c r="FS8" s="2"/>
      <c r="FT8" s="2"/>
    </row>
    <row r="9" spans="1:177" ht="15.75" x14ac:dyDescent="0.25">
      <c r="A9" s="13">
        <v>1.3</v>
      </c>
      <c r="B9" s="28" t="s">
        <v>51</v>
      </c>
      <c r="C9" s="23">
        <v>565936.00189778744</v>
      </c>
      <c r="D9" s="23">
        <v>546025.45641785266</v>
      </c>
      <c r="E9" s="23">
        <v>597086.96409376373</v>
      </c>
      <c r="F9" s="23">
        <v>631242.52630097023</v>
      </c>
      <c r="G9" s="23">
        <v>667553.21515268821</v>
      </c>
      <c r="H9" s="23">
        <v>814953.08581809839</v>
      </c>
      <c r="I9" s="23">
        <v>751102.47002268524</v>
      </c>
      <c r="J9" s="23">
        <v>739843.8213798732</v>
      </c>
      <c r="K9" s="23">
        <v>740118.04544207966</v>
      </c>
      <c r="L9" s="23">
        <v>771228.70279045438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2"/>
      <c r="FS9" s="2"/>
      <c r="FT9" s="2"/>
    </row>
    <row r="10" spans="1:177" ht="15.75" x14ac:dyDescent="0.25">
      <c r="A10" s="13">
        <v>1.4</v>
      </c>
      <c r="B10" s="28" t="s">
        <v>52</v>
      </c>
      <c r="C10" s="23">
        <v>237279.25998432853</v>
      </c>
      <c r="D10" s="23">
        <v>266958.18545099581</v>
      </c>
      <c r="E10" s="23">
        <v>263309.73446553189</v>
      </c>
      <c r="F10" s="23">
        <v>299439.03647397936</v>
      </c>
      <c r="G10" s="23">
        <v>328557.70493928483</v>
      </c>
      <c r="H10" s="23">
        <v>403326.62133771385</v>
      </c>
      <c r="I10" s="23">
        <v>475901.91490887391</v>
      </c>
      <c r="J10" s="23">
        <v>519082.46456747619</v>
      </c>
      <c r="K10" s="23">
        <v>566764.05462541746</v>
      </c>
      <c r="L10" s="23">
        <v>585173.55679953576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2"/>
      <c r="FS10" s="2"/>
      <c r="FT10" s="2"/>
    </row>
    <row r="11" spans="1:177" ht="15.75" x14ac:dyDescent="0.25">
      <c r="A11" s="14" t="s">
        <v>62</v>
      </c>
      <c r="B11" s="28" t="s">
        <v>3</v>
      </c>
      <c r="C11" s="23">
        <v>2254986.3064015568</v>
      </c>
      <c r="D11" s="23">
        <v>2185032.1160641778</v>
      </c>
      <c r="E11" s="23">
        <v>2721217.8846070841</v>
      </c>
      <c r="F11" s="23">
        <v>2510952.1660296032</v>
      </c>
      <c r="G11" s="23">
        <v>3284776.9153733319</v>
      </c>
      <c r="H11" s="23">
        <v>3746993.6137054185</v>
      </c>
      <c r="I11" s="23">
        <v>3371363.9334781058</v>
      </c>
      <c r="J11" s="23">
        <v>3676589.0292637362</v>
      </c>
      <c r="K11" s="23">
        <v>3800958.4691359093</v>
      </c>
      <c r="L11" s="23">
        <v>3501593.3976493226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2"/>
      <c r="FS11" s="2"/>
      <c r="FT11" s="2"/>
    </row>
    <row r="12" spans="1:177" ht="15.75" x14ac:dyDescent="0.25">
      <c r="A12" s="16"/>
      <c r="B12" s="29" t="s">
        <v>28</v>
      </c>
      <c r="C12" s="24">
        <f>C6+C11</f>
        <v>5910348.7043114286</v>
      </c>
      <c r="D12" s="24">
        <f t="shared" ref="D12:F12" si="2">D6+D11</f>
        <v>6444769.2964157257</v>
      </c>
      <c r="E12" s="24">
        <f t="shared" si="2"/>
        <v>6771829.2882288489</v>
      </c>
      <c r="F12" s="24">
        <f t="shared" si="2"/>
        <v>6880393.8681724137</v>
      </c>
      <c r="G12" s="24">
        <f t="shared" ref="G12:L12" si="3">G6+G11</f>
        <v>7034966.8757051555</v>
      </c>
      <c r="H12" s="24">
        <f t="shared" si="3"/>
        <v>8289060.9644990079</v>
      </c>
      <c r="I12" s="24">
        <f t="shared" si="3"/>
        <v>7343997.4610463455</v>
      </c>
      <c r="J12" s="24">
        <f t="shared" si="3"/>
        <v>7960843.0594288483</v>
      </c>
      <c r="K12" s="24">
        <f t="shared" si="3"/>
        <v>8576001.0675614718</v>
      </c>
      <c r="L12" s="24">
        <f t="shared" si="3"/>
        <v>7951266.2306949766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2"/>
      <c r="FS12" s="2"/>
      <c r="FT12" s="2"/>
    </row>
    <row r="13" spans="1:177" s="12" customFormat="1" ht="15.75" x14ac:dyDescent="0.25">
      <c r="A13" s="11" t="s">
        <v>63</v>
      </c>
      <c r="B13" s="30" t="s">
        <v>4</v>
      </c>
      <c r="C13" s="22">
        <v>3273608.4804288978</v>
      </c>
      <c r="D13" s="22">
        <v>3259701.0587997064</v>
      </c>
      <c r="E13" s="22">
        <v>3798066.0713409809</v>
      </c>
      <c r="F13" s="22">
        <v>3251093.0706474371</v>
      </c>
      <c r="G13" s="22">
        <v>3476763.9574121227</v>
      </c>
      <c r="H13" s="22">
        <v>4858978.7767240638</v>
      </c>
      <c r="I13" s="22">
        <v>6252104.3194174124</v>
      </c>
      <c r="J13" s="22">
        <v>6068188.4285579398</v>
      </c>
      <c r="K13" s="22">
        <v>6383580.7855812209</v>
      </c>
      <c r="L13" s="22">
        <v>5751568.5223321253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2"/>
      <c r="FS13" s="2"/>
      <c r="FT13" s="2"/>
      <c r="FU13" s="3"/>
    </row>
    <row r="14" spans="1:177" ht="31.5" x14ac:dyDescent="0.25">
      <c r="A14" s="14" t="s">
        <v>64</v>
      </c>
      <c r="B14" s="28" t="s">
        <v>5</v>
      </c>
      <c r="C14" s="23">
        <v>581075.24174195807</v>
      </c>
      <c r="D14" s="23">
        <v>699195.98143569229</v>
      </c>
      <c r="E14" s="23">
        <v>722379.70436027204</v>
      </c>
      <c r="F14" s="23">
        <v>599174.07207818772</v>
      </c>
      <c r="G14" s="23">
        <v>753112.96211636881</v>
      </c>
      <c r="H14" s="23">
        <v>795863.47719333239</v>
      </c>
      <c r="I14" s="23">
        <v>820760.05117026495</v>
      </c>
      <c r="J14" s="23">
        <v>821701.34872448142</v>
      </c>
      <c r="K14" s="23">
        <v>824688.73611367191</v>
      </c>
      <c r="L14" s="23">
        <v>818245.80886495323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4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4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4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2"/>
      <c r="FS14" s="2"/>
      <c r="FT14" s="2"/>
    </row>
    <row r="15" spans="1:177" ht="15.75" x14ac:dyDescent="0.25">
      <c r="A15" s="14" t="s">
        <v>65</v>
      </c>
      <c r="B15" s="28" t="s">
        <v>6</v>
      </c>
      <c r="C15" s="23">
        <v>1963595.7463652531</v>
      </c>
      <c r="D15" s="23">
        <v>1906551.4802468857</v>
      </c>
      <c r="E15" s="23">
        <v>2012618.5219559143</v>
      </c>
      <c r="F15" s="23">
        <v>2008003.8554395873</v>
      </c>
      <c r="G15" s="23">
        <v>2015148.1237417175</v>
      </c>
      <c r="H15" s="23">
        <v>2148081.9116744716</v>
      </c>
      <c r="I15" s="23">
        <v>2314886.8423634772</v>
      </c>
      <c r="J15" s="23">
        <v>2424088.6659443337</v>
      </c>
      <c r="K15" s="23">
        <v>2444307.0024570446</v>
      </c>
      <c r="L15" s="23">
        <v>2180681.7649185834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4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4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4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2"/>
      <c r="FS15" s="2"/>
      <c r="FT15" s="2"/>
    </row>
    <row r="16" spans="1:177" ht="15.75" x14ac:dyDescent="0.25">
      <c r="A16" s="16"/>
      <c r="B16" s="29" t="s">
        <v>29</v>
      </c>
      <c r="C16" s="24">
        <f>+C13+C14+C15</f>
        <v>5818279.4685361087</v>
      </c>
      <c r="D16" s="24">
        <f t="shared" ref="D16:F16" si="4">+D13+D14+D15</f>
        <v>5865448.5204822849</v>
      </c>
      <c r="E16" s="24">
        <f t="shared" si="4"/>
        <v>6533064.2976571675</v>
      </c>
      <c r="F16" s="24">
        <f t="shared" si="4"/>
        <v>5858270.9981652126</v>
      </c>
      <c r="G16" s="24">
        <f t="shared" ref="G16:H16" si="5">+G13+G14+G15</f>
        <v>6245025.0432702098</v>
      </c>
      <c r="H16" s="24">
        <f t="shared" si="5"/>
        <v>7802924.1655918676</v>
      </c>
      <c r="I16" s="24">
        <f t="shared" ref="I16:K16" si="6">+I13+I14+I15</f>
        <v>9387751.2129511554</v>
      </c>
      <c r="J16" s="24">
        <f t="shared" si="6"/>
        <v>9313978.4432267547</v>
      </c>
      <c r="K16" s="24">
        <f t="shared" si="6"/>
        <v>9652576.524151938</v>
      </c>
      <c r="L16" s="24">
        <f t="shared" ref="L16" si="7">+L13+L14+L15</f>
        <v>8750496.0961156618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4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4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4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2"/>
      <c r="FS16" s="2"/>
      <c r="FT16" s="2"/>
    </row>
    <row r="17" spans="1:177" s="12" customFormat="1" ht="15.75" x14ac:dyDescent="0.25">
      <c r="A17" s="17" t="s">
        <v>66</v>
      </c>
      <c r="B17" s="27" t="s">
        <v>7</v>
      </c>
      <c r="C17" s="25">
        <f>C18+C19</f>
        <v>1982273.6601115973</v>
      </c>
      <c r="D17" s="25">
        <f t="shared" ref="D17:F17" si="8">D18+D19</f>
        <v>2212037.0142716533</v>
      </c>
      <c r="E17" s="25">
        <f t="shared" si="8"/>
        <v>2381395.8028625734</v>
      </c>
      <c r="F17" s="25">
        <f t="shared" si="8"/>
        <v>2572856.3099317062</v>
      </c>
      <c r="G17" s="25">
        <f t="shared" ref="G17:H17" si="9">G18+G19</f>
        <v>2922488.3385921814</v>
      </c>
      <c r="H17" s="25">
        <f t="shared" si="9"/>
        <v>3022136.7646426181</v>
      </c>
      <c r="I17" s="25">
        <f t="shared" ref="I17:K17" si="10">I18+I19</f>
        <v>3352602.0295106093</v>
      </c>
      <c r="J17" s="25">
        <f t="shared" si="10"/>
        <v>3599330.1624458125</v>
      </c>
      <c r="K17" s="25">
        <f t="shared" si="10"/>
        <v>3755870.9652219228</v>
      </c>
      <c r="L17" s="25">
        <f t="shared" ref="L17" si="11">L18+L19</f>
        <v>3288432.1585866865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2"/>
      <c r="FS17" s="2"/>
      <c r="FT17" s="2"/>
      <c r="FU17" s="3"/>
    </row>
    <row r="18" spans="1:177" ht="15.75" x14ac:dyDescent="0.25">
      <c r="A18" s="13">
        <v>6.1</v>
      </c>
      <c r="B18" s="28" t="s">
        <v>8</v>
      </c>
      <c r="C18" s="23">
        <v>1794250.8671443909</v>
      </c>
      <c r="D18" s="23">
        <v>2018504.7841107936</v>
      </c>
      <c r="E18" s="23">
        <v>2182013.2096098182</v>
      </c>
      <c r="F18" s="23">
        <v>2366271.893194065</v>
      </c>
      <c r="G18" s="23">
        <v>2694656.5893621682</v>
      </c>
      <c r="H18" s="23">
        <v>2775358.8086690702</v>
      </c>
      <c r="I18" s="23">
        <v>3078959.6219309936</v>
      </c>
      <c r="J18" s="23">
        <v>3306311.0682006599</v>
      </c>
      <c r="K18" s="23">
        <v>3472207.4787810841</v>
      </c>
      <c r="L18" s="23">
        <v>3159490.1851681829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2"/>
      <c r="FS18" s="2"/>
      <c r="FT18" s="2"/>
    </row>
    <row r="19" spans="1:177" ht="15.75" x14ac:dyDescent="0.25">
      <c r="A19" s="13">
        <v>6.2</v>
      </c>
      <c r="B19" s="28" t="s">
        <v>9</v>
      </c>
      <c r="C19" s="23">
        <v>188022.79296720622</v>
      </c>
      <c r="D19" s="23">
        <v>193532.23016085979</v>
      </c>
      <c r="E19" s="23">
        <v>199382.59325275541</v>
      </c>
      <c r="F19" s="23">
        <v>206584.41673764103</v>
      </c>
      <c r="G19" s="23">
        <v>227831.74923001317</v>
      </c>
      <c r="H19" s="23">
        <v>246777.95597354771</v>
      </c>
      <c r="I19" s="23">
        <v>273642.40757961583</v>
      </c>
      <c r="J19" s="23">
        <v>293019.09424515232</v>
      </c>
      <c r="K19" s="23">
        <v>283663.48644083866</v>
      </c>
      <c r="L19" s="23">
        <v>128941.97341850342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2"/>
      <c r="FS19" s="2"/>
      <c r="FT19" s="2"/>
    </row>
    <row r="20" spans="1:177" s="12" customFormat="1" ht="31.5" x14ac:dyDescent="0.25">
      <c r="A20" s="17" t="s">
        <v>67</v>
      </c>
      <c r="B20" s="31" t="s">
        <v>10</v>
      </c>
      <c r="C20" s="25">
        <f>SUM(C21:C27)</f>
        <v>1074689.7278419635</v>
      </c>
      <c r="D20" s="25">
        <f t="shared" ref="D20:L20" si="12">SUM(D21:D27)</f>
        <v>1218464.9237486369</v>
      </c>
      <c r="E20" s="25">
        <f t="shared" si="12"/>
        <v>1261675.9675621372</v>
      </c>
      <c r="F20" s="25">
        <f t="shared" si="12"/>
        <v>1451285.7435194487</v>
      </c>
      <c r="G20" s="25">
        <f t="shared" si="12"/>
        <v>1621483.1737380596</v>
      </c>
      <c r="H20" s="25">
        <f t="shared" si="12"/>
        <v>1681584.4940815868</v>
      </c>
      <c r="I20" s="25">
        <f t="shared" si="12"/>
        <v>1739249.7917755637</v>
      </c>
      <c r="J20" s="25">
        <f t="shared" si="12"/>
        <v>1491021.9174184105</v>
      </c>
      <c r="K20" s="25">
        <f t="shared" si="12"/>
        <v>1586581.4277569773</v>
      </c>
      <c r="L20" s="25">
        <f t="shared" si="12"/>
        <v>1328172.0907468502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2"/>
      <c r="FS20" s="2"/>
      <c r="FT20" s="2"/>
      <c r="FU20" s="3"/>
    </row>
    <row r="21" spans="1:177" ht="15.75" x14ac:dyDescent="0.25">
      <c r="A21" s="13">
        <v>7.1</v>
      </c>
      <c r="B21" s="28" t="s">
        <v>11</v>
      </c>
      <c r="C21" s="23">
        <v>139536.58886994771</v>
      </c>
      <c r="D21" s="23">
        <v>180851.83772608431</v>
      </c>
      <c r="E21" s="23">
        <v>197142.05652972244</v>
      </c>
      <c r="F21" s="23">
        <v>238713.29396863288</v>
      </c>
      <c r="G21" s="23">
        <v>269793.67446224624</v>
      </c>
      <c r="H21" s="23">
        <v>214179.52821487922</v>
      </c>
      <c r="I21" s="23">
        <v>219831.93357476697</v>
      </c>
      <c r="J21" s="23">
        <v>221423.75446696518</v>
      </c>
      <c r="K21" s="23">
        <v>257960.33760759886</v>
      </c>
      <c r="L21" s="23">
        <v>186456.53399702971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2"/>
      <c r="FS21" s="2"/>
      <c r="FT21" s="2"/>
    </row>
    <row r="22" spans="1:177" ht="15.75" x14ac:dyDescent="0.25">
      <c r="A22" s="13">
        <v>7.2</v>
      </c>
      <c r="B22" s="28" t="s">
        <v>12</v>
      </c>
      <c r="C22" s="23">
        <v>551673.47161479341</v>
      </c>
      <c r="D22" s="23">
        <v>626276.85032021638</v>
      </c>
      <c r="E22" s="23">
        <v>646811.88470459869</v>
      </c>
      <c r="F22" s="23">
        <v>695258.12171776581</v>
      </c>
      <c r="G22" s="23">
        <v>754027.2856225865</v>
      </c>
      <c r="H22" s="23">
        <v>861275.01583836018</v>
      </c>
      <c r="I22" s="23">
        <v>916891.94914345862</v>
      </c>
      <c r="J22" s="23">
        <v>688384.18215704733</v>
      </c>
      <c r="K22" s="23">
        <v>731316.59921697131</v>
      </c>
      <c r="L22" s="23">
        <v>596153.83759343531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2"/>
      <c r="FS22" s="2"/>
      <c r="FT22" s="2"/>
    </row>
    <row r="23" spans="1:177" ht="15.75" x14ac:dyDescent="0.25">
      <c r="A23" s="13">
        <v>7.3</v>
      </c>
      <c r="B23" s="28" t="s">
        <v>13</v>
      </c>
      <c r="C23" s="23">
        <v>28152.068099532604</v>
      </c>
      <c r="D23" s="23">
        <v>25544.306190614756</v>
      </c>
      <c r="E23" s="23">
        <v>22171.572221758943</v>
      </c>
      <c r="F23" s="23">
        <v>27354.717054387293</v>
      </c>
      <c r="G23" s="23">
        <v>24776.784161864587</v>
      </c>
      <c r="H23" s="23">
        <v>43704.242849359653</v>
      </c>
      <c r="I23" s="23">
        <v>52490.918886090571</v>
      </c>
      <c r="J23" s="23">
        <v>57843.124980914217</v>
      </c>
      <c r="K23" s="23">
        <v>59610.871833549769</v>
      </c>
      <c r="L23" s="23">
        <v>55692.960531115663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2"/>
      <c r="FS23" s="2"/>
      <c r="FT23" s="2"/>
    </row>
    <row r="24" spans="1:177" ht="15.75" x14ac:dyDescent="0.25">
      <c r="A24" s="13">
        <v>7.4</v>
      </c>
      <c r="B24" s="28" t="s">
        <v>14</v>
      </c>
      <c r="C24" s="23">
        <v>910.19608037565285</v>
      </c>
      <c r="D24" s="23">
        <v>3994.5743207623204</v>
      </c>
      <c r="E24" s="23">
        <v>2415.61474862462</v>
      </c>
      <c r="F24" s="23">
        <v>5368.6775530548466</v>
      </c>
      <c r="G24" s="23">
        <v>13013.129654931008</v>
      </c>
      <c r="H24" s="23">
        <v>14546.964794209322</v>
      </c>
      <c r="I24" s="23">
        <v>17173.669687252554</v>
      </c>
      <c r="J24" s="23">
        <v>12772.044750505835</v>
      </c>
      <c r="K24" s="23">
        <v>12535.642192455762</v>
      </c>
      <c r="L24" s="23">
        <v>2579.4736742087193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2"/>
      <c r="FS24" s="2"/>
      <c r="FT24" s="2"/>
    </row>
    <row r="25" spans="1:177" ht="15.75" x14ac:dyDescent="0.25">
      <c r="A25" s="13">
        <v>7.5</v>
      </c>
      <c r="B25" s="28" t="s">
        <v>15</v>
      </c>
      <c r="C25" s="23">
        <v>70981.295757059605</v>
      </c>
      <c r="D25" s="23">
        <v>77081.276458653083</v>
      </c>
      <c r="E25" s="23">
        <v>78477.167850005499</v>
      </c>
      <c r="F25" s="23">
        <v>96741.859877976269</v>
      </c>
      <c r="G25" s="23">
        <v>101447.2831380811</v>
      </c>
      <c r="H25" s="23">
        <v>104469.88170651437</v>
      </c>
      <c r="I25" s="23">
        <v>141111.32236387397</v>
      </c>
      <c r="J25" s="23">
        <v>121148.76804137503</v>
      </c>
      <c r="K25" s="23">
        <v>128283.60358821266</v>
      </c>
      <c r="L25" s="23">
        <v>104550.63058042328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2"/>
      <c r="FS25" s="2"/>
      <c r="FT25" s="2"/>
    </row>
    <row r="26" spans="1:177" ht="15.75" x14ac:dyDescent="0.25">
      <c r="A26" s="13">
        <v>7.6</v>
      </c>
      <c r="B26" s="28" t="s">
        <v>16</v>
      </c>
      <c r="C26" s="23">
        <v>11922.374089478504</v>
      </c>
      <c r="D26" s="23">
        <v>11980.641477349474</v>
      </c>
      <c r="E26" s="23">
        <v>11722.927276518731</v>
      </c>
      <c r="F26" s="23">
        <v>11210.895571847048</v>
      </c>
      <c r="G26" s="23">
        <v>12846.04565587483</v>
      </c>
      <c r="H26" s="23">
        <v>16749.609767128288</v>
      </c>
      <c r="I26" s="23">
        <v>17154.454021149751</v>
      </c>
      <c r="J26" s="23">
        <v>18529.643735390713</v>
      </c>
      <c r="K26" s="23">
        <v>19925.366094671306</v>
      </c>
      <c r="L26" s="23">
        <v>19405.266985358081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2"/>
      <c r="FS26" s="2"/>
      <c r="FT26" s="2"/>
    </row>
    <row r="27" spans="1:177" ht="31.5" x14ac:dyDescent="0.25">
      <c r="A27" s="13">
        <v>7.7</v>
      </c>
      <c r="B27" s="28" t="s">
        <v>17</v>
      </c>
      <c r="C27" s="23">
        <v>271513.73333077604</v>
      </c>
      <c r="D27" s="23">
        <v>292735.43725495675</v>
      </c>
      <c r="E27" s="23">
        <v>302934.74423090828</v>
      </c>
      <c r="F27" s="23">
        <v>376638.17777578451</v>
      </c>
      <c r="G27" s="23">
        <v>445578.97104247531</v>
      </c>
      <c r="H27" s="23">
        <v>426659.25091113587</v>
      </c>
      <c r="I27" s="23">
        <v>374595.54409897141</v>
      </c>
      <c r="J27" s="23">
        <v>370920.39928621252</v>
      </c>
      <c r="K27" s="23">
        <v>376949.00722351763</v>
      </c>
      <c r="L27" s="23">
        <v>363333.38738527929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2"/>
      <c r="FS27" s="2"/>
      <c r="FT27" s="2"/>
    </row>
    <row r="28" spans="1:177" ht="15.75" x14ac:dyDescent="0.25">
      <c r="A28" s="14" t="s">
        <v>68</v>
      </c>
      <c r="B28" s="28" t="s">
        <v>18</v>
      </c>
      <c r="C28" s="23">
        <v>783728.99269138917</v>
      </c>
      <c r="D28" s="23">
        <v>882746.79741807329</v>
      </c>
      <c r="E28" s="23">
        <v>913890.65712048369</v>
      </c>
      <c r="F28" s="23">
        <v>1000967.722038312</v>
      </c>
      <c r="G28" s="23">
        <v>1075954.2889840472</v>
      </c>
      <c r="H28" s="23">
        <v>1042826.8668996752</v>
      </c>
      <c r="I28" s="23">
        <v>1180635.0536611488</v>
      </c>
      <c r="J28" s="23">
        <v>1195778.7140480478</v>
      </c>
      <c r="K28" s="23">
        <v>1349940.8213517785</v>
      </c>
      <c r="L28" s="23">
        <v>1478047.1548503891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2"/>
      <c r="FS28" s="2"/>
      <c r="FT28" s="2"/>
    </row>
    <row r="29" spans="1:177" ht="31.5" x14ac:dyDescent="0.25">
      <c r="A29" s="14" t="s">
        <v>69</v>
      </c>
      <c r="B29" s="28" t="s">
        <v>19</v>
      </c>
      <c r="C29" s="23">
        <v>1520729.134143535</v>
      </c>
      <c r="D29" s="23">
        <v>1557935.0375445003</v>
      </c>
      <c r="E29" s="23">
        <v>1641434.798173575</v>
      </c>
      <c r="F29" s="23">
        <v>1724828.4735636327</v>
      </c>
      <c r="G29" s="23">
        <v>1858864.8231090913</v>
      </c>
      <c r="H29" s="23">
        <v>1976631.1419888646</v>
      </c>
      <c r="I29" s="23">
        <v>2089353.747779585</v>
      </c>
      <c r="J29" s="23">
        <v>2173698.9913434088</v>
      </c>
      <c r="K29" s="23">
        <v>2138570.6993009741</v>
      </c>
      <c r="L29" s="23">
        <v>1983689.2164121971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2"/>
      <c r="FS29" s="2"/>
      <c r="FT29" s="2"/>
    </row>
    <row r="30" spans="1:177" ht="15.75" x14ac:dyDescent="0.25">
      <c r="A30" s="14" t="s">
        <v>70</v>
      </c>
      <c r="B30" s="28" t="s">
        <v>44</v>
      </c>
      <c r="C30" s="23">
        <v>666151</v>
      </c>
      <c r="D30" s="23">
        <v>713663.22823199257</v>
      </c>
      <c r="E30" s="23">
        <v>968442.26821333345</v>
      </c>
      <c r="F30" s="23">
        <v>1054332.2739199188</v>
      </c>
      <c r="G30" s="23">
        <v>1150585.679823976</v>
      </c>
      <c r="H30" s="23">
        <v>1168221.3993767533</v>
      </c>
      <c r="I30" s="23">
        <v>1251852.1731975393</v>
      </c>
      <c r="J30" s="23">
        <v>1359086.4252858427</v>
      </c>
      <c r="K30" s="23">
        <v>1577794.7156368247</v>
      </c>
      <c r="L30" s="23">
        <v>1910617.6744525931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2"/>
      <c r="FS30" s="2"/>
      <c r="FT30" s="2"/>
    </row>
    <row r="31" spans="1:177" ht="15.75" x14ac:dyDescent="0.25">
      <c r="A31" s="14" t="s">
        <v>71</v>
      </c>
      <c r="B31" s="28" t="s">
        <v>20</v>
      </c>
      <c r="C31" s="23">
        <v>1590855.7603873285</v>
      </c>
      <c r="D31" s="23">
        <v>1590586.4868671596</v>
      </c>
      <c r="E31" s="23">
        <v>1507477.494300687</v>
      </c>
      <c r="F31" s="23">
        <v>1567606.0660391529</v>
      </c>
      <c r="G31" s="23">
        <v>1651075.3052826836</v>
      </c>
      <c r="H31" s="23">
        <v>1714573.299154998</v>
      </c>
      <c r="I31" s="23">
        <v>1937371.3712602411</v>
      </c>
      <c r="J31" s="23">
        <v>2116826.8221666408</v>
      </c>
      <c r="K31" s="23">
        <v>2354079.3075215947</v>
      </c>
      <c r="L31" s="23">
        <v>2385353.8060045373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2"/>
      <c r="FS31" s="2"/>
      <c r="FT31" s="2"/>
    </row>
    <row r="32" spans="1:177" ht="15.75" x14ac:dyDescent="0.25">
      <c r="A32" s="16"/>
      <c r="B32" s="29" t="s">
        <v>30</v>
      </c>
      <c r="C32" s="24">
        <f>C17+C20+C28+C29+C30+C31</f>
        <v>7618428.2751758136</v>
      </c>
      <c r="D32" s="24">
        <f t="shared" ref="D32:H32" si="13">D17+D20+D28+D29+D30+D31</f>
        <v>8175433.4880820159</v>
      </c>
      <c r="E32" s="24">
        <f t="shared" si="13"/>
        <v>8674316.9882327896</v>
      </c>
      <c r="F32" s="24">
        <f t="shared" si="13"/>
        <v>9371876.5890121721</v>
      </c>
      <c r="G32" s="24">
        <f t="shared" si="13"/>
        <v>10280451.609530041</v>
      </c>
      <c r="H32" s="24">
        <f t="shared" si="13"/>
        <v>10605973.966144497</v>
      </c>
      <c r="I32" s="24">
        <f t="shared" ref="I32:K32" si="14">I17+I20+I28+I29+I30+I31</f>
        <v>11551064.167184688</v>
      </c>
      <c r="J32" s="24">
        <f t="shared" si="14"/>
        <v>11935743.032708161</v>
      </c>
      <c r="K32" s="24">
        <f t="shared" si="14"/>
        <v>12762837.936790073</v>
      </c>
      <c r="L32" s="24">
        <f t="shared" ref="L32" si="15">L17+L20+L28+L29+L30+L31</f>
        <v>12374312.101053253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2"/>
      <c r="FS32" s="2"/>
      <c r="FT32" s="2"/>
    </row>
    <row r="33" spans="1:177" s="12" customFormat="1" ht="15.75" x14ac:dyDescent="0.25">
      <c r="A33" s="17" t="s">
        <v>27</v>
      </c>
      <c r="B33" s="32" t="s">
        <v>41</v>
      </c>
      <c r="C33" s="25">
        <f t="shared" ref="C33:H33" si="16">C6+C11+C13+C14+C15+C17+C20+C28+C29+C30+C31</f>
        <v>19347056.448023353</v>
      </c>
      <c r="D33" s="25">
        <f t="shared" si="16"/>
        <v>20485651.304980028</v>
      </c>
      <c r="E33" s="25">
        <f t="shared" si="16"/>
        <v>21979210.574118804</v>
      </c>
      <c r="F33" s="25">
        <f t="shared" si="16"/>
        <v>22110541.455349799</v>
      </c>
      <c r="G33" s="25">
        <f t="shared" si="16"/>
        <v>23560443.528505404</v>
      </c>
      <c r="H33" s="25">
        <f t="shared" si="16"/>
        <v>26697959.096235372</v>
      </c>
      <c r="I33" s="25">
        <f t="shared" ref="I33:K33" si="17">I6+I11+I13+I14+I15+I17+I20+I28+I29+I30+I31</f>
        <v>28282812.841182183</v>
      </c>
      <c r="J33" s="25">
        <f t="shared" si="17"/>
        <v>29210564.535363764</v>
      </c>
      <c r="K33" s="25">
        <f t="shared" si="17"/>
        <v>30991415.528503478</v>
      </c>
      <c r="L33" s="25">
        <f t="shared" ref="L33" si="18">L6+L11+L13+L14+L15+L17+L20+L28+L29+L30+L31</f>
        <v>29076074.427863888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2"/>
      <c r="FS33" s="2"/>
      <c r="FT33" s="2"/>
      <c r="FU33" s="3"/>
    </row>
    <row r="34" spans="1:177" ht="15.75" x14ac:dyDescent="0.25">
      <c r="A34" s="15" t="s">
        <v>33</v>
      </c>
      <c r="B34" s="33" t="s">
        <v>25</v>
      </c>
      <c r="C34" s="23">
        <f>GSVA_const!C34</f>
        <v>2031088.5159155158</v>
      </c>
      <c r="D34" s="23">
        <f>GSVA_const!D34</f>
        <v>2136424.6905016657</v>
      </c>
      <c r="E34" s="23">
        <f>GSVA_const!E34</f>
        <v>2257786.4394688131</v>
      </c>
      <c r="F34" s="23">
        <f>GSVA_const!F34</f>
        <v>2398864.494942497</v>
      </c>
      <c r="G34" s="23">
        <f>GSVA_const!G34</f>
        <v>2582087.1346529489</v>
      </c>
      <c r="H34" s="23">
        <f>GSVA_const!H34</f>
        <v>3430016.3796227346</v>
      </c>
      <c r="I34" s="23">
        <f>GSVA_const!I34</f>
        <v>4180962.4703398105</v>
      </c>
      <c r="J34" s="23">
        <f>GSVA_const!J34</f>
        <v>4600967.3845891403</v>
      </c>
      <c r="K34" s="23">
        <f>GSVA_const!K34</f>
        <v>4520581.7803837517</v>
      </c>
      <c r="L34" s="23">
        <f>GSVA_const!L34</f>
        <v>4754233.6001861813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</row>
    <row r="35" spans="1:177" ht="15.75" x14ac:dyDescent="0.25">
      <c r="A35" s="15" t="s">
        <v>34</v>
      </c>
      <c r="B35" s="33" t="s">
        <v>24</v>
      </c>
      <c r="C35" s="23">
        <f>GSVA_const!C35</f>
        <v>955550</v>
      </c>
      <c r="D35" s="23">
        <f>GSVA_const!D35</f>
        <v>991968.77279375878</v>
      </c>
      <c r="E35" s="23">
        <f>GSVA_const!E35</f>
        <v>924809.6181172292</v>
      </c>
      <c r="F35" s="23">
        <f>GSVA_const!F35</f>
        <v>916332.17860606895</v>
      </c>
      <c r="G35" s="23">
        <f>GSVA_const!G35</f>
        <v>823363.39888006239</v>
      </c>
      <c r="H35" s="23">
        <f>GSVA_const!H35</f>
        <v>793150.65289153624</v>
      </c>
      <c r="I35" s="23">
        <f>GSVA_const!I35</f>
        <v>799424.51929633168</v>
      </c>
      <c r="J35" s="23">
        <f>GSVA_const!J35</f>
        <v>1031047.5849212926</v>
      </c>
      <c r="K35" s="23">
        <f>GSVA_const!K35</f>
        <v>1068332.3009139271</v>
      </c>
      <c r="L35" s="23">
        <f>GSVA_const!L35</f>
        <v>1007177.6207773408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</row>
    <row r="36" spans="1:177" ht="15.75" x14ac:dyDescent="0.25">
      <c r="A36" s="18" t="s">
        <v>35</v>
      </c>
      <c r="B36" s="34" t="s">
        <v>53</v>
      </c>
      <c r="C36" s="24">
        <f>C33+C34-C35</f>
        <v>20422594.96393887</v>
      </c>
      <c r="D36" s="24">
        <f t="shared" ref="D36:L36" si="19">D33+D34-D35</f>
        <v>21630107.222687934</v>
      </c>
      <c r="E36" s="24">
        <f t="shared" si="19"/>
        <v>23312187.395470388</v>
      </c>
      <c r="F36" s="24">
        <f t="shared" si="19"/>
        <v>23593073.771686226</v>
      </c>
      <c r="G36" s="24">
        <f t="shared" si="19"/>
        <v>25319167.264278293</v>
      </c>
      <c r="H36" s="24">
        <f t="shared" si="19"/>
        <v>29334824.822966572</v>
      </c>
      <c r="I36" s="24">
        <f t="shared" si="19"/>
        <v>31664350.792225659</v>
      </c>
      <c r="J36" s="24">
        <f t="shared" si="19"/>
        <v>32780484.335031614</v>
      </c>
      <c r="K36" s="24">
        <f t="shared" si="19"/>
        <v>34443665.007973298</v>
      </c>
      <c r="L36" s="24">
        <f t="shared" si="19"/>
        <v>32823130.40727273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</row>
    <row r="37" spans="1:177" ht="15.75" x14ac:dyDescent="0.25">
      <c r="A37" s="15" t="s">
        <v>36</v>
      </c>
      <c r="B37" s="33" t="s">
        <v>32</v>
      </c>
      <c r="C37" s="26">
        <f>GSVA_cur!C37</f>
        <v>421090</v>
      </c>
      <c r="D37" s="26">
        <f>GSVA_cur!D37</f>
        <v>423400</v>
      </c>
      <c r="E37" s="26">
        <f>GSVA_cur!E37</f>
        <v>425700</v>
      </c>
      <c r="F37" s="26">
        <f>GSVA_cur!F37</f>
        <v>428010</v>
      </c>
      <c r="G37" s="26">
        <f>GSVA_cur!G37</f>
        <v>430320</v>
      </c>
      <c r="H37" s="26">
        <f>GSVA_cur!H37</f>
        <v>432340</v>
      </c>
      <c r="I37" s="26">
        <f>GSVA_cur!I37</f>
        <v>434150</v>
      </c>
      <c r="J37" s="26">
        <f>GSVA_cur!J37</f>
        <v>435960</v>
      </c>
      <c r="K37" s="26">
        <f>GSVA_cur!K37</f>
        <v>437770</v>
      </c>
      <c r="L37" s="26">
        <f>GSVA_cur!L37</f>
        <v>439580</v>
      </c>
    </row>
    <row r="38" spans="1:177" ht="15.75" x14ac:dyDescent="0.25">
      <c r="A38" s="18" t="s">
        <v>37</v>
      </c>
      <c r="B38" s="34" t="s">
        <v>54</v>
      </c>
      <c r="C38" s="24">
        <f>C36/C37*1000</f>
        <v>48499.358721268298</v>
      </c>
      <c r="D38" s="24">
        <f t="shared" ref="D38:L38" si="20">D36/D37*1000</f>
        <v>51086.696321889307</v>
      </c>
      <c r="E38" s="24">
        <f t="shared" si="20"/>
        <v>54762.009385648074</v>
      </c>
      <c r="F38" s="24">
        <f t="shared" si="20"/>
        <v>55122.716225523298</v>
      </c>
      <c r="G38" s="24">
        <f t="shared" si="20"/>
        <v>58837.997918475303</v>
      </c>
      <c r="H38" s="24">
        <f t="shared" si="20"/>
        <v>67851.285615410496</v>
      </c>
      <c r="I38" s="24">
        <f t="shared" si="20"/>
        <v>72934.125975413233</v>
      </c>
      <c r="J38" s="24">
        <f t="shared" si="20"/>
        <v>75191.495401026725</v>
      </c>
      <c r="K38" s="24">
        <f t="shared" si="20"/>
        <v>78679.82047187633</v>
      </c>
      <c r="L38" s="24">
        <f t="shared" si="20"/>
        <v>74669.29889274473</v>
      </c>
      <c r="BM38" s="5"/>
      <c r="BN38" s="5"/>
      <c r="BO38" s="5"/>
      <c r="BP38" s="5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2" max="1048575" man="1"/>
    <brk id="24" max="1048575" man="1"/>
    <brk id="40" max="1048575" man="1"/>
    <brk id="104" max="95" man="1"/>
    <brk id="140" max="1048575" man="1"/>
    <brk id="164" max="1048575" man="1"/>
    <brk id="172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2021-03-15T04:49:30Z</dcterms:modified>
</cp:coreProperties>
</file>