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mod Ram\Desktop\"/>
    </mc:Choice>
  </mc:AlternateContent>
  <bookViews>
    <workbookView xWindow="0" yWindow="0" windowWidth="24000" windowHeight="9630" activeTab="1"/>
  </bookViews>
  <sheets>
    <sheet name="7.1" sheetId="1" r:id="rId1"/>
    <sheet name="7.2" sheetId="2" r:id="rId2"/>
  </sheets>
  <externalReferences>
    <externalReference r:id="rId3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_xlnm.Print_Area" localSheetId="0">'7.1'!$A$2:$N$44</definedName>
    <definedName name="_xlnm.Print_Titles" localSheetId="0">'7.1'!$2:$5</definedName>
    <definedName name="Print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B15" i="2"/>
  <c r="C15" i="2"/>
  <c r="D15" i="2"/>
  <c r="E15" i="2"/>
  <c r="F15" i="2"/>
  <c r="G15" i="2"/>
  <c r="H15" i="2"/>
  <c r="I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5" i="2" s="1"/>
  <c r="J34" i="2"/>
  <c r="J35" i="2"/>
  <c r="J36" i="2"/>
  <c r="J37" i="2"/>
  <c r="J38" i="2"/>
  <c r="J39" i="2"/>
  <c r="J40" i="2"/>
  <c r="J41" i="2"/>
  <c r="J42" i="2"/>
  <c r="J43" i="2"/>
  <c r="J44" i="2"/>
  <c r="M39" i="1"/>
  <c r="N39" i="1"/>
  <c r="D39" i="1"/>
  <c r="J39" i="1"/>
  <c r="I39" i="1"/>
  <c r="H39" i="1"/>
  <c r="G39" i="1"/>
  <c r="F39" i="1"/>
  <c r="E39" i="1"/>
  <c r="L32" i="1"/>
  <c r="K32" i="1"/>
  <c r="K21" i="1" s="1"/>
  <c r="D32" i="1"/>
  <c r="N32" i="1"/>
  <c r="J32" i="1"/>
  <c r="J21" i="1" s="1"/>
  <c r="I32" i="1"/>
  <c r="I21" i="1" s="1"/>
  <c r="H32" i="1"/>
  <c r="G32" i="1"/>
  <c r="F32" i="1"/>
  <c r="F21" i="1" s="1"/>
  <c r="E32" i="1"/>
  <c r="C32" i="1"/>
  <c r="B32" i="1"/>
  <c r="N22" i="1"/>
  <c r="L22" i="1"/>
  <c r="C22" i="1"/>
  <c r="C21" i="1" s="1"/>
  <c r="E22" i="1"/>
  <c r="E21" i="1" s="1"/>
  <c r="B22" i="1"/>
  <c r="M22" i="1"/>
  <c r="H22" i="1"/>
  <c r="H21" i="1" s="1"/>
  <c r="G22" i="1"/>
  <c r="F22" i="1"/>
  <c r="D22" i="1"/>
  <c r="M16" i="1"/>
  <c r="N14" i="1"/>
  <c r="M14" i="1"/>
  <c r="G14" i="1"/>
  <c r="F14" i="1"/>
  <c r="E14" i="1"/>
  <c r="B14" i="1"/>
  <c r="M11" i="1"/>
  <c r="L11" i="1"/>
  <c r="G11" i="1"/>
  <c r="F11" i="1"/>
  <c r="E11" i="1"/>
  <c r="D11" i="1"/>
  <c r="B11" i="1"/>
  <c r="N11" i="1"/>
  <c r="K11" i="1"/>
  <c r="J11" i="1"/>
  <c r="I11" i="1"/>
  <c r="H11" i="1"/>
  <c r="C11" i="1"/>
  <c r="N21" i="1" l="1"/>
  <c r="N13" i="1" s="1"/>
  <c r="G21" i="1"/>
  <c r="G13" i="1" s="1"/>
  <c r="B21" i="1"/>
  <c r="D21" i="1"/>
  <c r="E13" i="1"/>
  <c r="I13" i="1"/>
  <c r="J13" i="1"/>
  <c r="K13" i="1"/>
  <c r="F13" i="1"/>
  <c r="C13" i="1"/>
  <c r="B13" i="1"/>
  <c r="L21" i="1"/>
  <c r="C14" i="1"/>
  <c r="D14" i="1"/>
  <c r="M32" i="1"/>
  <c r="H14" i="1"/>
  <c r="H13" i="1" s="1"/>
  <c r="D13" i="1" l="1"/>
  <c r="M21" i="1"/>
  <c r="L13" i="1"/>
  <c r="M13" i="1" l="1"/>
</calcChain>
</file>

<file path=xl/sharedStrings.xml><?xml version="1.0" encoding="utf-8"?>
<sst xmlns="http://schemas.openxmlformats.org/spreadsheetml/2006/main" count="115" uniqueCount="107">
  <si>
    <t>Table 7.1 : Energy  Commodity  Balance  for  the  year  2020-21(P)</t>
  </si>
  <si>
    <t xml:space="preserve">Supply </t>
  </si>
  <si>
    <t xml:space="preserve">Coal                                   </t>
  </si>
  <si>
    <t xml:space="preserve">Lignite                 </t>
  </si>
  <si>
    <t xml:space="preserve">LPG                   </t>
  </si>
  <si>
    <t xml:space="preserve">Naphtha                          </t>
  </si>
  <si>
    <t xml:space="preserve">Kerosene                           </t>
  </si>
  <si>
    <t xml:space="preserve">Diesel (HSD+ LDO)                      </t>
  </si>
  <si>
    <t>Fuel Oil</t>
  </si>
  <si>
    <t>Lubricants</t>
  </si>
  <si>
    <t>Bitumin</t>
  </si>
  <si>
    <t>Petrol/Motor Spirit</t>
  </si>
  <si>
    <t>Other Petroleum Products*</t>
  </si>
  <si>
    <t>Natural Gas</t>
  </si>
  <si>
    <t xml:space="preserve">Electricity          </t>
  </si>
  <si>
    <t xml:space="preserve"> (000 tonnes) </t>
  </si>
  <si>
    <t>MMSCM</t>
  </si>
  <si>
    <t>(GWh)</t>
  </si>
  <si>
    <t>Production</t>
  </si>
  <si>
    <t>From Other Sources</t>
  </si>
  <si>
    <t>Imports</t>
  </si>
  <si>
    <t>Exports</t>
  </si>
  <si>
    <t>Stock changes</t>
  </si>
  <si>
    <t>Domestic Supply</t>
  </si>
  <si>
    <t>Transfer</t>
  </si>
  <si>
    <t>Statistical difference</t>
  </si>
  <si>
    <t>Transformation</t>
  </si>
  <si>
    <t>Electricity plants</t>
  </si>
  <si>
    <t>Energy industry own use</t>
  </si>
  <si>
    <t>Oil and Gas extraction</t>
  </si>
  <si>
    <t>Petroleum refineries</t>
  </si>
  <si>
    <t>Other energy sector</t>
  </si>
  <si>
    <t>Distribution losses</t>
  </si>
  <si>
    <t>Total</t>
  </si>
  <si>
    <t>Final Consumption</t>
  </si>
  <si>
    <t>Industry Sector</t>
  </si>
  <si>
    <t>Iron and steel</t>
  </si>
  <si>
    <t>Chemical and petroleum</t>
  </si>
  <si>
    <t>Non-ferrous metals</t>
  </si>
  <si>
    <t>Machinery</t>
  </si>
  <si>
    <t>Mining &amp; Quarrying</t>
  </si>
  <si>
    <t>Paper, pulp and print</t>
  </si>
  <si>
    <t>Construction</t>
  </si>
  <si>
    <t>Textile and leather</t>
  </si>
  <si>
    <t>Non-specified</t>
  </si>
  <si>
    <t>Transport Sector</t>
  </si>
  <si>
    <t>Road</t>
  </si>
  <si>
    <t>Domestic Aviation</t>
  </si>
  <si>
    <t>Rail</t>
  </si>
  <si>
    <t>Pipeline transport</t>
  </si>
  <si>
    <t>Domestic navigation</t>
  </si>
  <si>
    <t>Other Sectors</t>
  </si>
  <si>
    <t>Residential</t>
  </si>
  <si>
    <t>Comm. And public services</t>
  </si>
  <si>
    <t>Agriculture/forestry</t>
  </si>
  <si>
    <t>Non-Energy Use</t>
  </si>
  <si>
    <t>(P): Provisional</t>
  </si>
  <si>
    <t>Statistical Difference is defined as final consumption + use for transformation processes and consumption by energy industry own use + losses - domestic supply</t>
  </si>
  <si>
    <t>Final consumption = Total Consumption in Transport + Total Industrial Consumption+Consumption by Other sectors+Non energy Use</t>
  </si>
  <si>
    <t>* Incluse ATF, Pet Coke, Paraffin waxes, petroleum jelly, LSWR, MTBE  and reformate, BGO, Benzene, MTO, CBFS and Sulfur etc.</t>
  </si>
  <si>
    <t>P: Provisional</t>
  </si>
  <si>
    <t xml:space="preserve">* Final consumption refers to End Use Consumption </t>
  </si>
  <si>
    <t xml:space="preserve">Elec output-autoproducer electricity plants  </t>
  </si>
  <si>
    <t>Elec output-main activity producer ele plants</t>
  </si>
  <si>
    <t xml:space="preserve">Elect. output in GWh                          </t>
  </si>
  <si>
    <t xml:space="preserve">Non-energy use in other              </t>
  </si>
  <si>
    <t xml:space="preserve">Non-energy use in transport                  </t>
  </si>
  <si>
    <t>Non-energy use industry/transformation/energy</t>
  </si>
  <si>
    <t xml:space="preserve">Non-energy use                               </t>
  </si>
  <si>
    <t xml:space="preserve">Non-specified (other)                        </t>
  </si>
  <si>
    <t xml:space="preserve">Agriculture/forestry                         </t>
  </si>
  <si>
    <t xml:space="preserve">Commercial and public services               </t>
  </si>
  <si>
    <t xml:space="preserve">Residential                                  </t>
  </si>
  <si>
    <t xml:space="preserve">Other                           </t>
  </si>
  <si>
    <t xml:space="preserve">Non-specified (transport)                    </t>
  </si>
  <si>
    <t xml:space="preserve">Domestic navigation                          </t>
  </si>
  <si>
    <t xml:space="preserve">Pipeline transport                           </t>
  </si>
  <si>
    <t xml:space="preserve">Rail                                         </t>
  </si>
  <si>
    <t xml:space="preserve">Domestic aviation                            </t>
  </si>
  <si>
    <t xml:space="preserve">Road                                         </t>
  </si>
  <si>
    <t xml:space="preserve">Transport                         </t>
  </si>
  <si>
    <t xml:space="preserve">Non-specified (industry)                     </t>
  </si>
  <si>
    <t xml:space="preserve">Textile and leather                          </t>
  </si>
  <si>
    <t xml:space="preserve">Construction                                 </t>
  </si>
  <si>
    <t xml:space="preserve">Paper, pulp and print                        </t>
  </si>
  <si>
    <t xml:space="preserve">Mining and quarrying                         </t>
  </si>
  <si>
    <t xml:space="preserve">Machinery                                    </t>
  </si>
  <si>
    <t xml:space="preserve">Non-ferrous metals                           </t>
  </si>
  <si>
    <t xml:space="preserve">Chemical and petrochemical                   </t>
  </si>
  <si>
    <t xml:space="preserve">Iron and steel                               </t>
  </si>
  <si>
    <t xml:space="preserve">Industry                 </t>
  </si>
  <si>
    <t xml:space="preserve">Final consumption                            </t>
  </si>
  <si>
    <t>Losses</t>
  </si>
  <si>
    <t>Oil refineries</t>
  </si>
  <si>
    <t xml:space="preserve">Autoproducer electricity plants              </t>
  </si>
  <si>
    <t xml:space="preserve">Main activity producer electricity plants    </t>
  </si>
  <si>
    <t>Statistical differences</t>
  </si>
  <si>
    <t>Total primary energy supply</t>
  </si>
  <si>
    <t>Electricity</t>
  </si>
  <si>
    <t>Solar, Wind, Others</t>
  </si>
  <si>
    <t>Hydro</t>
  </si>
  <si>
    <t>Nuclear</t>
  </si>
  <si>
    <t>Oil Products</t>
  </si>
  <si>
    <t>Crude Oil</t>
  </si>
  <si>
    <t>Coal</t>
  </si>
  <si>
    <t>All figures in KToE</t>
  </si>
  <si>
    <t>Table 7.2: Energy Balance of India for 2020-21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</si>
</sst>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;\-#,##0.00;\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1" fontId="2" fillId="2" borderId="0" xfId="0" applyNumberFormat="1" applyFont="1" applyFill="1"/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5" borderId="9" xfId="0" applyFont="1" applyFill="1" applyBorder="1"/>
    <xf numFmtId="1" fontId="2" fillId="5" borderId="9" xfId="0" applyNumberFormat="1" applyFont="1" applyFill="1" applyBorder="1"/>
    <xf numFmtId="1" fontId="2" fillId="5" borderId="7" xfId="0" applyNumberFormat="1" applyFont="1" applyFill="1" applyBorder="1"/>
    <xf numFmtId="1" fontId="6" fillId="5" borderId="9" xfId="0" applyNumberFormat="1" applyFont="1" applyFill="1" applyBorder="1"/>
    <xf numFmtId="0" fontId="2" fillId="5" borderId="2" xfId="0" applyFont="1" applyFill="1" applyBorder="1"/>
    <xf numFmtId="1" fontId="2" fillId="5" borderId="2" xfId="0" applyNumberFormat="1" applyFont="1" applyFill="1" applyBorder="1"/>
    <xf numFmtId="1" fontId="2" fillId="5" borderId="10" xfId="0" applyNumberFormat="1" applyFont="1" applyFill="1" applyBorder="1"/>
    <xf numFmtId="0" fontId="2" fillId="2" borderId="0" xfId="0" applyFont="1" applyFill="1" applyBorder="1" applyAlignment="1">
      <alignment horizontal="right"/>
    </xf>
    <xf numFmtId="3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right"/>
    </xf>
    <xf numFmtId="1" fontId="2" fillId="5" borderId="2" xfId="0" applyNumberFormat="1" applyFont="1" applyFill="1" applyBorder="1" applyAlignment="1">
      <alignment horizontal="right"/>
    </xf>
    <xf numFmtId="1" fontId="2" fillId="5" borderId="1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0" fontId="5" fillId="6" borderId="2" xfId="0" applyFont="1" applyFill="1" applyBorder="1" applyAlignment="1">
      <alignment vertical="center"/>
    </xf>
    <xf numFmtId="1" fontId="5" fillId="6" borderId="2" xfId="0" applyNumberFormat="1" applyFont="1" applyFill="1" applyBorder="1" applyAlignment="1">
      <alignment vertical="center"/>
    </xf>
    <xf numFmtId="1" fontId="2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1" fontId="2" fillId="5" borderId="2" xfId="0" applyNumberFormat="1" applyFont="1" applyFill="1" applyBorder="1" applyAlignment="1">
      <alignment vertical="center"/>
    </xf>
    <xf numFmtId="0" fontId="5" fillId="6" borderId="2" xfId="0" applyFont="1" applyFill="1" applyBorder="1"/>
    <xf numFmtId="1" fontId="5" fillId="6" borderId="2" xfId="0" applyNumberFormat="1" applyFont="1" applyFill="1" applyBorder="1"/>
    <xf numFmtId="1" fontId="5" fillId="6" borderId="10" xfId="0" applyNumberFormat="1" applyFont="1" applyFill="1" applyBorder="1"/>
    <xf numFmtId="2" fontId="2" fillId="2" borderId="0" xfId="0" applyNumberFormat="1" applyFont="1" applyFill="1"/>
    <xf numFmtId="0" fontId="5" fillId="7" borderId="2" xfId="0" applyFont="1" applyFill="1" applyBorder="1" applyAlignment="1">
      <alignment vertical="center"/>
    </xf>
    <xf numFmtId="1" fontId="5" fillId="7" borderId="2" xfId="0" applyNumberFormat="1" applyFont="1" applyFill="1" applyBorder="1" applyAlignment="1">
      <alignment vertical="center"/>
    </xf>
    <xf numFmtId="0" fontId="2" fillId="8" borderId="2" xfId="0" applyFont="1" applyFill="1" applyBorder="1"/>
    <xf numFmtId="1" fontId="2" fillId="8" borderId="2" xfId="0" applyNumberFormat="1" applyFont="1" applyFill="1" applyBorder="1"/>
    <xf numFmtId="1" fontId="2" fillId="8" borderId="2" xfId="0" applyNumberFormat="1" applyFont="1" applyFill="1" applyBorder="1" applyAlignment="1">
      <alignment horizontal="right"/>
    </xf>
    <xf numFmtId="1" fontId="2" fillId="8" borderId="10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5" fillId="9" borderId="4" xfId="0" applyFont="1" applyFill="1" applyBorder="1" applyAlignment="1">
      <alignment vertical="center"/>
    </xf>
    <xf numFmtId="1" fontId="5" fillId="9" borderId="4" xfId="0" applyNumberFormat="1" applyFont="1" applyFill="1" applyBorder="1" applyAlignment="1">
      <alignment vertical="center"/>
    </xf>
    <xf numFmtId="1" fontId="5" fillId="9" borderId="4" xfId="0" applyNumberFormat="1" applyFont="1" applyFill="1" applyBorder="1" applyAlignment="1">
      <alignment horizontal="right" vertical="center"/>
    </xf>
    <xf numFmtId="1" fontId="5" fillId="9" borderId="1" xfId="0" applyNumberFormat="1" applyFont="1" applyFill="1" applyBorder="1" applyAlignment="1">
      <alignment horizontal="right" vertical="center"/>
    </xf>
    <xf numFmtId="1" fontId="5" fillId="9" borderId="11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2" fillId="10" borderId="0" xfId="0" applyFont="1" applyFill="1"/>
    <xf numFmtId="0" fontId="2" fillId="10" borderId="0" xfId="0" applyFont="1" applyFill="1" applyAlignment="1">
      <alignment horizontal="right"/>
    </xf>
    <xf numFmtId="0" fontId="5" fillId="10" borderId="0" xfId="0" applyFont="1" applyFill="1" applyBorder="1" applyAlignment="1">
      <alignment horizontal="right"/>
    </xf>
    <xf numFmtId="0" fontId="2" fillId="10" borderId="0" xfId="0" applyFont="1" applyFill="1" applyBorder="1" applyAlignment="1">
      <alignment horizontal="right"/>
    </xf>
    <xf numFmtId="0" fontId="2" fillId="10" borderId="0" xfId="0" applyFont="1" applyFill="1" applyBorder="1"/>
    <xf numFmtId="0" fontId="2" fillId="2" borderId="0" xfId="0" applyFont="1" applyFill="1" applyAlignment="1">
      <alignment horizontal="right"/>
    </xf>
    <xf numFmtId="2" fontId="5" fillId="2" borderId="0" xfId="0" applyNumberFormat="1" applyFont="1" applyFill="1"/>
    <xf numFmtId="0" fontId="0" fillId="0" borderId="0" xfId="0" applyFont="1" applyFill="1" applyBorder="1"/>
    <xf numFmtId="0" fontId="7" fillId="10" borderId="0" xfId="0" applyFont="1" applyFill="1" applyBorder="1"/>
    <xf numFmtId="0" fontId="8" fillId="10" borderId="0" xfId="0" applyFont="1" applyFill="1"/>
    <xf numFmtId="0" fontId="8" fillId="10" borderId="7" xfId="0" applyFont="1" applyFill="1" applyBorder="1" applyAlignment="1">
      <alignment horizontal="left"/>
    </xf>
    <xf numFmtId="3" fontId="8" fillId="5" borderId="4" xfId="0" applyNumberFormat="1" applyFont="1" applyFill="1" applyBorder="1"/>
    <xf numFmtId="3" fontId="8" fillId="5" borderId="3" xfId="0" applyNumberFormat="1" applyFont="1" applyFill="1" applyBorder="1"/>
    <xf numFmtId="0" fontId="7" fillId="5" borderId="3" xfId="0" applyFont="1" applyFill="1" applyBorder="1"/>
    <xf numFmtId="3" fontId="8" fillId="5" borderId="9" xfId="0" applyNumberFormat="1" applyFont="1" applyFill="1" applyBorder="1"/>
    <xf numFmtId="3" fontId="8" fillId="5" borderId="5" xfId="0" applyNumberFormat="1" applyFont="1" applyFill="1" applyBorder="1"/>
    <xf numFmtId="0" fontId="7" fillId="5" borderId="5" xfId="0" applyFont="1" applyFill="1" applyBorder="1"/>
    <xf numFmtId="3" fontId="9" fillId="6" borderId="8" xfId="0" applyNumberFormat="1" applyFont="1" applyFill="1" applyBorder="1"/>
    <xf numFmtId="3" fontId="9" fillId="6" borderId="12" xfId="0" applyNumberFormat="1" applyFont="1" applyFill="1" applyBorder="1"/>
    <xf numFmtId="0" fontId="10" fillId="6" borderId="8" xfId="0" applyFont="1" applyFill="1" applyBorder="1"/>
    <xf numFmtId="3" fontId="8" fillId="5" borderId="2" xfId="0" applyNumberFormat="1" applyFont="1" applyFill="1" applyBorder="1"/>
    <xf numFmtId="3" fontId="8" fillId="5" borderId="13" xfId="0" applyNumberFormat="1" applyFont="1" applyFill="1" applyBorder="1"/>
    <xf numFmtId="0" fontId="7" fillId="5" borderId="13" xfId="0" applyFont="1" applyFill="1" applyBorder="1"/>
    <xf numFmtId="3" fontId="9" fillId="6" borderId="4" xfId="0" applyNumberFormat="1" applyFont="1" applyFill="1" applyBorder="1"/>
    <xf numFmtId="3" fontId="9" fillId="6" borderId="3" xfId="0" applyNumberFormat="1" applyFont="1" applyFill="1" applyBorder="1"/>
    <xf numFmtId="0" fontId="10" fillId="6" borderId="3" xfId="0" applyFont="1" applyFill="1" applyBorder="1"/>
    <xf numFmtId="0" fontId="8" fillId="5" borderId="13" xfId="0" applyFont="1" applyFill="1" applyBorder="1"/>
    <xf numFmtId="0" fontId="8" fillId="5" borderId="13" xfId="0" applyFont="1" applyFill="1" applyBorder="1" applyAlignment="1">
      <alignment horizontal="left"/>
    </xf>
    <xf numFmtId="0" fontId="2" fillId="5" borderId="5" xfId="0" applyFont="1" applyFill="1" applyBorder="1" applyAlignment="1"/>
    <xf numFmtId="0" fontId="5" fillId="6" borderId="12" xfId="0" applyFont="1" applyFill="1" applyBorder="1" applyAlignment="1"/>
    <xf numFmtId="0" fontId="2" fillId="5" borderId="3" xfId="0" applyFont="1" applyFill="1" applyBorder="1"/>
    <xf numFmtId="0" fontId="2" fillId="5" borderId="13" xfId="0" applyFont="1" applyFill="1" applyBorder="1"/>
    <xf numFmtId="0" fontId="8" fillId="5" borderId="5" xfId="0" applyFont="1" applyFill="1" applyBorder="1"/>
    <xf numFmtId="0" fontId="9" fillId="6" borderId="8" xfId="0" applyFont="1" applyFill="1" applyBorder="1"/>
    <xf numFmtId="3" fontId="11" fillId="0" borderId="0" xfId="0" applyNumberFormat="1" applyFont="1" applyFill="1" applyBorder="1"/>
    <xf numFmtId="0" fontId="8" fillId="5" borderId="3" xfId="0" applyFont="1" applyFill="1" applyBorder="1"/>
    <xf numFmtId="3" fontId="5" fillId="6" borderId="8" xfId="0" applyNumberFormat="1" applyFont="1" applyFill="1" applyBorder="1"/>
    <xf numFmtId="3" fontId="5" fillId="6" borderId="12" xfId="0" applyNumberFormat="1" applyFont="1" applyFill="1" applyBorder="1"/>
    <xf numFmtId="0" fontId="2" fillId="5" borderId="3" xfId="0" applyFont="1" applyFill="1" applyBorder="1" applyAlignment="1">
      <alignment vertical="center"/>
    </xf>
    <xf numFmtId="0" fontId="2" fillId="5" borderId="5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/>
    <xf numFmtId="0" fontId="3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left" wrapText="1"/>
    </xf>
    <xf numFmtId="165" fontId="13" fillId="10" borderId="0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U107"/>
  <sheetViews>
    <sheetView showGridLines="0" zoomScaleNormal="100" workbookViewId="0">
      <pane xSplit="1" ySplit="5" topLeftCell="B29" activePane="bottomRight" state="frozen"/>
      <selection pane="topRight" activeCell="B1" sqref="B1"/>
      <selection pane="bottomLeft" activeCell="A6" sqref="A6"/>
      <selection pane="bottomRight" activeCell="N51" sqref="N51"/>
    </sheetView>
  </sheetViews>
  <sheetFormatPr defaultColWidth="7.7109375" defaultRowHeight="12.75" x14ac:dyDescent="0.2"/>
  <cols>
    <col min="1" max="1" width="21.85546875" style="1" customWidth="1"/>
    <col min="2" max="2" width="8.42578125" style="1" customWidth="1"/>
    <col min="3" max="4" width="6.7109375" style="1" customWidth="1"/>
    <col min="5" max="5" width="7.7109375" style="1" customWidth="1"/>
    <col min="6" max="6" width="9" style="1" customWidth="1"/>
    <col min="7" max="7" width="8" style="1" customWidth="1"/>
    <col min="8" max="8" width="6.7109375" style="1" customWidth="1"/>
    <col min="9" max="9" width="10.28515625" style="1" customWidth="1"/>
    <col min="10" max="10" width="9.42578125" style="1" customWidth="1"/>
    <col min="11" max="11" width="10.140625" style="1" customWidth="1"/>
    <col min="12" max="12" width="10.42578125" style="1" customWidth="1"/>
    <col min="13" max="13" width="11.140625" style="1" customWidth="1"/>
    <col min="14" max="14" width="9" style="1" customWidth="1"/>
    <col min="15" max="252" width="9.140625" style="1" customWidth="1"/>
    <col min="253" max="253" width="31.42578125" style="1" customWidth="1"/>
    <col min="254" max="254" width="8.85546875" style="1" customWidth="1"/>
    <col min="255" max="16384" width="7.7109375" style="1"/>
  </cols>
  <sheetData>
    <row r="1" spans="1:47" ht="21" customHeight="1" x14ac:dyDescent="0.2">
      <c r="O1" s="2"/>
    </row>
    <row r="2" spans="1:47" ht="33" customHeight="1" x14ac:dyDescent="0.2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47" ht="7.5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47" ht="55.5" customHeight="1" x14ac:dyDescent="0.2">
      <c r="A4" s="90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</row>
    <row r="5" spans="1:47" ht="21" customHeight="1" x14ac:dyDescent="0.2">
      <c r="A5" s="90"/>
      <c r="B5" s="91" t="s">
        <v>15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5" t="s">
        <v>16</v>
      </c>
      <c r="N5" s="6" t="s">
        <v>17</v>
      </c>
      <c r="O5" s="7"/>
      <c r="P5" s="7"/>
      <c r="Q5" s="7"/>
      <c r="R5" s="7"/>
      <c r="S5" s="7"/>
      <c r="T5" s="7"/>
      <c r="U5" s="7"/>
      <c r="V5" s="7"/>
      <c r="W5" s="7"/>
    </row>
    <row r="6" spans="1:47" x14ac:dyDescent="0.2">
      <c r="A6" s="8" t="s">
        <v>18</v>
      </c>
      <c r="B6" s="9">
        <v>716084</v>
      </c>
      <c r="C6" s="9">
        <v>36614</v>
      </c>
      <c r="D6" s="9">
        <v>12072.1</v>
      </c>
      <c r="E6" s="9">
        <v>19402.82</v>
      </c>
      <c r="F6" s="9">
        <v>2393.2620000000002</v>
      </c>
      <c r="G6" s="9">
        <v>101169.997</v>
      </c>
      <c r="H6" s="9">
        <v>7241.8409999999994</v>
      </c>
      <c r="I6" s="9">
        <v>1069.2940000000001</v>
      </c>
      <c r="J6" s="9">
        <v>5245.1610000000001</v>
      </c>
      <c r="K6" s="9">
        <v>35778.525999999998</v>
      </c>
      <c r="L6" s="9">
        <v>49137.462999999996</v>
      </c>
      <c r="M6" s="10">
        <v>28672.561908974021</v>
      </c>
      <c r="N6" s="11">
        <v>1373186.8779458341</v>
      </c>
      <c r="O6" s="2"/>
      <c r="P6" s="7"/>
      <c r="Q6" s="7"/>
      <c r="R6" s="7"/>
      <c r="S6" s="7"/>
      <c r="T6" s="7"/>
      <c r="U6" s="7"/>
      <c r="V6" s="7"/>
      <c r="W6" s="7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2">
      <c r="A7" s="12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>
        <v>199999.99999999959</v>
      </c>
      <c r="O7" s="2"/>
      <c r="P7" s="7"/>
      <c r="Q7" s="7"/>
      <c r="R7" s="7"/>
      <c r="S7" s="15"/>
      <c r="T7" s="7"/>
      <c r="U7" s="7"/>
      <c r="V7" s="7"/>
      <c r="W7" s="7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2">
      <c r="A8" s="12" t="s">
        <v>20</v>
      </c>
      <c r="B8" s="13">
        <v>215251.11500000005</v>
      </c>
      <c r="C8" s="13">
        <v>18.86</v>
      </c>
      <c r="D8" s="13">
        <v>16475.937723000003</v>
      </c>
      <c r="E8" s="13">
        <v>1199.1390779999997</v>
      </c>
      <c r="F8" s="13">
        <v>2.7667660000000005</v>
      </c>
      <c r="G8" s="13">
        <v>648.19755800000007</v>
      </c>
      <c r="H8" s="13">
        <v>6454.3538530000005</v>
      </c>
      <c r="I8" s="13">
        <v>2692.6659259999997</v>
      </c>
      <c r="J8" s="13">
        <v>2054.8013070000002</v>
      </c>
      <c r="K8" s="13">
        <v>1351.2521180000001</v>
      </c>
      <c r="L8" s="13">
        <v>12368</v>
      </c>
      <c r="M8" s="14">
        <v>32861.01824192184</v>
      </c>
      <c r="N8" s="13">
        <v>9318.17</v>
      </c>
      <c r="O8" s="2"/>
      <c r="P8" s="7"/>
      <c r="Q8" s="7"/>
      <c r="R8" s="7"/>
      <c r="S8" s="15"/>
      <c r="T8" s="7"/>
      <c r="U8" s="7"/>
      <c r="V8" s="7"/>
      <c r="W8" s="7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2">
      <c r="A9" s="12" t="s">
        <v>21</v>
      </c>
      <c r="B9" s="13">
        <v>-2945.188000000001</v>
      </c>
      <c r="C9" s="13">
        <v>-149.91</v>
      </c>
      <c r="D9" s="13">
        <v>-451.986526999999</v>
      </c>
      <c r="E9" s="13">
        <v>-6509.1123829999997</v>
      </c>
      <c r="F9" s="13">
        <v>-15.1287872856807</v>
      </c>
      <c r="G9" s="13">
        <v>-30575.880287908301</v>
      </c>
      <c r="H9" s="13">
        <v>-1177.370854</v>
      </c>
      <c r="I9" s="13">
        <v>-14.864084999999999</v>
      </c>
      <c r="J9" s="13">
        <v>-6.9444699999999999</v>
      </c>
      <c r="K9" s="13">
        <v>-11605.8332776471</v>
      </c>
      <c r="L9" s="13">
        <v>-6411</v>
      </c>
      <c r="M9" s="14">
        <v>0</v>
      </c>
      <c r="N9" s="13">
        <v>-9426.2799999999988</v>
      </c>
      <c r="O9" s="2"/>
      <c r="P9" s="7"/>
      <c r="Q9" s="16"/>
      <c r="R9" s="16"/>
      <c r="S9" s="17"/>
      <c r="T9" s="17"/>
      <c r="U9" s="16"/>
      <c r="V9" s="7"/>
      <c r="W9" s="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2">
      <c r="A10" s="12" t="s">
        <v>22</v>
      </c>
      <c r="B10" s="13">
        <v>27753</v>
      </c>
      <c r="C10" s="13">
        <v>-604.00000000000011</v>
      </c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8"/>
      <c r="O10" s="2"/>
      <c r="P10" s="7"/>
      <c r="Q10" s="7"/>
      <c r="R10" s="7"/>
      <c r="S10" s="20"/>
      <c r="T10" s="7"/>
      <c r="U10" s="7"/>
      <c r="V10" s="7"/>
      <c r="W10" s="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20.25" customHeight="1" x14ac:dyDescent="0.2">
      <c r="A11" s="21" t="s">
        <v>23</v>
      </c>
      <c r="B11" s="22">
        <f>SUM(B6:B10)</f>
        <v>956142.92700000003</v>
      </c>
      <c r="C11" s="22">
        <f t="shared" ref="C11:N11" si="0">SUM(C6:C10)</f>
        <v>35878.949999999997</v>
      </c>
      <c r="D11" s="22">
        <f t="shared" si="0"/>
        <v>28096.051196000004</v>
      </c>
      <c r="E11" s="22">
        <f t="shared" si="0"/>
        <v>14092.846695</v>
      </c>
      <c r="F11" s="22">
        <f t="shared" si="0"/>
        <v>2380.8999787143198</v>
      </c>
      <c r="G11" s="22">
        <f t="shared" si="0"/>
        <v>71242.314270091709</v>
      </c>
      <c r="H11" s="22">
        <f t="shared" si="0"/>
        <v>12518.823999</v>
      </c>
      <c r="I11" s="22">
        <f t="shared" si="0"/>
        <v>3747.0958409999994</v>
      </c>
      <c r="J11" s="22">
        <f t="shared" si="0"/>
        <v>7293.0178369999994</v>
      </c>
      <c r="K11" s="22">
        <f t="shared" si="0"/>
        <v>25523.944840352895</v>
      </c>
      <c r="L11" s="22">
        <f t="shared" si="0"/>
        <v>55094.462999999996</v>
      </c>
      <c r="M11" s="22">
        <f t="shared" si="0"/>
        <v>61533.580150895861</v>
      </c>
      <c r="N11" s="22">
        <f t="shared" si="0"/>
        <v>1573078.7679458335</v>
      </c>
      <c r="O11" s="2"/>
      <c r="P11" s="7"/>
      <c r="Q11" s="7"/>
      <c r="R11" s="7"/>
      <c r="S11" s="7"/>
      <c r="T11" s="7"/>
      <c r="U11" s="7"/>
      <c r="V11" s="7"/>
      <c r="W11" s="7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x14ac:dyDescent="0.2">
      <c r="A12" s="12" t="s">
        <v>24</v>
      </c>
      <c r="B12" s="13"/>
      <c r="C12" s="13"/>
      <c r="D12" s="18"/>
      <c r="E12" s="18"/>
      <c r="F12" s="18"/>
      <c r="G12" s="18"/>
      <c r="H12" s="13"/>
      <c r="I12" s="13"/>
      <c r="J12" s="13"/>
      <c r="K12" s="13"/>
      <c r="L12" s="13"/>
      <c r="M12" s="14"/>
      <c r="N12" s="18"/>
      <c r="O12" s="2"/>
      <c r="P12" s="7"/>
      <c r="Q12" s="7"/>
      <c r="R12" s="7"/>
      <c r="S12" s="7"/>
      <c r="T12" s="7"/>
      <c r="U12" s="7"/>
      <c r="V12" s="7"/>
      <c r="W12" s="7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x14ac:dyDescent="0.2">
      <c r="A13" s="12" t="s">
        <v>25</v>
      </c>
      <c r="B13" s="13">
        <f t="shared" ref="B13:L13" si="1">B21+B14-B11</f>
        <v>-50146.842999999993</v>
      </c>
      <c r="C13" s="13">
        <f t="shared" si="1"/>
        <v>1343.0500000000029</v>
      </c>
      <c r="D13" s="13">
        <f t="shared" si="1"/>
        <v>-537.62472456294927</v>
      </c>
      <c r="E13" s="13">
        <f t="shared" si="1"/>
        <v>7.5087573535492993</v>
      </c>
      <c r="F13" s="13">
        <f t="shared" si="1"/>
        <v>-582.99997871431992</v>
      </c>
      <c r="G13" s="13">
        <f t="shared" si="1"/>
        <v>2325.5255456836894</v>
      </c>
      <c r="H13" s="13">
        <f t="shared" si="1"/>
        <v>-7310.4814709301618</v>
      </c>
      <c r="I13" s="13">
        <f t="shared" si="1"/>
        <v>350.20231174457604</v>
      </c>
      <c r="J13" s="13">
        <f t="shared" si="1"/>
        <v>230.89755299999888</v>
      </c>
      <c r="K13" s="13">
        <f t="shared" si="1"/>
        <v>2445.0488700973474</v>
      </c>
      <c r="L13" s="13">
        <f t="shared" si="1"/>
        <v>-23000.2745298921</v>
      </c>
      <c r="M13" s="14">
        <f>M21+M14+M20+M16-M11</f>
        <v>-21119.652285278178</v>
      </c>
      <c r="N13" s="13">
        <f>N21+N14+N20-N11</f>
        <v>3285.2124422267079</v>
      </c>
      <c r="O13" s="2"/>
      <c r="P13" s="23"/>
      <c r="Q13" s="7"/>
      <c r="R13" s="7"/>
      <c r="S13" s="7"/>
      <c r="T13" s="7"/>
      <c r="U13" s="7"/>
      <c r="V13" s="7"/>
      <c r="W13" s="7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8" customHeight="1" x14ac:dyDescent="0.2">
      <c r="A14" s="21" t="s">
        <v>26</v>
      </c>
      <c r="B14" s="22">
        <f>B15</f>
        <v>580558</v>
      </c>
      <c r="C14" s="22">
        <f>C15</f>
        <v>31439</v>
      </c>
      <c r="D14" s="22">
        <f t="shared" ref="D14:N14" si="2">D15</f>
        <v>0.35079600000000005</v>
      </c>
      <c r="E14" s="22">
        <f t="shared" si="2"/>
        <v>70.217870000000005</v>
      </c>
      <c r="F14" s="22">
        <f t="shared" si="2"/>
        <v>0</v>
      </c>
      <c r="G14" s="22">
        <f t="shared" si="2"/>
        <v>455.83981577539271</v>
      </c>
      <c r="H14" s="22">
        <f t="shared" si="2"/>
        <v>226.05134906465847</v>
      </c>
      <c r="I14" s="22"/>
      <c r="J14" s="22"/>
      <c r="K14" s="22"/>
      <c r="L14" s="22"/>
      <c r="M14" s="22">
        <f t="shared" si="2"/>
        <v>10835.760690382685</v>
      </c>
      <c r="N14" s="22">
        <f t="shared" si="2"/>
        <v>82000</v>
      </c>
      <c r="O14" s="23"/>
      <c r="P14" s="2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23.25" customHeight="1" x14ac:dyDescent="0.2">
      <c r="A15" s="25" t="s">
        <v>27</v>
      </c>
      <c r="B15" s="26">
        <v>580558</v>
      </c>
      <c r="C15" s="26">
        <v>31439</v>
      </c>
      <c r="D15" s="26">
        <v>0.35079600000000005</v>
      </c>
      <c r="E15" s="26">
        <v>70.217870000000005</v>
      </c>
      <c r="F15" s="26"/>
      <c r="G15" s="26">
        <v>455.83981577539271</v>
      </c>
      <c r="H15" s="26">
        <v>226.05134906465847</v>
      </c>
      <c r="I15" s="26"/>
      <c r="J15" s="26"/>
      <c r="K15" s="26"/>
      <c r="L15" s="26"/>
      <c r="M15" s="26">
        <v>10835.760690382685</v>
      </c>
      <c r="N15" s="26">
        <v>82000</v>
      </c>
      <c r="O15" s="23"/>
      <c r="S15" s="24"/>
      <c r="T15" s="7"/>
      <c r="U15" s="7"/>
      <c r="V15" s="7"/>
      <c r="W15" s="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5" customHeight="1" x14ac:dyDescent="0.2">
      <c r="A16" s="27" t="s">
        <v>28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>
        <f>M17+M18+M19</f>
        <v>18210</v>
      </c>
      <c r="N16" s="28"/>
      <c r="O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2">
      <c r="A17" s="12" t="s">
        <v>29</v>
      </c>
      <c r="B17" s="13"/>
      <c r="C17" s="13"/>
      <c r="D17" s="18"/>
      <c r="E17" s="18"/>
      <c r="F17" s="18"/>
      <c r="G17" s="18"/>
      <c r="H17" s="18"/>
      <c r="I17" s="18"/>
      <c r="J17" s="18"/>
      <c r="K17" s="18"/>
      <c r="L17" s="18"/>
      <c r="M17" s="18">
        <v>5730</v>
      </c>
      <c r="N17" s="18"/>
      <c r="O17" s="2"/>
      <c r="S17" s="30"/>
      <c r="U17" s="30"/>
      <c r="V17" s="30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2">
      <c r="A18" s="12" t="s">
        <v>30</v>
      </c>
      <c r="B18" s="13"/>
      <c r="C18" s="13"/>
      <c r="D18" s="18"/>
      <c r="E18" s="18"/>
      <c r="F18" s="18"/>
      <c r="G18" s="18"/>
      <c r="H18" s="18"/>
      <c r="I18" s="18"/>
      <c r="J18" s="18"/>
      <c r="K18" s="18"/>
      <c r="L18" s="18"/>
      <c r="M18" s="18">
        <v>7911</v>
      </c>
      <c r="N18" s="18"/>
      <c r="O18" s="2"/>
      <c r="U18" s="30"/>
      <c r="V18" s="30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2">
      <c r="A19" s="12" t="s">
        <v>31</v>
      </c>
      <c r="B19" s="13"/>
      <c r="C19" s="13"/>
      <c r="D19" s="18"/>
      <c r="E19" s="18"/>
      <c r="F19" s="13"/>
      <c r="G19" s="13"/>
      <c r="H19" s="13"/>
      <c r="I19" s="13"/>
      <c r="J19" s="13"/>
      <c r="K19" s="13"/>
      <c r="L19" s="13"/>
      <c r="M19" s="18">
        <v>4569</v>
      </c>
      <c r="N19" s="13"/>
      <c r="O19" s="2"/>
      <c r="U19" s="30"/>
      <c r="V19" s="30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4.25" customHeight="1" x14ac:dyDescent="0.2">
      <c r="A20" s="21" t="s">
        <v>32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>
        <v>67</v>
      </c>
      <c r="N20" s="22">
        <v>267363.98038806021</v>
      </c>
      <c r="O20" s="2"/>
      <c r="S20" s="2"/>
      <c r="U20" s="2"/>
      <c r="V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5.75" customHeight="1" x14ac:dyDescent="0.2">
      <c r="A21" s="31" t="s">
        <v>34</v>
      </c>
      <c r="B21" s="32">
        <f t="shared" ref="B21:N21" si="3">B22+B32+B39</f>
        <v>325438.08399999997</v>
      </c>
      <c r="C21" s="32">
        <f t="shared" si="3"/>
        <v>5783</v>
      </c>
      <c r="D21" s="32">
        <f t="shared" si="3"/>
        <v>27558.075675437056</v>
      </c>
      <c r="E21" s="32">
        <f t="shared" si="3"/>
        <v>14030.137582353549</v>
      </c>
      <c r="F21" s="32">
        <f t="shared" si="3"/>
        <v>1797.8999999999999</v>
      </c>
      <c r="G21" s="32">
        <f t="shared" si="3"/>
        <v>73112</v>
      </c>
      <c r="H21" s="32">
        <f t="shared" si="3"/>
        <v>4982.2911790051803</v>
      </c>
      <c r="I21" s="32">
        <f t="shared" si="3"/>
        <v>4097.2981527445754</v>
      </c>
      <c r="J21" s="32">
        <f t="shared" si="3"/>
        <v>7523.9153899999983</v>
      </c>
      <c r="K21" s="32">
        <f t="shared" si="3"/>
        <v>27968.993710450242</v>
      </c>
      <c r="L21" s="32">
        <f t="shared" si="3"/>
        <v>32094.188470107896</v>
      </c>
      <c r="M21" s="32">
        <f t="shared" si="3"/>
        <v>11301.167175234996</v>
      </c>
      <c r="N21" s="32">
        <f t="shared" si="3"/>
        <v>1227000</v>
      </c>
      <c r="O21" s="2"/>
      <c r="S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5" customHeight="1" x14ac:dyDescent="0.2">
      <c r="A22" s="31" t="s">
        <v>35</v>
      </c>
      <c r="B22" s="32">
        <f>SUM(B23:B31)</f>
        <v>325438.08399999997</v>
      </c>
      <c r="C22" s="32">
        <f>SUM(C23:C31)</f>
        <v>5783</v>
      </c>
      <c r="D22" s="32">
        <f>SUM(D23:D31)</f>
        <v>2102.4440778810058</v>
      </c>
      <c r="E22" s="32">
        <f>SUM(E23:E31)</f>
        <v>14030.137582353549</v>
      </c>
      <c r="F22" s="32">
        <f t="shared" ref="F22:H22" si="4">SUM(F23:F31)</f>
        <v>0</v>
      </c>
      <c r="G22" s="32">
        <f t="shared" si="4"/>
        <v>3314</v>
      </c>
      <c r="H22" s="32">
        <f t="shared" si="4"/>
        <v>1966.1911790051799</v>
      </c>
      <c r="I22" s="32"/>
      <c r="J22" s="32"/>
      <c r="K22" s="32"/>
      <c r="L22" s="32">
        <f t="shared" ref="L22:N22" si="5">SUM(L23:L31)</f>
        <v>28396.433490668409</v>
      </c>
      <c r="M22" s="32">
        <f t="shared" si="5"/>
        <v>554.75308740307923</v>
      </c>
      <c r="N22" s="32">
        <f t="shared" si="5"/>
        <v>504200</v>
      </c>
      <c r="O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2">
      <c r="A23" s="33" t="s">
        <v>36</v>
      </c>
      <c r="B23" s="34">
        <v>69804.999999999985</v>
      </c>
      <c r="C23" s="34">
        <v>25</v>
      </c>
      <c r="D23" s="35"/>
      <c r="E23" s="35">
        <v>0</v>
      </c>
      <c r="F23" s="35"/>
      <c r="G23" s="35">
        <v>204</v>
      </c>
      <c r="H23" s="34">
        <v>666.24874379604751</v>
      </c>
      <c r="I23" s="35"/>
      <c r="J23" s="35"/>
      <c r="K23" s="35"/>
      <c r="L23" s="35"/>
      <c r="M23" s="36"/>
      <c r="N23" s="35"/>
      <c r="O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2">
      <c r="A24" s="33" t="s">
        <v>37</v>
      </c>
      <c r="B24" s="34">
        <v>1724</v>
      </c>
      <c r="C24" s="34">
        <v>0</v>
      </c>
      <c r="D24" s="35"/>
      <c r="E24" s="35">
        <v>11405.015509626273</v>
      </c>
      <c r="F24" s="35"/>
      <c r="G24" s="35">
        <v>156</v>
      </c>
      <c r="H24" s="34">
        <v>226.54881550364536</v>
      </c>
      <c r="I24" s="35"/>
      <c r="J24" s="35"/>
      <c r="K24" s="35"/>
      <c r="L24" s="35"/>
      <c r="M24" s="36"/>
      <c r="N24" s="35"/>
      <c r="O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2">
      <c r="A25" s="33" t="s">
        <v>38</v>
      </c>
      <c r="B25" s="34"/>
      <c r="C25" s="34"/>
      <c r="D25" s="35"/>
      <c r="E25" s="35"/>
      <c r="F25" s="35"/>
      <c r="G25" s="34">
        <v>21</v>
      </c>
      <c r="H25" s="34">
        <v>348.84911472947039</v>
      </c>
      <c r="I25" s="35"/>
      <c r="J25" s="35"/>
      <c r="K25" s="35"/>
      <c r="L25" s="35"/>
      <c r="M25" s="36"/>
      <c r="N25" s="35"/>
      <c r="O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2">
      <c r="A26" s="33" t="s">
        <v>39</v>
      </c>
      <c r="B26" s="34"/>
      <c r="C26" s="34"/>
      <c r="D26" s="35"/>
      <c r="E26" s="35"/>
      <c r="F26" s="35"/>
      <c r="G26" s="35">
        <v>125</v>
      </c>
      <c r="H26" s="34">
        <v>18.694345820222566</v>
      </c>
      <c r="I26" s="35"/>
      <c r="J26" s="35"/>
      <c r="K26" s="35"/>
      <c r="L26" s="35"/>
      <c r="M26" s="36"/>
      <c r="N26" s="35"/>
      <c r="O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2">
      <c r="A27" s="33" t="s">
        <v>40</v>
      </c>
      <c r="B27" s="34"/>
      <c r="C27" s="34"/>
      <c r="D27" s="35">
        <v>1.5026299999999999</v>
      </c>
      <c r="E27" s="35"/>
      <c r="F27" s="35"/>
      <c r="G27" s="35">
        <v>1650</v>
      </c>
      <c r="H27" s="35">
        <v>91.702028163852646</v>
      </c>
      <c r="I27" s="35"/>
      <c r="J27" s="35"/>
      <c r="K27" s="35"/>
      <c r="L27" s="35"/>
      <c r="M27" s="36"/>
      <c r="N27" s="35"/>
      <c r="O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">
      <c r="A28" s="33" t="s">
        <v>41</v>
      </c>
      <c r="B28" s="34">
        <v>1045</v>
      </c>
      <c r="C28" s="34">
        <v>2064</v>
      </c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5"/>
      <c r="O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2">
      <c r="A29" s="33" t="s">
        <v>42</v>
      </c>
      <c r="B29" s="34">
        <v>6776.0000000000009</v>
      </c>
      <c r="C29" s="34">
        <v>1237</v>
      </c>
      <c r="D29" s="35"/>
      <c r="E29" s="35"/>
      <c r="F29" s="35"/>
      <c r="G29" s="35">
        <v>1080</v>
      </c>
      <c r="H29" s="35">
        <v>139.97739022064465</v>
      </c>
      <c r="I29" s="35"/>
      <c r="J29" s="35"/>
      <c r="K29" s="35"/>
      <c r="L29" s="35"/>
      <c r="M29" s="36"/>
      <c r="N29" s="35"/>
      <c r="O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2">
      <c r="A30" s="33" t="s">
        <v>43</v>
      </c>
      <c r="B30" s="34">
        <v>8.4000000000000005E-2</v>
      </c>
      <c r="C30" s="34">
        <v>748</v>
      </c>
      <c r="D30" s="35"/>
      <c r="E30" s="35"/>
      <c r="F30" s="35"/>
      <c r="G30" s="35">
        <v>20</v>
      </c>
      <c r="H30" s="35">
        <v>35.697384680544893</v>
      </c>
      <c r="I30" s="35"/>
      <c r="J30" s="35"/>
      <c r="K30" s="35"/>
      <c r="L30" s="35"/>
      <c r="M30" s="36"/>
      <c r="N30" s="35"/>
      <c r="O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2">
      <c r="A31" s="33" t="s">
        <v>44</v>
      </c>
      <c r="B31" s="34">
        <v>246088</v>
      </c>
      <c r="C31" s="34">
        <v>1708.9999999999998</v>
      </c>
      <c r="D31" s="35">
        <v>2100.9414478810058</v>
      </c>
      <c r="E31" s="35">
        <v>2625.1220727272748</v>
      </c>
      <c r="F31" s="35"/>
      <c r="G31" s="35">
        <v>58</v>
      </c>
      <c r="H31" s="35">
        <v>438.47335609075208</v>
      </c>
      <c r="I31" s="35"/>
      <c r="J31" s="35"/>
      <c r="K31" s="35"/>
      <c r="L31" s="35">
        <v>28396.433490668409</v>
      </c>
      <c r="M31" s="36">
        <v>554.75308740307923</v>
      </c>
      <c r="N31" s="35">
        <v>504200</v>
      </c>
      <c r="O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37" customFormat="1" ht="16.5" customHeight="1" x14ac:dyDescent="0.2">
      <c r="A32" s="31" t="s">
        <v>45</v>
      </c>
      <c r="B32" s="32">
        <f t="shared" ref="B32:C32" si="6">SUM(B33:B38)</f>
        <v>0</v>
      </c>
      <c r="C32" s="32">
        <f t="shared" si="6"/>
        <v>0</v>
      </c>
      <c r="D32" s="32">
        <f>SUM(D33:D38)</f>
        <v>119.009167002</v>
      </c>
      <c r="E32" s="32">
        <f t="shared" ref="E32:N32" si="7">SUM(E33:E38)</f>
        <v>0</v>
      </c>
      <c r="F32" s="32">
        <f t="shared" si="7"/>
        <v>0</v>
      </c>
      <c r="G32" s="32">
        <f t="shared" si="7"/>
        <v>3262</v>
      </c>
      <c r="H32" s="32">
        <f t="shared" si="7"/>
        <v>1022.4</v>
      </c>
      <c r="I32" s="32">
        <f t="shared" si="7"/>
        <v>0</v>
      </c>
      <c r="J32" s="32">
        <f t="shared" si="7"/>
        <v>0</v>
      </c>
      <c r="K32" s="32">
        <f t="shared" si="7"/>
        <v>27968.993710450242</v>
      </c>
      <c r="L32" s="32">
        <f t="shared" si="7"/>
        <v>3697.7549794394877</v>
      </c>
      <c r="M32" s="32">
        <f t="shared" si="7"/>
        <v>9669.4043958319162</v>
      </c>
      <c r="N32" s="32">
        <f t="shared" si="7"/>
        <v>18500</v>
      </c>
      <c r="O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2">
      <c r="A33" s="33" t="s">
        <v>46</v>
      </c>
      <c r="B33" s="34"/>
      <c r="C33" s="34"/>
      <c r="D33" s="35">
        <v>119.009167002</v>
      </c>
      <c r="E33" s="35"/>
      <c r="F33" s="35"/>
      <c r="G33" s="35">
        <v>1375</v>
      </c>
      <c r="H33" s="35">
        <v>132.1</v>
      </c>
      <c r="I33" s="35"/>
      <c r="J33" s="35"/>
      <c r="K33" s="35">
        <v>27968.993710450242</v>
      </c>
      <c r="L33" s="35"/>
      <c r="M33" s="36">
        <v>9229.9443958319171</v>
      </c>
      <c r="N33" s="35"/>
      <c r="O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2">
      <c r="A34" s="33" t="s">
        <v>47</v>
      </c>
      <c r="B34" s="34"/>
      <c r="C34" s="34"/>
      <c r="D34" s="35"/>
      <c r="E34" s="35"/>
      <c r="F34" s="35"/>
      <c r="G34" s="35">
        <v>2</v>
      </c>
      <c r="H34" s="35"/>
      <c r="I34" s="35"/>
      <c r="J34" s="35"/>
      <c r="K34" s="35"/>
      <c r="L34" s="35"/>
      <c r="M34" s="36"/>
      <c r="N34" s="35"/>
      <c r="O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2">
      <c r="A35" s="33" t="s">
        <v>48</v>
      </c>
      <c r="B35" s="34"/>
      <c r="C35" s="34"/>
      <c r="D35" s="35"/>
      <c r="E35" s="35"/>
      <c r="F35" s="35"/>
      <c r="G35" s="35">
        <v>1223</v>
      </c>
      <c r="H35" s="35"/>
      <c r="I35" s="35"/>
      <c r="J35" s="35"/>
      <c r="K35" s="35"/>
      <c r="L35" s="35"/>
      <c r="M35" s="36"/>
      <c r="N35" s="35">
        <v>18500</v>
      </c>
      <c r="O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2">
      <c r="A36" s="33" t="s">
        <v>49</v>
      </c>
      <c r="B36" s="34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6">
        <v>439.46000000000004</v>
      </c>
      <c r="N36" s="35"/>
      <c r="O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2">
      <c r="A37" s="33" t="s">
        <v>50</v>
      </c>
      <c r="B37" s="34"/>
      <c r="C37" s="34"/>
      <c r="D37" s="35"/>
      <c r="E37" s="35"/>
      <c r="F37" s="35"/>
      <c r="G37" s="35">
        <v>662</v>
      </c>
      <c r="H37" s="35">
        <v>890.3</v>
      </c>
      <c r="I37" s="35"/>
      <c r="J37" s="35"/>
      <c r="K37" s="35"/>
      <c r="L37" s="35">
        <v>3697.7549794394877</v>
      </c>
      <c r="M37" s="36"/>
      <c r="N37" s="35"/>
      <c r="O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2">
      <c r="A38" s="33" t="s">
        <v>44</v>
      </c>
      <c r="B38" s="34"/>
      <c r="C38" s="34"/>
      <c r="D38" s="35"/>
      <c r="E38" s="35"/>
      <c r="F38" s="35"/>
      <c r="G38" s="35"/>
      <c r="H38" s="35"/>
      <c r="I38" s="35"/>
      <c r="J38" s="35"/>
      <c r="K38" s="34"/>
      <c r="L38" s="35"/>
      <c r="M38" s="36"/>
      <c r="N38" s="35"/>
      <c r="O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s="37" customFormat="1" ht="18" customHeight="1" x14ac:dyDescent="0.2">
      <c r="A39" s="31" t="s">
        <v>51</v>
      </c>
      <c r="B39" s="32"/>
      <c r="C39" s="32"/>
      <c r="D39" s="32">
        <f>SUM(D40:D43)</f>
        <v>25336.622430554049</v>
      </c>
      <c r="E39" s="32">
        <f t="shared" ref="E39:N39" si="8">SUM(E40:E43)</f>
        <v>0</v>
      </c>
      <c r="F39" s="32">
        <f t="shared" si="8"/>
        <v>1797.8999999999999</v>
      </c>
      <c r="G39" s="32">
        <f t="shared" si="8"/>
        <v>66536</v>
      </c>
      <c r="H39" s="32">
        <f t="shared" si="8"/>
        <v>1993.7</v>
      </c>
      <c r="I39" s="32">
        <f t="shared" si="8"/>
        <v>4097.2981527445754</v>
      </c>
      <c r="J39" s="32">
        <f t="shared" si="8"/>
        <v>7523.9153899999983</v>
      </c>
      <c r="K39" s="32"/>
      <c r="L39" s="32"/>
      <c r="M39" s="32">
        <f t="shared" si="8"/>
        <v>1077.0096920000001</v>
      </c>
      <c r="N39" s="32">
        <f t="shared" si="8"/>
        <v>704300</v>
      </c>
      <c r="O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2">
      <c r="A40" s="33" t="s">
        <v>52</v>
      </c>
      <c r="B40" s="34"/>
      <c r="C40" s="34"/>
      <c r="D40" s="35">
        <v>25128.085009200047</v>
      </c>
      <c r="E40" s="35"/>
      <c r="F40" s="35">
        <v>1586.6</v>
      </c>
      <c r="G40" s="35"/>
      <c r="H40" s="35"/>
      <c r="I40" s="35"/>
      <c r="J40" s="35"/>
      <c r="K40" s="35"/>
      <c r="L40" s="35"/>
      <c r="M40" s="36"/>
      <c r="N40" s="35">
        <v>315000</v>
      </c>
      <c r="O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2">
      <c r="A41" s="33" t="s">
        <v>53</v>
      </c>
      <c r="B41" s="34"/>
      <c r="C41" s="34"/>
      <c r="D41" s="35"/>
      <c r="E41" s="35"/>
      <c r="F41" s="35">
        <v>68.599999999999994</v>
      </c>
      <c r="G41" s="35"/>
      <c r="H41" s="35"/>
      <c r="I41" s="35"/>
      <c r="J41" s="35"/>
      <c r="K41" s="35"/>
      <c r="L41" s="35"/>
      <c r="M41" s="36"/>
      <c r="N41" s="35">
        <v>102000</v>
      </c>
      <c r="O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2">
      <c r="A42" s="33" t="s">
        <v>54</v>
      </c>
      <c r="B42" s="34"/>
      <c r="C42" s="34"/>
      <c r="D42" s="35">
        <v>28.108949999999997</v>
      </c>
      <c r="E42" s="35"/>
      <c r="F42" s="35"/>
      <c r="G42" s="35">
        <v>586</v>
      </c>
      <c r="H42" s="35">
        <v>80</v>
      </c>
      <c r="I42" s="35"/>
      <c r="J42" s="35"/>
      <c r="K42" s="35"/>
      <c r="L42" s="35"/>
      <c r="M42" s="36">
        <v>177.445922</v>
      </c>
      <c r="N42" s="35">
        <v>215000</v>
      </c>
      <c r="O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2">
      <c r="A43" s="33" t="s">
        <v>44</v>
      </c>
      <c r="B43" s="34"/>
      <c r="C43" s="34"/>
      <c r="D43" s="35">
        <v>180.42847135400001</v>
      </c>
      <c r="E43" s="35"/>
      <c r="F43" s="35">
        <v>142.70000000000002</v>
      </c>
      <c r="G43" s="35">
        <v>65950</v>
      </c>
      <c r="H43" s="35">
        <v>1913.7</v>
      </c>
      <c r="I43" s="35">
        <v>4097.2981527445754</v>
      </c>
      <c r="J43" s="35">
        <v>7523.9153899999983</v>
      </c>
      <c r="K43" s="35"/>
      <c r="L43" s="35"/>
      <c r="M43" s="36">
        <v>899.56376999999998</v>
      </c>
      <c r="N43" s="35">
        <v>72300</v>
      </c>
      <c r="O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s="37" customFormat="1" ht="18" customHeight="1" x14ac:dyDescent="0.2">
      <c r="A44" s="38" t="s">
        <v>55</v>
      </c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1">
        <v>21499.88884348554</v>
      </c>
      <c r="N44" s="42"/>
      <c r="O44" s="43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2">
      <c r="A45" s="44" t="s">
        <v>56</v>
      </c>
      <c r="B45" s="45"/>
      <c r="C45" s="45"/>
      <c r="D45" s="45"/>
      <c r="E45" s="46"/>
      <c r="F45" s="47"/>
      <c r="G45" s="47"/>
      <c r="H45" s="46"/>
      <c r="I45" s="46"/>
      <c r="J45" s="46"/>
      <c r="K45" s="46"/>
      <c r="L45" s="46"/>
      <c r="M45" s="46"/>
      <c r="N45" s="48"/>
    </row>
    <row r="46" spans="1:47" x14ac:dyDescent="0.2">
      <c r="A46" s="44" t="s">
        <v>57</v>
      </c>
      <c r="B46" s="45"/>
      <c r="C46" s="45"/>
      <c r="D46" s="45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47" ht="12.75" customHeight="1" x14ac:dyDescent="0.2">
      <c r="A47" s="94" t="s">
        <v>58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47" x14ac:dyDescent="0.2">
      <c r="A48" s="44" t="s">
        <v>59</v>
      </c>
      <c r="B48" s="44"/>
      <c r="C48" s="44"/>
      <c r="D48" s="44"/>
      <c r="E48" s="44"/>
      <c r="F48" s="48"/>
      <c r="G48" s="44"/>
      <c r="H48" s="44"/>
      <c r="I48" s="44"/>
      <c r="J48" s="44"/>
      <c r="K48" s="44"/>
      <c r="L48" s="44"/>
      <c r="M48" s="44"/>
      <c r="N48" s="44"/>
    </row>
    <row r="49" spans="2:16" x14ac:dyDescent="0.2">
      <c r="F49" s="49"/>
      <c r="P49" s="50"/>
    </row>
    <row r="50" spans="2:16" x14ac:dyDescent="0.2">
      <c r="C50" s="2"/>
      <c r="F50" s="49"/>
    </row>
    <row r="51" spans="2:16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6" x14ac:dyDescent="0.2">
      <c r="C52" s="2"/>
      <c r="F52" s="49"/>
    </row>
    <row r="53" spans="2:16" x14ac:dyDescent="0.2">
      <c r="F53" s="49"/>
    </row>
    <row r="54" spans="2:16" x14ac:dyDescent="0.2">
      <c r="F54" s="49"/>
    </row>
    <row r="55" spans="2:16" x14ac:dyDescent="0.2">
      <c r="F55" s="49"/>
    </row>
    <row r="56" spans="2:16" x14ac:dyDescent="0.2">
      <c r="F56" s="49"/>
    </row>
    <row r="57" spans="2:16" x14ac:dyDescent="0.2">
      <c r="F57" s="49"/>
    </row>
    <row r="58" spans="2:16" ht="17.25" customHeight="1" x14ac:dyDescent="0.2"/>
    <row r="59" spans="2:16" ht="12.75" customHeight="1" x14ac:dyDescent="0.2"/>
    <row r="66" spans="6:6" x14ac:dyDescent="0.2">
      <c r="F66" s="49"/>
    </row>
    <row r="67" spans="6:6" x14ac:dyDescent="0.2">
      <c r="F67" s="49"/>
    </row>
    <row r="68" spans="6:6" x14ac:dyDescent="0.2">
      <c r="F68" s="49"/>
    </row>
    <row r="69" spans="6:6" x14ac:dyDescent="0.2">
      <c r="F69" s="49"/>
    </row>
    <row r="70" spans="6:6" x14ac:dyDescent="0.2">
      <c r="F70" s="49"/>
    </row>
    <row r="71" spans="6:6" x14ac:dyDescent="0.2">
      <c r="F71" s="49"/>
    </row>
    <row r="72" spans="6:6" x14ac:dyDescent="0.2">
      <c r="F72" s="49"/>
    </row>
    <row r="73" spans="6:6" x14ac:dyDescent="0.2">
      <c r="F73" s="49"/>
    </row>
    <row r="74" spans="6:6" x14ac:dyDescent="0.2">
      <c r="F74" s="49"/>
    </row>
    <row r="75" spans="6:6" x14ac:dyDescent="0.2">
      <c r="F75" s="49"/>
    </row>
    <row r="76" spans="6:6" x14ac:dyDescent="0.2">
      <c r="F76" s="49"/>
    </row>
    <row r="77" spans="6:6" x14ac:dyDescent="0.2">
      <c r="F77" s="49"/>
    </row>
    <row r="78" spans="6:6" x14ac:dyDescent="0.2">
      <c r="F78" s="49"/>
    </row>
    <row r="79" spans="6:6" x14ac:dyDescent="0.2">
      <c r="F79" s="49"/>
    </row>
    <row r="80" spans="6:6" x14ac:dyDescent="0.2">
      <c r="F80" s="49"/>
    </row>
    <row r="81" spans="6:6" x14ac:dyDescent="0.2">
      <c r="F81" s="49"/>
    </row>
    <row r="82" spans="6:6" x14ac:dyDescent="0.2">
      <c r="F82" s="49"/>
    </row>
    <row r="83" spans="6:6" x14ac:dyDescent="0.2">
      <c r="F83" s="49"/>
    </row>
    <row r="84" spans="6:6" x14ac:dyDescent="0.2">
      <c r="F84" s="49"/>
    </row>
    <row r="85" spans="6:6" x14ac:dyDescent="0.2">
      <c r="F85" s="49"/>
    </row>
    <row r="86" spans="6:6" x14ac:dyDescent="0.2">
      <c r="F86" s="49"/>
    </row>
    <row r="87" spans="6:6" x14ac:dyDescent="0.2">
      <c r="F87" s="49"/>
    </row>
    <row r="88" spans="6:6" x14ac:dyDescent="0.2">
      <c r="F88" s="49"/>
    </row>
    <row r="89" spans="6:6" x14ac:dyDescent="0.2">
      <c r="F89" s="49"/>
    </row>
    <row r="90" spans="6:6" x14ac:dyDescent="0.2">
      <c r="F90" s="49"/>
    </row>
    <row r="91" spans="6:6" x14ac:dyDescent="0.2">
      <c r="F91" s="49"/>
    </row>
    <row r="92" spans="6:6" x14ac:dyDescent="0.2">
      <c r="F92" s="49"/>
    </row>
    <row r="93" spans="6:6" x14ac:dyDescent="0.2">
      <c r="F93" s="49"/>
    </row>
    <row r="94" spans="6:6" x14ac:dyDescent="0.2">
      <c r="F94" s="49"/>
    </row>
    <row r="95" spans="6:6" x14ac:dyDescent="0.2">
      <c r="F95" s="49"/>
    </row>
    <row r="96" spans="6:6" x14ac:dyDescent="0.2">
      <c r="F96" s="49"/>
    </row>
    <row r="97" spans="6:15" x14ac:dyDescent="0.2">
      <c r="F97" s="49"/>
    </row>
    <row r="98" spans="6:15" x14ac:dyDescent="0.2">
      <c r="F98" s="49"/>
    </row>
    <row r="99" spans="6:15" x14ac:dyDescent="0.2">
      <c r="F99" s="49"/>
    </row>
    <row r="100" spans="6:15" x14ac:dyDescent="0.2">
      <c r="F100" s="49"/>
    </row>
    <row r="101" spans="6:15" x14ac:dyDescent="0.2">
      <c r="F101" s="49"/>
    </row>
    <row r="102" spans="6:15" x14ac:dyDescent="0.2">
      <c r="F102" s="49"/>
      <c r="O102" s="1" t="b">
        <v>0</v>
      </c>
    </row>
    <row r="103" spans="6:15" x14ac:dyDescent="0.2">
      <c r="F103" s="49"/>
      <c r="O103" s="1" t="b">
        <v>0</v>
      </c>
    </row>
    <row r="104" spans="6:15" x14ac:dyDescent="0.2">
      <c r="F104" s="49"/>
    </row>
    <row r="105" spans="6:15" x14ac:dyDescent="0.2">
      <c r="F105" s="49"/>
    </row>
    <row r="106" spans="6:15" x14ac:dyDescent="0.2">
      <c r="F106" s="49"/>
    </row>
    <row r="107" spans="6:15" x14ac:dyDescent="0.2">
      <c r="F107" s="49"/>
    </row>
  </sheetData>
  <mergeCells count="5">
    <mergeCell ref="A2:N2"/>
    <mergeCell ref="A3:N3"/>
    <mergeCell ref="A4:A5"/>
    <mergeCell ref="B5:L5"/>
    <mergeCell ref="A47:N47"/>
  </mergeCells>
  <pageMargins left="0.70866141732283472" right="0.70866141732283472" top="0.74803149606299213" bottom="0.74803149606299213" header="0.31496062992125984" footer="0.31496062992125984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46"/>
  <sheetViews>
    <sheetView showGridLines="0" tabSelected="1" zoomScaleNormal="100" workbookViewId="0">
      <pane ySplit="3" topLeftCell="A7" activePane="bottomLeft" state="frozen"/>
      <selection pane="bottomLeft" activeCell="K17" sqref="K17"/>
    </sheetView>
  </sheetViews>
  <sheetFormatPr defaultColWidth="9.140625" defaultRowHeight="15" x14ac:dyDescent="0.25"/>
  <cols>
    <col min="1" max="1" width="31.140625" style="51" customWidth="1"/>
    <col min="2" max="3" width="9.5703125" style="51" customWidth="1"/>
    <col min="4" max="4" width="10.85546875" style="51" customWidth="1"/>
    <col min="5" max="5" width="10.140625" style="51" customWidth="1"/>
    <col min="6" max="6" width="8.140625" style="51" customWidth="1"/>
    <col min="7" max="7" width="7.85546875" style="51" customWidth="1"/>
    <col min="8" max="8" width="12" style="51" customWidth="1"/>
    <col min="9" max="9" width="10.140625" style="51" customWidth="1"/>
    <col min="10" max="10" width="9.140625" style="51" customWidth="1"/>
    <col min="11" max="16384" width="9.140625" style="51"/>
  </cols>
  <sheetData>
    <row r="1" spans="1:11" ht="18.75" customHeight="1" x14ac:dyDescent="0.25">
      <c r="A1" s="95" t="s">
        <v>106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15" customHeight="1" x14ac:dyDescent="0.25">
      <c r="A2" s="87"/>
      <c r="B2" s="87"/>
      <c r="C2" s="87"/>
      <c r="D2" s="87"/>
      <c r="E2" s="87"/>
      <c r="F2" s="87"/>
      <c r="G2" s="87"/>
      <c r="H2" s="87"/>
      <c r="I2" s="96" t="s">
        <v>105</v>
      </c>
      <c r="J2" s="96"/>
    </row>
    <row r="3" spans="1:11" s="84" customFormat="1" ht="28.5" customHeight="1" x14ac:dyDescent="0.25">
      <c r="A3" s="86"/>
      <c r="B3" s="85" t="s">
        <v>104</v>
      </c>
      <c r="C3" s="85" t="s">
        <v>103</v>
      </c>
      <c r="D3" s="85" t="s">
        <v>102</v>
      </c>
      <c r="E3" s="85" t="s">
        <v>13</v>
      </c>
      <c r="F3" s="85" t="s">
        <v>101</v>
      </c>
      <c r="G3" s="85" t="s">
        <v>100</v>
      </c>
      <c r="H3" s="85" t="s">
        <v>99</v>
      </c>
      <c r="I3" s="85" t="s">
        <v>98</v>
      </c>
      <c r="J3" s="85" t="s">
        <v>33</v>
      </c>
    </row>
    <row r="4" spans="1:11" x14ac:dyDescent="0.25">
      <c r="A4" s="83" t="s">
        <v>18</v>
      </c>
      <c r="B4" s="59">
        <v>423669.27046909329</v>
      </c>
      <c r="C4" s="59">
        <v>31164.798079678993</v>
      </c>
      <c r="D4" s="59">
        <v>0</v>
      </c>
      <c r="E4" s="59">
        <v>26374.67196</v>
      </c>
      <c r="F4" s="59">
        <v>11213.618181818179</v>
      </c>
      <c r="G4" s="59">
        <v>12955.985999999999</v>
      </c>
      <c r="H4" s="59">
        <v>13288.376</v>
      </c>
      <c r="I4" s="59"/>
      <c r="J4" s="58">
        <f t="shared" ref="J4:J14" si="0">SUM(B4:I4)</f>
        <v>518666.72069059039</v>
      </c>
    </row>
    <row r="5" spans="1:11" x14ac:dyDescent="0.25">
      <c r="A5" s="70" t="s">
        <v>20</v>
      </c>
      <c r="B5" s="65">
        <v>139273.80608101652</v>
      </c>
      <c r="C5" s="65">
        <v>202468.98774720551</v>
      </c>
      <c r="D5" s="65">
        <v>43072.470621954708</v>
      </c>
      <c r="E5" s="65">
        <v>30227.447279999997</v>
      </c>
      <c r="F5" s="65">
        <v>0</v>
      </c>
      <c r="G5" s="65">
        <v>0</v>
      </c>
      <c r="H5" s="65">
        <v>0</v>
      </c>
      <c r="I5" s="65">
        <v>801.34799999999996</v>
      </c>
      <c r="J5" s="64">
        <f t="shared" si="0"/>
        <v>415844.05973017676</v>
      </c>
    </row>
    <row r="6" spans="1:11" x14ac:dyDescent="0.25">
      <c r="A6" s="70" t="s">
        <v>21</v>
      </c>
      <c r="B6" s="65">
        <v>-2017.7916308397823</v>
      </c>
      <c r="C6" s="65">
        <v>0</v>
      </c>
      <c r="D6" s="65">
        <v>-59118.563103085893</v>
      </c>
      <c r="E6" s="65">
        <v>0</v>
      </c>
      <c r="F6" s="65">
        <v>0</v>
      </c>
      <c r="G6" s="65">
        <v>0</v>
      </c>
      <c r="H6" s="65">
        <v>0</v>
      </c>
      <c r="I6" s="65">
        <v>-810.63599999999997</v>
      </c>
      <c r="J6" s="64">
        <f t="shared" si="0"/>
        <v>-61946.990733925675</v>
      </c>
    </row>
    <row r="7" spans="1:11" ht="19.5" customHeight="1" x14ac:dyDescent="0.25">
      <c r="A7" s="82" t="s">
        <v>22</v>
      </c>
      <c r="B7" s="56">
        <v>15958.734952708512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/>
      <c r="J7" s="55">
        <f t="shared" si="0"/>
        <v>15958.734952708512</v>
      </c>
    </row>
    <row r="8" spans="1:11" x14ac:dyDescent="0.25">
      <c r="A8" s="77" t="s">
        <v>97</v>
      </c>
      <c r="B8" s="81">
        <v>576884.01987197844</v>
      </c>
      <c r="C8" s="81">
        <v>233633.7858268845</v>
      </c>
      <c r="D8" s="81">
        <v>-16046.092481131185</v>
      </c>
      <c r="E8" s="81">
        <v>56602.11924</v>
      </c>
      <c r="F8" s="81">
        <v>11213.618181818179</v>
      </c>
      <c r="G8" s="81">
        <v>12955.985999999999</v>
      </c>
      <c r="H8" s="81">
        <v>13288.376</v>
      </c>
      <c r="I8" s="81">
        <v>-9</v>
      </c>
      <c r="J8" s="80">
        <f t="shared" si="0"/>
        <v>888522.81263955007</v>
      </c>
    </row>
    <row r="9" spans="1:11" x14ac:dyDescent="0.25">
      <c r="A9" s="76" t="s">
        <v>96</v>
      </c>
      <c r="B9" s="59">
        <v>41969.548772332229</v>
      </c>
      <c r="C9" s="59">
        <v>14943.65047291488</v>
      </c>
      <c r="D9" s="59">
        <v>-23693.193966752646</v>
      </c>
      <c r="E9" s="59">
        <v>349.79</v>
      </c>
      <c r="F9" s="59">
        <v>0</v>
      </c>
      <c r="G9" s="59">
        <v>3.0198066269804258E-13</v>
      </c>
      <c r="H9" s="59">
        <v>-6.8212102632969618E-13</v>
      </c>
      <c r="I9" s="59">
        <v>282.51</v>
      </c>
      <c r="J9" s="58">
        <f t="shared" si="0"/>
        <v>33852.305278494467</v>
      </c>
    </row>
    <row r="10" spans="1:11" x14ac:dyDescent="0.25">
      <c r="A10" s="70" t="s">
        <v>95</v>
      </c>
      <c r="B10" s="65">
        <v>-398200.35096016049</v>
      </c>
      <c r="C10" s="65">
        <v>0</v>
      </c>
      <c r="D10" s="65">
        <v>-764.22458679659883</v>
      </c>
      <c r="E10" s="65">
        <v>-9967.3687199999986</v>
      </c>
      <c r="F10" s="65">
        <v>-11213.618181818179</v>
      </c>
      <c r="G10" s="65">
        <v>-12925.8</v>
      </c>
      <c r="H10" s="65">
        <v>-12663.328</v>
      </c>
      <c r="I10" s="65">
        <v>118094.08199999999</v>
      </c>
      <c r="J10" s="64">
        <f t="shared" si="0"/>
        <v>-327640.60844877525</v>
      </c>
    </row>
    <row r="11" spans="1:11" x14ac:dyDescent="0.25">
      <c r="A11" s="70" t="s">
        <v>94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-30.185999999999996</v>
      </c>
      <c r="H11" s="65">
        <v>-625.048</v>
      </c>
      <c r="I11" s="65">
        <v>17200</v>
      </c>
      <c r="J11" s="64">
        <f t="shared" si="0"/>
        <v>16544.766</v>
      </c>
    </row>
    <row r="12" spans="1:11" x14ac:dyDescent="0.25">
      <c r="A12" s="70" t="s">
        <v>93</v>
      </c>
      <c r="B12" s="65">
        <v>0</v>
      </c>
      <c r="C12" s="65">
        <v>-226651.4974921181</v>
      </c>
      <c r="D12" s="65">
        <v>238128.37489251935</v>
      </c>
      <c r="E12" s="65">
        <v>0</v>
      </c>
      <c r="F12" s="65">
        <v>0</v>
      </c>
      <c r="G12" s="65">
        <v>0</v>
      </c>
      <c r="H12" s="65">
        <v>0</v>
      </c>
      <c r="I12" s="65"/>
      <c r="J12" s="64">
        <f t="shared" si="0"/>
        <v>11476.877400401252</v>
      </c>
    </row>
    <row r="13" spans="1:11" x14ac:dyDescent="0.25">
      <c r="A13" s="75" t="s">
        <v>28</v>
      </c>
      <c r="B13" s="65">
        <v>0</v>
      </c>
      <c r="C13" s="65">
        <v>0</v>
      </c>
      <c r="D13" s="65">
        <v>0</v>
      </c>
      <c r="E13" s="65">
        <v>-16750.626</v>
      </c>
      <c r="F13" s="65">
        <v>0</v>
      </c>
      <c r="G13" s="65">
        <v>0</v>
      </c>
      <c r="H13" s="65">
        <v>0</v>
      </c>
      <c r="I13" s="65">
        <v>-7051.9999999999991</v>
      </c>
      <c r="J13" s="64">
        <f t="shared" si="0"/>
        <v>-23802.626</v>
      </c>
    </row>
    <row r="14" spans="1:11" x14ac:dyDescent="0.25">
      <c r="A14" s="79" t="s">
        <v>92</v>
      </c>
      <c r="B14" s="56">
        <v>0</v>
      </c>
      <c r="C14" s="56">
        <v>-21925.938807681283</v>
      </c>
      <c r="D14" s="56">
        <v>0</v>
      </c>
      <c r="E14" s="56">
        <v>-61.634279999999997</v>
      </c>
      <c r="F14" s="56">
        <v>0</v>
      </c>
      <c r="G14" s="56">
        <v>0</v>
      </c>
      <c r="H14" s="56">
        <v>0</v>
      </c>
      <c r="I14" s="56">
        <v>-22993.303999999996</v>
      </c>
      <c r="J14" s="55">
        <f t="shared" si="0"/>
        <v>-44980.877087681278</v>
      </c>
    </row>
    <row r="15" spans="1:11" x14ac:dyDescent="0.25">
      <c r="A15" s="77" t="s">
        <v>91</v>
      </c>
      <c r="B15" s="62">
        <f t="shared" ref="B15:J15" si="1">SUM(B16,B26,B33,B38)</f>
        <v>220653.21768415018</v>
      </c>
      <c r="C15" s="62">
        <f t="shared" si="1"/>
        <v>0</v>
      </c>
      <c r="D15" s="62">
        <f t="shared" si="1"/>
        <v>197624.86385783894</v>
      </c>
      <c r="E15" s="62">
        <f t="shared" si="1"/>
        <v>30172.288799999998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105521</v>
      </c>
      <c r="J15" s="61">
        <f t="shared" si="1"/>
        <v>553971.3703419891</v>
      </c>
      <c r="K15" s="78"/>
    </row>
    <row r="16" spans="1:11" x14ac:dyDescent="0.25">
      <c r="A16" s="77" t="s">
        <v>90</v>
      </c>
      <c r="B16" s="62">
        <v>220653.21768415018</v>
      </c>
      <c r="C16" s="62">
        <v>0</v>
      </c>
      <c r="D16" s="62">
        <v>46918.684914493177</v>
      </c>
      <c r="E16" s="62">
        <v>510.29171999999994</v>
      </c>
      <c r="F16" s="62">
        <v>0</v>
      </c>
      <c r="G16" s="62">
        <v>0</v>
      </c>
      <c r="H16" s="62">
        <v>0</v>
      </c>
      <c r="I16" s="62">
        <v>43361</v>
      </c>
      <c r="J16" s="61">
        <f t="shared" ref="J16:J44" si="2">SUM(B16:I16)</f>
        <v>311443.19431864331</v>
      </c>
    </row>
    <row r="17" spans="1:10" x14ac:dyDescent="0.25">
      <c r="A17" s="76" t="s">
        <v>89</v>
      </c>
      <c r="B17" s="59">
        <v>47022.538693035254</v>
      </c>
      <c r="C17" s="59">
        <v>0</v>
      </c>
      <c r="D17" s="59">
        <v>850.44425336772713</v>
      </c>
      <c r="E17" s="59">
        <v>0</v>
      </c>
      <c r="F17" s="59">
        <v>0</v>
      </c>
      <c r="G17" s="59">
        <v>0</v>
      </c>
      <c r="H17" s="59">
        <v>0</v>
      </c>
      <c r="I17" s="59"/>
      <c r="J17" s="58">
        <f t="shared" si="2"/>
        <v>47872.982946402983</v>
      </c>
    </row>
    <row r="18" spans="1:10" x14ac:dyDescent="0.25">
      <c r="A18" s="70" t="s">
        <v>88</v>
      </c>
      <c r="B18" s="65">
        <v>1161.1923187159643</v>
      </c>
      <c r="C18" s="65">
        <v>0</v>
      </c>
      <c r="D18" s="65">
        <v>12637.460590427057</v>
      </c>
      <c r="E18" s="65">
        <v>0</v>
      </c>
      <c r="F18" s="65">
        <v>0</v>
      </c>
      <c r="G18" s="65">
        <v>0</v>
      </c>
      <c r="H18" s="65">
        <v>0</v>
      </c>
      <c r="I18" s="65"/>
      <c r="J18" s="64">
        <f t="shared" si="2"/>
        <v>13798.652909143022</v>
      </c>
    </row>
    <row r="19" spans="1:10" x14ac:dyDescent="0.25">
      <c r="A19" s="70" t="s">
        <v>87</v>
      </c>
      <c r="B19" s="65">
        <v>0</v>
      </c>
      <c r="C19" s="65">
        <v>0</v>
      </c>
      <c r="D19" s="65">
        <v>356.81427343078246</v>
      </c>
      <c r="E19" s="65">
        <v>0</v>
      </c>
      <c r="F19" s="65">
        <v>0</v>
      </c>
      <c r="G19" s="65">
        <v>0</v>
      </c>
      <c r="H19" s="65">
        <v>0</v>
      </c>
      <c r="I19" s="65"/>
      <c r="J19" s="64">
        <f t="shared" si="2"/>
        <v>356.81427343078246</v>
      </c>
    </row>
    <row r="20" spans="1:10" x14ac:dyDescent="0.25">
      <c r="A20" s="70" t="s">
        <v>86</v>
      </c>
      <c r="B20" s="65">
        <v>0</v>
      </c>
      <c r="C20" s="65">
        <v>0</v>
      </c>
      <c r="D20" s="65">
        <v>147.51839113404031</v>
      </c>
      <c r="E20" s="65">
        <v>0</v>
      </c>
      <c r="F20" s="65">
        <v>0</v>
      </c>
      <c r="G20" s="65">
        <v>0</v>
      </c>
      <c r="H20" s="65">
        <v>0</v>
      </c>
      <c r="I20" s="65"/>
      <c r="J20" s="64">
        <f t="shared" si="2"/>
        <v>147.51839113404031</v>
      </c>
    </row>
    <row r="21" spans="1:10" x14ac:dyDescent="0.25">
      <c r="A21" s="70" t="s">
        <v>85</v>
      </c>
      <c r="B21" s="65">
        <v>0</v>
      </c>
      <c r="C21" s="65">
        <v>0</v>
      </c>
      <c r="D21" s="65">
        <v>1797.0287570459539</v>
      </c>
      <c r="E21" s="65">
        <v>0</v>
      </c>
      <c r="F21" s="65">
        <v>0</v>
      </c>
      <c r="G21" s="65">
        <v>0</v>
      </c>
      <c r="H21" s="65">
        <v>0</v>
      </c>
      <c r="I21" s="65"/>
      <c r="J21" s="64">
        <f t="shared" si="2"/>
        <v>1797.0287570459539</v>
      </c>
    </row>
    <row r="22" spans="1:10" x14ac:dyDescent="0.25">
      <c r="A22" s="75" t="s">
        <v>84</v>
      </c>
      <c r="B22" s="65">
        <v>1174.4517053597019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/>
      <c r="J22" s="64">
        <f t="shared" si="2"/>
        <v>1174.4517053597019</v>
      </c>
    </row>
    <row r="23" spans="1:10" x14ac:dyDescent="0.25">
      <c r="A23" s="70" t="s">
        <v>83</v>
      </c>
      <c r="B23" s="65">
        <v>4845.9826597879055</v>
      </c>
      <c r="C23" s="65">
        <v>0</v>
      </c>
      <c r="D23" s="65">
        <v>1251.3614216107767</v>
      </c>
      <c r="E23" s="65">
        <v>0</v>
      </c>
      <c r="F23" s="65">
        <v>0</v>
      </c>
      <c r="G23" s="65">
        <v>0</v>
      </c>
      <c r="H23" s="65">
        <v>0</v>
      </c>
      <c r="I23" s="65"/>
      <c r="J23" s="64">
        <f t="shared" si="2"/>
        <v>6097.3440813986817</v>
      </c>
    </row>
    <row r="24" spans="1:10" x14ac:dyDescent="0.25">
      <c r="A24" s="70" t="s">
        <v>82</v>
      </c>
      <c r="B24" s="65">
        <v>307.94898251648038</v>
      </c>
      <c r="C24" s="65">
        <v>0</v>
      </c>
      <c r="D24" s="65">
        <v>55.249832807872366</v>
      </c>
      <c r="E24" s="65">
        <v>0</v>
      </c>
      <c r="F24" s="65">
        <v>0</v>
      </c>
      <c r="G24" s="65">
        <v>0</v>
      </c>
      <c r="H24" s="65">
        <v>0</v>
      </c>
      <c r="I24" s="65"/>
      <c r="J24" s="64">
        <f t="shared" si="2"/>
        <v>363.19881532435272</v>
      </c>
    </row>
    <row r="25" spans="1:10" x14ac:dyDescent="0.25">
      <c r="A25" s="74" t="s">
        <v>81</v>
      </c>
      <c r="B25" s="56">
        <v>166141.10332473487</v>
      </c>
      <c r="C25" s="56">
        <v>0</v>
      </c>
      <c r="D25" s="56">
        <v>29822.807394668962</v>
      </c>
      <c r="E25" s="56">
        <v>510.29171999999994</v>
      </c>
      <c r="F25" s="56">
        <v>0</v>
      </c>
      <c r="G25" s="56">
        <v>0</v>
      </c>
      <c r="H25" s="56">
        <v>0</v>
      </c>
      <c r="I25" s="56">
        <v>43361.2</v>
      </c>
      <c r="J25" s="55">
        <f t="shared" si="2"/>
        <v>239835.40243940381</v>
      </c>
    </row>
    <row r="26" spans="1:10" x14ac:dyDescent="0.25">
      <c r="A26" s="73" t="s">
        <v>80</v>
      </c>
      <c r="B26" s="62">
        <v>0</v>
      </c>
      <c r="C26" s="62">
        <v>0</v>
      </c>
      <c r="D26" s="62">
        <v>38356.255374032684</v>
      </c>
      <c r="E26" s="62">
        <v>8894.4641999999985</v>
      </c>
      <c r="F26" s="62">
        <v>0</v>
      </c>
      <c r="G26" s="62">
        <v>0</v>
      </c>
      <c r="H26" s="62">
        <v>0</v>
      </c>
      <c r="I26" s="62">
        <v>1591</v>
      </c>
      <c r="J26" s="61">
        <f t="shared" si="2"/>
        <v>48841.719574032686</v>
      </c>
    </row>
    <row r="27" spans="1:10" x14ac:dyDescent="0.25">
      <c r="A27" s="72" t="s">
        <v>79</v>
      </c>
      <c r="B27" s="59">
        <v>0</v>
      </c>
      <c r="C27" s="59">
        <v>0</v>
      </c>
      <c r="D27" s="59">
        <v>31610.867488296557</v>
      </c>
      <c r="E27" s="59">
        <v>8490.2235599999985</v>
      </c>
      <c r="F27" s="59">
        <v>0</v>
      </c>
      <c r="G27" s="59">
        <v>0</v>
      </c>
      <c r="H27" s="59">
        <v>0</v>
      </c>
      <c r="I27" s="59"/>
      <c r="J27" s="58">
        <f t="shared" si="2"/>
        <v>40101.091048296556</v>
      </c>
    </row>
    <row r="28" spans="1:10" x14ac:dyDescent="0.25">
      <c r="A28" s="71" t="s">
        <v>78</v>
      </c>
      <c r="B28" s="65">
        <v>0</v>
      </c>
      <c r="C28" s="65">
        <v>0</v>
      </c>
      <c r="D28" s="65">
        <v>3941.3728862138146</v>
      </c>
      <c r="E28" s="65">
        <v>0</v>
      </c>
      <c r="F28" s="65">
        <v>0</v>
      </c>
      <c r="G28" s="65">
        <v>0</v>
      </c>
      <c r="H28" s="65">
        <v>0</v>
      </c>
      <c r="I28" s="65"/>
      <c r="J28" s="64">
        <f t="shared" si="2"/>
        <v>3941.3728862138146</v>
      </c>
    </row>
    <row r="29" spans="1:10" x14ac:dyDescent="0.25">
      <c r="A29" s="70" t="s">
        <v>77</v>
      </c>
      <c r="B29" s="65">
        <v>0</v>
      </c>
      <c r="C29" s="65">
        <v>0</v>
      </c>
      <c r="D29" s="65">
        <v>1264.8299417216012</v>
      </c>
      <c r="E29" s="65">
        <v>0</v>
      </c>
      <c r="F29" s="65">
        <v>0</v>
      </c>
      <c r="G29" s="65">
        <v>0</v>
      </c>
      <c r="H29" s="65">
        <v>0</v>
      </c>
      <c r="I29" s="65">
        <v>1590.9999999999998</v>
      </c>
      <c r="J29" s="64">
        <f t="shared" si="2"/>
        <v>2855.8299417216012</v>
      </c>
    </row>
    <row r="30" spans="1:10" x14ac:dyDescent="0.25">
      <c r="A30" s="66" t="s">
        <v>76</v>
      </c>
      <c r="B30" s="65">
        <v>0</v>
      </c>
      <c r="C30" s="65">
        <v>0</v>
      </c>
      <c r="D30" s="65">
        <v>0</v>
      </c>
      <c r="E30" s="65">
        <v>404.24063999999998</v>
      </c>
      <c r="F30" s="65">
        <v>0</v>
      </c>
      <c r="G30" s="65">
        <v>0</v>
      </c>
      <c r="H30" s="65">
        <v>0</v>
      </c>
      <c r="I30" s="65"/>
      <c r="J30" s="64">
        <f t="shared" si="2"/>
        <v>404.24063999999998</v>
      </c>
    </row>
    <row r="31" spans="1:10" x14ac:dyDescent="0.25">
      <c r="A31" s="66" t="s">
        <v>75</v>
      </c>
      <c r="B31" s="65">
        <v>0</v>
      </c>
      <c r="C31" s="65">
        <v>0</v>
      </c>
      <c r="D31" s="65">
        <v>1539.185057800707</v>
      </c>
      <c r="E31" s="65">
        <v>0</v>
      </c>
      <c r="F31" s="65">
        <v>0</v>
      </c>
      <c r="G31" s="65">
        <v>0</v>
      </c>
      <c r="H31" s="65">
        <v>0</v>
      </c>
      <c r="I31" s="65"/>
      <c r="J31" s="64">
        <f t="shared" si="2"/>
        <v>1539.185057800707</v>
      </c>
    </row>
    <row r="32" spans="1:10" x14ac:dyDescent="0.25">
      <c r="A32" s="57" t="s">
        <v>74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/>
      <c r="J32" s="55">
        <f t="shared" si="2"/>
        <v>0</v>
      </c>
    </row>
    <row r="33" spans="1:10" x14ac:dyDescent="0.25">
      <c r="A33" s="63" t="s">
        <v>73</v>
      </c>
      <c r="B33" s="62">
        <v>0</v>
      </c>
      <c r="C33" s="62">
        <v>0</v>
      </c>
      <c r="D33" s="62">
        <v>112349.92356931308</v>
      </c>
      <c r="E33" s="62">
        <v>990.69</v>
      </c>
      <c r="F33" s="62">
        <v>0</v>
      </c>
      <c r="G33" s="62">
        <v>0</v>
      </c>
      <c r="H33" s="62">
        <v>0</v>
      </c>
      <c r="I33" s="62">
        <v>60569</v>
      </c>
      <c r="J33" s="61">
        <f t="shared" si="2"/>
        <v>173909.61356931308</v>
      </c>
    </row>
    <row r="34" spans="1:10" x14ac:dyDescent="0.25">
      <c r="A34" s="60" t="s">
        <v>72</v>
      </c>
      <c r="B34" s="59">
        <v>0</v>
      </c>
      <c r="C34" s="59">
        <v>0</v>
      </c>
      <c r="D34" s="59">
        <v>30048.366294067069</v>
      </c>
      <c r="E34" s="59">
        <v>0</v>
      </c>
      <c r="F34" s="59">
        <v>0</v>
      </c>
      <c r="G34" s="59">
        <v>0</v>
      </c>
      <c r="H34" s="59">
        <v>0</v>
      </c>
      <c r="I34" s="59">
        <v>27089.999999999996</v>
      </c>
      <c r="J34" s="58">
        <f t="shared" si="2"/>
        <v>57138.366294067062</v>
      </c>
    </row>
    <row r="35" spans="1:10" x14ac:dyDescent="0.25">
      <c r="A35" s="66" t="s">
        <v>71</v>
      </c>
      <c r="B35" s="65">
        <v>0</v>
      </c>
      <c r="C35" s="65">
        <v>0</v>
      </c>
      <c r="D35" s="65">
        <v>72.184006878761821</v>
      </c>
      <c r="E35" s="65">
        <v>0</v>
      </c>
      <c r="F35" s="65">
        <v>0</v>
      </c>
      <c r="G35" s="65">
        <v>0</v>
      </c>
      <c r="H35" s="65">
        <v>0</v>
      </c>
      <c r="I35" s="65">
        <v>8772</v>
      </c>
      <c r="J35" s="64">
        <f t="shared" si="2"/>
        <v>8844.1840068787624</v>
      </c>
    </row>
    <row r="36" spans="1:10" x14ac:dyDescent="0.25">
      <c r="A36" s="66" t="s">
        <v>70</v>
      </c>
      <c r="B36" s="65">
        <v>0</v>
      </c>
      <c r="C36" s="65">
        <v>0</v>
      </c>
      <c r="D36" s="65">
        <v>714.488392089424</v>
      </c>
      <c r="E36" s="65">
        <v>163.21979999999999</v>
      </c>
      <c r="F36" s="65">
        <v>0</v>
      </c>
      <c r="G36" s="65">
        <v>0</v>
      </c>
      <c r="H36" s="65">
        <v>0</v>
      </c>
      <c r="I36" s="65">
        <v>18490</v>
      </c>
      <c r="J36" s="64">
        <f t="shared" si="2"/>
        <v>19367.708192089423</v>
      </c>
    </row>
    <row r="37" spans="1:10" x14ac:dyDescent="0.25">
      <c r="A37" s="57" t="s">
        <v>69</v>
      </c>
      <c r="B37" s="56">
        <v>0</v>
      </c>
      <c r="C37" s="56">
        <v>0</v>
      </c>
      <c r="D37" s="56">
        <v>81514.884876277822</v>
      </c>
      <c r="E37" s="56">
        <v>827.47</v>
      </c>
      <c r="F37" s="56">
        <v>0</v>
      </c>
      <c r="G37" s="56">
        <v>0</v>
      </c>
      <c r="H37" s="56">
        <v>0</v>
      </c>
      <c r="I37" s="56">
        <v>6217.8</v>
      </c>
      <c r="J37" s="55">
        <f t="shared" si="2"/>
        <v>88560.154876277826</v>
      </c>
    </row>
    <row r="38" spans="1:10" x14ac:dyDescent="0.25">
      <c r="A38" s="69" t="s">
        <v>68</v>
      </c>
      <c r="B38" s="68">
        <v>0</v>
      </c>
      <c r="C38" s="68">
        <v>0</v>
      </c>
      <c r="D38" s="68">
        <v>0</v>
      </c>
      <c r="E38" s="68">
        <v>19776.84288</v>
      </c>
      <c r="F38" s="68">
        <v>0</v>
      </c>
      <c r="G38" s="68">
        <v>0</v>
      </c>
      <c r="H38" s="68">
        <v>0</v>
      </c>
      <c r="I38" s="68"/>
      <c r="J38" s="67">
        <f t="shared" si="2"/>
        <v>19776.84288</v>
      </c>
    </row>
    <row r="39" spans="1:10" x14ac:dyDescent="0.25">
      <c r="A39" s="60" t="s">
        <v>67</v>
      </c>
      <c r="B39" s="59">
        <v>0</v>
      </c>
      <c r="C39" s="59">
        <v>0</v>
      </c>
      <c r="D39" s="59">
        <v>0</v>
      </c>
      <c r="E39" s="59">
        <v>19776.84288</v>
      </c>
      <c r="F39" s="59">
        <v>0</v>
      </c>
      <c r="G39" s="59">
        <v>0</v>
      </c>
      <c r="H39" s="59">
        <v>0</v>
      </c>
      <c r="I39" s="59"/>
      <c r="J39" s="58">
        <f t="shared" si="2"/>
        <v>19776.84288</v>
      </c>
    </row>
    <row r="40" spans="1:10" x14ac:dyDescent="0.25">
      <c r="A40" s="66" t="s">
        <v>66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/>
      <c r="J40" s="64">
        <f t="shared" si="2"/>
        <v>0</v>
      </c>
    </row>
    <row r="41" spans="1:10" x14ac:dyDescent="0.25">
      <c r="A41" s="57" t="s">
        <v>65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/>
      <c r="J41" s="55">
        <f t="shared" si="2"/>
        <v>0</v>
      </c>
    </row>
    <row r="42" spans="1:10" x14ac:dyDescent="0.25">
      <c r="A42" s="63" t="s">
        <v>64</v>
      </c>
      <c r="B42" s="62">
        <v>0</v>
      </c>
      <c r="C42" s="62">
        <v>0</v>
      </c>
      <c r="D42" s="62">
        <v>0</v>
      </c>
      <c r="E42" s="62">
        <v>0</v>
      </c>
      <c r="F42" s="62">
        <v>43029</v>
      </c>
      <c r="G42" s="62">
        <v>150651</v>
      </c>
      <c r="H42" s="62">
        <v>154516</v>
      </c>
      <c r="I42" s="62"/>
      <c r="J42" s="61">
        <f t="shared" si="2"/>
        <v>348196</v>
      </c>
    </row>
    <row r="43" spans="1:10" x14ac:dyDescent="0.25">
      <c r="A43" s="60" t="s">
        <v>63</v>
      </c>
      <c r="B43" s="59">
        <v>0</v>
      </c>
      <c r="C43" s="59">
        <v>0</v>
      </c>
      <c r="D43" s="59">
        <v>0</v>
      </c>
      <c r="E43" s="59">
        <v>0</v>
      </c>
      <c r="F43" s="59">
        <v>43029</v>
      </c>
      <c r="G43" s="59">
        <v>150300</v>
      </c>
      <c r="H43" s="59">
        <v>147248</v>
      </c>
      <c r="I43" s="59"/>
      <c r="J43" s="58">
        <f t="shared" si="2"/>
        <v>340577</v>
      </c>
    </row>
    <row r="44" spans="1:10" x14ac:dyDescent="0.25">
      <c r="A44" s="57" t="s">
        <v>62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351</v>
      </c>
      <c r="H44" s="56">
        <v>7268</v>
      </c>
      <c r="I44" s="56"/>
      <c r="J44" s="55">
        <f t="shared" si="2"/>
        <v>7619</v>
      </c>
    </row>
    <row r="45" spans="1:10" x14ac:dyDescent="0.25">
      <c r="A45" s="54" t="s">
        <v>61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x14ac:dyDescent="0.25">
      <c r="A46" s="53" t="s">
        <v>60</v>
      </c>
      <c r="B46" s="52"/>
      <c r="C46" s="52"/>
      <c r="D46" s="52"/>
      <c r="E46" s="52"/>
      <c r="F46" s="52"/>
      <c r="G46" s="52"/>
      <c r="H46" s="52"/>
      <c r="I46" s="52"/>
      <c r="J46" s="52"/>
    </row>
  </sheetData>
  <mergeCells count="2">
    <mergeCell ref="A1:J1"/>
    <mergeCell ref="I2:J2"/>
  </mergeCells>
  <pageMargins left="0.25" right="0.25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7.1</vt:lpstr>
      <vt:lpstr>7.2</vt:lpstr>
      <vt:lpstr>'7.1'!Print_Area</vt:lpstr>
      <vt:lpstr>'7.1'!Print_Titles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2022-02-08T07:02:58Z</dcterms:created>
  <dcterms:modified xsi:type="dcterms:W3CDTF">2022-02-08T07:28:46Z</dcterms:modified>
</cp:coreProperties>
</file>