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FF8536E5-6104-4860-9EF7-66DEED8321E4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M16" i="12" l="1"/>
  <c r="N16" i="12"/>
  <c r="O16" i="12"/>
  <c r="M6" i="12"/>
  <c r="M12" i="12" s="1"/>
  <c r="N6" i="12"/>
  <c r="N12" i="12" s="1"/>
  <c r="O6" i="12"/>
  <c r="O12" i="12" s="1"/>
  <c r="O6" i="1" l="1"/>
  <c r="O12" i="1"/>
  <c r="O16" i="1"/>
  <c r="O17" i="1"/>
  <c r="O20" i="1"/>
  <c r="O37" i="1"/>
  <c r="O6" i="11"/>
  <c r="O12" i="11"/>
  <c r="O16" i="11"/>
  <c r="O17" i="11"/>
  <c r="O20" i="11"/>
  <c r="O32" i="11"/>
  <c r="O34" i="11"/>
  <c r="O35" i="11"/>
  <c r="O37" i="11"/>
  <c r="O17" i="12"/>
  <c r="O20" i="12"/>
  <c r="O34" i="12"/>
  <c r="O35" i="12"/>
  <c r="O37" i="12"/>
  <c r="O6" i="10"/>
  <c r="O12" i="10" s="1"/>
  <c r="O16" i="10"/>
  <c r="O17" i="10"/>
  <c r="O20" i="10"/>
  <c r="O32" i="10" s="1"/>
  <c r="O32" i="1" l="1"/>
  <c r="O33" i="10"/>
  <c r="O33" i="1"/>
  <c r="O33" i="12"/>
  <c r="O36" i="12" s="1"/>
  <c r="O33" i="11"/>
  <c r="O36" i="11" s="1"/>
  <c r="O36" i="1"/>
  <c r="O36" i="10"/>
  <c r="O32" i="12"/>
  <c r="O38" i="11" l="1"/>
  <c r="O38" i="1"/>
  <c r="O38" i="10"/>
  <c r="O38" i="12"/>
  <c r="I2" i="1"/>
  <c r="I2" i="11"/>
  <c r="I2" i="12"/>
  <c r="I2" i="10"/>
  <c r="N6" i="10" l="1"/>
  <c r="N16" i="10"/>
  <c r="N17" i="10"/>
  <c r="N20" i="10"/>
  <c r="N17" i="12"/>
  <c r="N20" i="12"/>
  <c r="N6" i="11"/>
  <c r="N12" i="11" s="1"/>
  <c r="N16" i="11"/>
  <c r="N17" i="11"/>
  <c r="N20" i="11"/>
  <c r="N6" i="1"/>
  <c r="N12" i="1" s="1"/>
  <c r="N16" i="1"/>
  <c r="N17" i="1"/>
  <c r="N20" i="1"/>
  <c r="N12" i="10" l="1"/>
  <c r="N37" i="1"/>
  <c r="N34" i="11"/>
  <c r="N35" i="11"/>
  <c r="N37" i="11"/>
  <c r="N34" i="12"/>
  <c r="N35" i="12"/>
  <c r="N37" i="12"/>
  <c r="N33" i="11" l="1"/>
  <c r="N32" i="1"/>
  <c r="N32" i="12"/>
  <c r="N32" i="11"/>
  <c r="N32" i="10"/>
  <c r="N33" i="10"/>
  <c r="N33" i="1"/>
  <c r="N33" i="12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D37" i="1"/>
  <c r="E37" i="1"/>
  <c r="F37" i="1"/>
  <c r="G37" i="1"/>
  <c r="H37" i="1"/>
  <c r="I37" i="1"/>
  <c r="J37" i="1"/>
  <c r="K37" i="1"/>
  <c r="L37" i="1"/>
  <c r="M37" i="1"/>
  <c r="N36" i="11" l="1"/>
  <c r="N36" i="10"/>
  <c r="N36" i="12"/>
  <c r="N36" i="1"/>
  <c r="M20" i="1"/>
  <c r="M20" i="11"/>
  <c r="M20" i="12"/>
  <c r="M20" i="10"/>
  <c r="M17" i="1"/>
  <c r="M17" i="11"/>
  <c r="M17" i="12"/>
  <c r="M17" i="10"/>
  <c r="M16" i="1"/>
  <c r="M16" i="11"/>
  <c r="M16" i="10"/>
  <c r="M6" i="1"/>
  <c r="M6" i="11"/>
  <c r="M6" i="10"/>
  <c r="N38" i="11" l="1"/>
  <c r="M12" i="1"/>
  <c r="N38" i="10"/>
  <c r="M12" i="10"/>
  <c r="N38" i="12"/>
  <c r="N38" i="1"/>
  <c r="M32" i="12"/>
  <c r="M32" i="11"/>
  <c r="M33" i="12"/>
  <c r="M33" i="11"/>
  <c r="M12" i="11"/>
  <c r="M32" i="1"/>
  <c r="M33" i="1"/>
  <c r="M32" i="10"/>
  <c r="M33" i="10"/>
  <c r="M36" i="1" l="1"/>
  <c r="M36" i="10"/>
  <c r="M36" i="12"/>
  <c r="M36" i="11"/>
  <c r="M38" i="12" l="1"/>
  <c r="M38" i="1"/>
  <c r="M38" i="10"/>
  <c r="M38" i="11"/>
  <c r="L20" i="1"/>
  <c r="L20" i="11"/>
  <c r="L20" i="12"/>
  <c r="L20" i="10"/>
  <c r="L16" i="1"/>
  <c r="L16" i="11"/>
  <c r="L16" i="12"/>
  <c r="L16" i="10"/>
  <c r="L17" i="1"/>
  <c r="L17" i="11"/>
  <c r="L17" i="12"/>
  <c r="L17" i="10"/>
  <c r="L6" i="1"/>
  <c r="L12" i="1" s="1"/>
  <c r="L6" i="11"/>
  <c r="L12" i="11" s="1"/>
  <c r="L6" i="12"/>
  <c r="L12" i="12" s="1"/>
  <c r="L6" i="10"/>
  <c r="L12" i="10" l="1"/>
  <c r="L32" i="12"/>
  <c r="L32" i="1"/>
  <c r="L32" i="11"/>
  <c r="L33" i="11"/>
  <c r="L36" i="11" s="1"/>
  <c r="L38" i="11" s="1"/>
  <c r="L33" i="1"/>
  <c r="L33" i="12"/>
  <c r="L36" i="12" s="1"/>
  <c r="L38" i="12" s="1"/>
  <c r="L32" i="10"/>
  <c r="L33" i="10"/>
  <c r="D20" i="12"/>
  <c r="E20" i="12"/>
  <c r="F20" i="12"/>
  <c r="G20" i="12"/>
  <c r="H20" i="12"/>
  <c r="I20" i="12"/>
  <c r="J20" i="12"/>
  <c r="K20" i="12"/>
  <c r="D16" i="12"/>
  <c r="E16" i="12"/>
  <c r="F16" i="12"/>
  <c r="G16" i="12"/>
  <c r="H16" i="12"/>
  <c r="I16" i="12"/>
  <c r="J16" i="12"/>
  <c r="K16" i="12"/>
  <c r="D17" i="12"/>
  <c r="E17" i="12"/>
  <c r="F17" i="12"/>
  <c r="G17" i="12"/>
  <c r="H17" i="12"/>
  <c r="I17" i="12"/>
  <c r="J17" i="12"/>
  <c r="K17" i="12"/>
  <c r="D6" i="12"/>
  <c r="E6" i="12"/>
  <c r="F6" i="12"/>
  <c r="G6" i="12"/>
  <c r="H6" i="12"/>
  <c r="I6" i="12"/>
  <c r="J6" i="12"/>
  <c r="J12" i="12" s="1"/>
  <c r="K6" i="12"/>
  <c r="K12" i="12" s="1"/>
  <c r="D20" i="11"/>
  <c r="E20" i="11"/>
  <c r="F20" i="11"/>
  <c r="G20" i="11"/>
  <c r="H20" i="11"/>
  <c r="I20" i="11"/>
  <c r="J20" i="11"/>
  <c r="K20" i="11"/>
  <c r="D17" i="11"/>
  <c r="E17" i="11"/>
  <c r="F17" i="11"/>
  <c r="G17" i="11"/>
  <c r="H17" i="11"/>
  <c r="I17" i="11"/>
  <c r="J17" i="11"/>
  <c r="K17" i="11"/>
  <c r="D16" i="11"/>
  <c r="E16" i="11"/>
  <c r="F16" i="11"/>
  <c r="G16" i="11"/>
  <c r="H16" i="11"/>
  <c r="I16" i="11"/>
  <c r="J16" i="11"/>
  <c r="K16" i="11"/>
  <c r="D6" i="11"/>
  <c r="D12" i="11" s="1"/>
  <c r="E6" i="11"/>
  <c r="F6" i="11"/>
  <c r="G6" i="11"/>
  <c r="H6" i="11"/>
  <c r="H12" i="11" s="1"/>
  <c r="I6" i="11"/>
  <c r="J6" i="11"/>
  <c r="J12" i="11" s="1"/>
  <c r="K6" i="11"/>
  <c r="K12" i="11" s="1"/>
  <c r="D20" i="1"/>
  <c r="E20" i="1"/>
  <c r="F20" i="1"/>
  <c r="G20" i="1"/>
  <c r="H20" i="1"/>
  <c r="I20" i="1"/>
  <c r="J20" i="1"/>
  <c r="K20" i="1"/>
  <c r="D17" i="1"/>
  <c r="E17" i="1"/>
  <c r="F17" i="1"/>
  <c r="G17" i="1"/>
  <c r="H17" i="1"/>
  <c r="I17" i="1"/>
  <c r="J17" i="1"/>
  <c r="K17" i="1"/>
  <c r="D16" i="1"/>
  <c r="E16" i="1"/>
  <c r="F16" i="1"/>
  <c r="G16" i="1"/>
  <c r="H16" i="1"/>
  <c r="I16" i="1"/>
  <c r="J16" i="1"/>
  <c r="K16" i="1"/>
  <c r="D6" i="1"/>
  <c r="E6" i="1"/>
  <c r="F6" i="1"/>
  <c r="G6" i="1"/>
  <c r="H6" i="1"/>
  <c r="I6" i="1"/>
  <c r="I12" i="1" s="1"/>
  <c r="J6" i="1"/>
  <c r="J12" i="1" s="1"/>
  <c r="K6" i="1"/>
  <c r="K12" i="1" s="1"/>
  <c r="D20" i="10"/>
  <c r="E20" i="10"/>
  <c r="F20" i="10"/>
  <c r="G20" i="10"/>
  <c r="H20" i="10"/>
  <c r="I20" i="10"/>
  <c r="J20" i="10"/>
  <c r="K20" i="10"/>
  <c r="D16" i="10"/>
  <c r="E16" i="10"/>
  <c r="F16" i="10"/>
  <c r="G16" i="10"/>
  <c r="H16" i="10"/>
  <c r="I16" i="10"/>
  <c r="J16" i="10"/>
  <c r="K16" i="10"/>
  <c r="D17" i="10"/>
  <c r="E17" i="10"/>
  <c r="F17" i="10"/>
  <c r="G17" i="10"/>
  <c r="H17" i="10"/>
  <c r="I17" i="10"/>
  <c r="J17" i="10"/>
  <c r="K17" i="10"/>
  <c r="D6" i="10"/>
  <c r="E6" i="10"/>
  <c r="F6" i="10"/>
  <c r="G6" i="10"/>
  <c r="H6" i="10"/>
  <c r="I6" i="10"/>
  <c r="J6" i="10"/>
  <c r="J12" i="10" s="1"/>
  <c r="K6" i="10"/>
  <c r="K12" i="10" s="1"/>
  <c r="H32" i="10" l="1"/>
  <c r="F32" i="10"/>
  <c r="F33" i="12"/>
  <c r="F36" i="12" s="1"/>
  <c r="F38" i="12" s="1"/>
  <c r="I32" i="11"/>
  <c r="J32" i="10"/>
  <c r="G32" i="10"/>
  <c r="K33" i="11"/>
  <c r="K36" i="11" s="1"/>
  <c r="K38" i="11" s="1"/>
  <c r="E32" i="10"/>
  <c r="K32" i="11"/>
  <c r="H32" i="12"/>
  <c r="G32" i="12"/>
  <c r="L36" i="10"/>
  <c r="E32" i="11"/>
  <c r="E32" i="12"/>
  <c r="L36" i="1"/>
  <c r="F32" i="12"/>
  <c r="E33" i="11"/>
  <c r="E36" i="11" s="1"/>
  <c r="E38" i="11" s="1"/>
  <c r="I32" i="10"/>
  <c r="D12" i="1"/>
  <c r="H33" i="12"/>
  <c r="H36" i="12" s="1"/>
  <c r="H38" i="12" s="1"/>
  <c r="I33" i="11"/>
  <c r="G33" i="12"/>
  <c r="G36" i="12" s="1"/>
  <c r="G38" i="12" s="1"/>
  <c r="E33" i="12"/>
  <c r="K32" i="10"/>
  <c r="D33" i="1"/>
  <c r="J33" i="1"/>
  <c r="J32" i="1"/>
  <c r="D12" i="12"/>
  <c r="D32" i="10"/>
  <c r="I33" i="1"/>
  <c r="I32" i="1"/>
  <c r="I12" i="11"/>
  <c r="J33" i="11"/>
  <c r="J36" i="11" s="1"/>
  <c r="J38" i="11" s="1"/>
  <c r="J32" i="11"/>
  <c r="H32" i="1"/>
  <c r="G12" i="1"/>
  <c r="G33" i="1"/>
  <c r="G32" i="1"/>
  <c r="G12" i="11"/>
  <c r="H33" i="11"/>
  <c r="H36" i="11" s="1"/>
  <c r="H38" i="11" s="1"/>
  <c r="H32" i="11"/>
  <c r="I12" i="12"/>
  <c r="H33" i="1"/>
  <c r="F12" i="1"/>
  <c r="F33" i="1"/>
  <c r="F32" i="1"/>
  <c r="F12" i="11"/>
  <c r="G33" i="11"/>
  <c r="G36" i="11" s="1"/>
  <c r="G38" i="11" s="1"/>
  <c r="G32" i="11"/>
  <c r="H12" i="12"/>
  <c r="D33" i="12"/>
  <c r="D36" i="12" s="1"/>
  <c r="D38" i="12" s="1"/>
  <c r="D32" i="12"/>
  <c r="H12" i="1"/>
  <c r="E12" i="1"/>
  <c r="E33" i="1"/>
  <c r="E32" i="1"/>
  <c r="E12" i="11"/>
  <c r="F33" i="11"/>
  <c r="F36" i="11" s="1"/>
  <c r="F38" i="11" s="1"/>
  <c r="F32" i="11"/>
  <c r="G12" i="12"/>
  <c r="K33" i="12"/>
  <c r="K36" i="12" s="1"/>
  <c r="K38" i="12" s="1"/>
  <c r="K32" i="12"/>
  <c r="D32" i="1"/>
  <c r="F12" i="12"/>
  <c r="J33" i="12"/>
  <c r="J36" i="12" s="1"/>
  <c r="J38" i="12" s="1"/>
  <c r="J32" i="12"/>
  <c r="K33" i="1"/>
  <c r="K32" i="1"/>
  <c r="D33" i="11"/>
  <c r="D32" i="11"/>
  <c r="E12" i="12"/>
  <c r="I33" i="12"/>
  <c r="I36" i="12" s="1"/>
  <c r="I38" i="12" s="1"/>
  <c r="I32" i="12"/>
  <c r="J33" i="10"/>
  <c r="F33" i="10"/>
  <c r="K33" i="10"/>
  <c r="D33" i="10"/>
  <c r="F12" i="10"/>
  <c r="G33" i="10"/>
  <c r="H33" i="10"/>
  <c r="I12" i="10"/>
  <c r="E33" i="10"/>
  <c r="I33" i="10"/>
  <c r="H12" i="10"/>
  <c r="G12" i="10"/>
  <c r="E12" i="10"/>
  <c r="D12" i="10"/>
  <c r="E36" i="12" l="1"/>
  <c r="E38" i="12" s="1"/>
  <c r="I36" i="11"/>
  <c r="I38" i="11" s="1"/>
  <c r="D36" i="11"/>
  <c r="D38" i="11" s="1"/>
  <c r="L38" i="10"/>
  <c r="L38" i="1"/>
  <c r="G36" i="1"/>
  <c r="E36" i="1"/>
  <c r="D36" i="1"/>
  <c r="K36" i="1"/>
  <c r="J36" i="1"/>
  <c r="H36" i="1"/>
  <c r="F36" i="1"/>
  <c r="I36" i="1"/>
  <c r="D36" i="10"/>
  <c r="F36" i="10"/>
  <c r="K36" i="10"/>
  <c r="J36" i="10"/>
  <c r="E36" i="10"/>
  <c r="H36" i="10"/>
  <c r="I36" i="10"/>
  <c r="G36" i="10"/>
  <c r="I38" i="1" l="1"/>
  <c r="E38" i="1"/>
  <c r="J38" i="1"/>
  <c r="H38" i="1"/>
  <c r="K38" i="1"/>
  <c r="F38" i="1"/>
  <c r="G38" i="1"/>
  <c r="D38" i="1"/>
  <c r="I38" i="10"/>
  <c r="E38" i="10"/>
  <c r="K38" i="10"/>
  <c r="D38" i="10"/>
  <c r="G38" i="10"/>
  <c r="H38" i="10"/>
  <c r="J38" i="10"/>
  <c r="F38" i="10"/>
  <c r="C37" i="12" l="1"/>
  <c r="C37" i="11"/>
  <c r="C37" i="1"/>
  <c r="C35" i="12" l="1"/>
  <c r="C34" i="12"/>
  <c r="C35" i="11"/>
  <c r="C34" i="11"/>
  <c r="C20" i="12" l="1"/>
  <c r="C17" i="12"/>
  <c r="C16" i="12"/>
  <c r="C6" i="12"/>
  <c r="C20" i="11"/>
  <c r="C17" i="11"/>
  <c r="C16" i="11"/>
  <c r="C6" i="11"/>
  <c r="C20" i="1"/>
  <c r="C17" i="1"/>
  <c r="C16" i="1"/>
  <c r="C6" i="1"/>
  <c r="C20" i="10"/>
  <c r="C17" i="10"/>
  <c r="C16" i="10"/>
  <c r="C6" i="10"/>
  <c r="C33" i="12" l="1"/>
  <c r="C32" i="12"/>
  <c r="C32" i="11"/>
  <c r="C33" i="11"/>
  <c r="C32" i="1"/>
  <c r="C33" i="1"/>
  <c r="C12" i="10"/>
  <c r="C12" i="12"/>
  <c r="C12" i="11"/>
  <c r="C12" i="1"/>
  <c r="C33" i="10"/>
  <c r="C32" i="10"/>
  <c r="C36" i="12" l="1"/>
  <c r="C36" i="1"/>
  <c r="C38" i="1" s="1"/>
  <c r="C36" i="11"/>
  <c r="C36" i="10"/>
  <c r="C38" i="12" l="1"/>
  <c r="C38" i="11"/>
  <c r="C38" i="10"/>
</calcChain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<sst xmlns="http://schemas.openxmlformats.org/spreadsheetml/2006/main" count="280" uniqueCount="76">
  <si>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</si>
  <si>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</si>
  <si>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</si>
  <si>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</si>
  <si>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</si>
  <si>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</si>
  <si>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</si>
  <si>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</si>
  <si>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</si>
  <si>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</si>
  <si>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</si>
  <si>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</si>
  <si>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</si>
  <si>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</si>
  <si>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</si>
  <si>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</si>
  <si>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</si>
  <si>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</si>
  <si>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</si>
  <si>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</si>
  <si>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</si>
  <si>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</si>
  <si>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</si>
  <si>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</si>
  <si>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</si>
  <si>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</si>
  <si>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</si>
  <si>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</si>
  <si>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</si>
  <si>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</si>
  <si>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</si>
  <si>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</si>
  <si>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</si>
  <si>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</si>
  <si>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</si>
  <si>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</si>
  <si>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</si>
  <si>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</si>
  <si>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</si>
  <si>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</si>
  <si>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</si>
  <si>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</si>
  <si>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</si>
  <si>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</si>
  <si>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</si>
  <si>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</si>
  <si>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</si>
  <si>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</si>
  <si>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</si>
  <si>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</si>
  <si>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</si>
  <si>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</si>
  <si>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</si>
  <si>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</si>
  <si>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</si>
  <si>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</si>
  <si>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</si>
  <si>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</si>
  <si>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</si>
  <si>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</si>
  <si>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</si>
  <si>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</si>
  <si>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</si>
  <si>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</si>
  <si>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</si>
  <si>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</si>
  <si>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Meghalaya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</si>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</sst>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Protection="1"/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7" fillId="0" borderId="2" xfId="0" applyNumberFormat="1" applyFont="1" applyFill="1" applyBorder="1" applyProtection="1">
      <protection locked="0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Protection="1"/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  <xf numFmtId="1" fontId="17" fillId="0" borderId="2" xfId="0" applyNumberFormat="1" applyFont="1" applyFill="1" applyBorder="1" applyAlignment="1">
      <alignment horizontal="right" vertical="center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M39"/>
  <sheetViews>
    <sheetView tabSelected="1" zoomScale="80" zoomScaleNormal="80" zoomScaleSheetLayoutView="100" workbookViewId="0">
      <pane xSplit="2" ySplit="5" topLeftCell="C6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" style="2" customWidth="1"/>
    <col min="3" max="6" width="10.7109375" style="2" customWidth="1"/>
    <col min="7" max="15" width="11.85546875" style="1" customWidth="1"/>
    <col min="16" max="32" width="9.140625" style="2" customWidth="1"/>
    <col min="33" max="33" width="12.42578125" style="2" customWidth="1"/>
    <col min="34" max="55" width="9.140625" style="2" customWidth="1"/>
    <col min="56" max="56" width="12.140625" style="2" customWidth="1"/>
    <col min="57" max="60" width="9.140625" style="2" customWidth="1"/>
    <col min="61" max="65" width="9.140625" style="2" hidden="1" customWidth="1"/>
    <col min="66" max="66" width="9.140625" style="2" customWidth="1"/>
    <col min="67" max="71" width="9.140625" style="2" hidden="1" customWidth="1"/>
    <col min="72" max="72" width="9.140625" style="2" customWidth="1"/>
    <col min="73" max="77" width="9.140625" style="2" hidden="1" customWidth="1"/>
    <col min="78" max="78" width="9.140625" style="2" customWidth="1"/>
    <col min="79" max="83" width="9.140625" style="2" hidden="1" customWidth="1"/>
    <col min="84" max="84" width="9.140625" style="2" customWidth="1"/>
    <col min="85" max="89" width="9.140625" style="2" hidden="1" customWidth="1"/>
    <col min="90" max="90" width="9.140625" style="1" customWidth="1"/>
    <col min="91" max="95" width="9.140625" style="1" hidden="1" customWidth="1"/>
    <col min="96" max="96" width="9.140625" style="1" customWidth="1"/>
    <col min="97" max="101" width="9.140625" style="1" hidden="1" customWidth="1"/>
    <col min="102" max="102" width="9.140625" style="1" customWidth="1"/>
    <col min="103" max="107" width="9.140625" style="1" hidden="1" customWidth="1"/>
    <col min="108" max="108" width="9.140625" style="1" customWidth="1"/>
    <col min="109" max="138" width="9.140625" style="2" customWidth="1"/>
    <col min="139" max="139" width="9.140625" style="2" hidden="1" customWidth="1"/>
    <col min="140" max="147" width="9.140625" style="2" customWidth="1"/>
    <col min="148" max="148" width="9.140625" style="2" hidden="1" customWidth="1"/>
    <col min="149" max="153" width="9.140625" style="2" customWidth="1"/>
    <col min="154" max="154" width="9.140625" style="2" hidden="1" customWidth="1"/>
    <col min="155" max="164" width="9.140625" style="2" customWidth="1"/>
    <col min="165" max="168" width="8.85546875" style="2"/>
    <col min="169" max="169" width="12.7109375" style="2" bestFit="1" customWidth="1"/>
    <col min="170" max="16384" width="8.85546875" style="2"/>
  </cols>
  <sheetData>
    <row r="1" spans="1:169" ht="18.75" x14ac:dyDescent="0.3">
      <c r="A1" s="2" t="s">
        <v>53</v>
      </c>
      <c r="B1" s="5" t="s">
        <v>66</v>
      </c>
    </row>
    <row r="2" spans="1:169" ht="15.75" x14ac:dyDescent="0.25">
      <c r="A2" s="6" t="s">
        <v>48</v>
      </c>
      <c r="I2" s="1" t="str">
        <f>[1]GSVA_cur!$I$3</f>
        <v>As on 15.03.2024</v>
      </c>
    </row>
    <row r="3" spans="1:169" ht="15.75" x14ac:dyDescent="0.25">
      <c r="A3" s="6"/>
    </row>
    <row r="4" spans="1:169" ht="15.75" x14ac:dyDescent="0.25">
      <c r="A4" s="6"/>
      <c r="E4" s="7"/>
      <c r="F4" s="7" t="s">
        <v>57</v>
      </c>
    </row>
    <row r="5" spans="1:169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69" s="1" customFormat="1" ht="15.75" x14ac:dyDescent="0.25">
      <c r="A6" s="12" t="s">
        <v>26</v>
      </c>
      <c r="B6" s="13" t="s">
        <v>2</v>
      </c>
      <c r="C6" s="14">
        <f>SUM(C7:C10)</f>
        <v>282868.4394423748</v>
      </c>
      <c r="D6" s="14">
        <f t="shared" ref="D6:M6" si="0">SUM(D7:D10)</f>
        <v>322670.39228157571</v>
      </c>
      <c r="E6" s="14">
        <f t="shared" si="0"/>
        <v>344514.3558648125</v>
      </c>
      <c r="F6" s="14">
        <f t="shared" si="0"/>
        <v>409746</v>
      </c>
      <c r="G6" s="14">
        <f t="shared" si="0"/>
        <v>472392.30528724531</v>
      </c>
      <c r="H6" s="14">
        <f t="shared" si="0"/>
        <v>525823</v>
      </c>
      <c r="I6" s="14">
        <f t="shared" si="0"/>
        <v>556097</v>
      </c>
      <c r="J6" s="14">
        <f t="shared" si="0"/>
        <v>597791</v>
      </c>
      <c r="K6" s="14">
        <f t="shared" si="0"/>
        <v>633937</v>
      </c>
      <c r="L6" s="14">
        <f t="shared" si="0"/>
        <v>719948.17783804366</v>
      </c>
      <c r="M6" s="14">
        <f t="shared" si="0"/>
        <v>792415.97699911171</v>
      </c>
      <c r="N6" s="14">
        <f t="shared" ref="N6" si="1">SUM(N7:N10)</f>
        <v>888780.51350376057</v>
      </c>
      <c r="O6" s="14">
        <f t="shared" ref="O6" si="2">SUM(O7:O10)</f>
        <v>984288.78231781803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M6" s="2"/>
    </row>
    <row r="7" spans="1:169" ht="15.75" x14ac:dyDescent="0.25">
      <c r="A7" s="15">
        <v>1.1000000000000001</v>
      </c>
      <c r="B7" s="16" t="s">
        <v>59</v>
      </c>
      <c r="C7" s="17">
        <v>163103.15717972827</v>
      </c>
      <c r="D7" s="17">
        <v>198590.68566690301</v>
      </c>
      <c r="E7" s="17">
        <v>208494</v>
      </c>
      <c r="F7" s="17">
        <v>226434</v>
      </c>
      <c r="G7" s="17">
        <v>252188.08643215321</v>
      </c>
      <c r="H7" s="17">
        <v>268160</v>
      </c>
      <c r="I7" s="17">
        <v>287304</v>
      </c>
      <c r="J7" s="17">
        <v>316280</v>
      </c>
      <c r="K7" s="17">
        <v>327968</v>
      </c>
      <c r="L7" s="17">
        <v>403400.59868547658</v>
      </c>
      <c r="M7" s="17">
        <v>440621.24549875921</v>
      </c>
      <c r="N7" s="17">
        <v>510719.47031650587</v>
      </c>
      <c r="O7" s="17">
        <v>575718.36865207087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1"/>
      <c r="FK7" s="1"/>
      <c r="FL7" s="1"/>
    </row>
    <row r="8" spans="1:169" ht="15.75" x14ac:dyDescent="0.25">
      <c r="A8" s="15">
        <v>1.2</v>
      </c>
      <c r="B8" s="16" t="s">
        <v>60</v>
      </c>
      <c r="C8" s="17">
        <v>59593.165535754502</v>
      </c>
      <c r="D8" s="17">
        <v>60863.312803462104</v>
      </c>
      <c r="E8" s="17">
        <v>69345</v>
      </c>
      <c r="F8" s="17">
        <v>72442</v>
      </c>
      <c r="G8" s="17">
        <v>74863.279355092091</v>
      </c>
      <c r="H8" s="17">
        <v>79741</v>
      </c>
      <c r="I8" s="17">
        <v>83317</v>
      </c>
      <c r="J8" s="17">
        <v>91588</v>
      </c>
      <c r="K8" s="17">
        <v>100196</v>
      </c>
      <c r="L8" s="17">
        <v>110777.06519728941</v>
      </c>
      <c r="M8" s="17">
        <v>123633.34952273835</v>
      </c>
      <c r="N8" s="17">
        <v>137334.06060218919</v>
      </c>
      <c r="O8" s="17">
        <v>151971.86130418887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1"/>
      <c r="FK8" s="1"/>
      <c r="FL8" s="1"/>
    </row>
    <row r="9" spans="1:169" ht="15.75" x14ac:dyDescent="0.25">
      <c r="A9" s="15">
        <v>1.3</v>
      </c>
      <c r="B9" s="16" t="s">
        <v>61</v>
      </c>
      <c r="C9" s="17">
        <v>56090.351648320611</v>
      </c>
      <c r="D9" s="17">
        <v>55730.171108023089</v>
      </c>
      <c r="E9" s="17">
        <v>58137</v>
      </c>
      <c r="F9" s="17">
        <v>101286</v>
      </c>
      <c r="G9" s="17">
        <v>127348.1395</v>
      </c>
      <c r="H9" s="17">
        <v>155664</v>
      </c>
      <c r="I9" s="17">
        <v>158081</v>
      </c>
      <c r="J9" s="17">
        <v>160052</v>
      </c>
      <c r="K9" s="17">
        <v>168979</v>
      </c>
      <c r="L9" s="17">
        <v>166153.83904048495</v>
      </c>
      <c r="M9" s="17">
        <v>180961.39065980245</v>
      </c>
      <c r="N9" s="17">
        <v>187267.54615433211</v>
      </c>
      <c r="O9" s="17">
        <v>194765.87816417104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1"/>
      <c r="FK9" s="1"/>
      <c r="FL9" s="1"/>
    </row>
    <row r="10" spans="1:169" ht="15.75" x14ac:dyDescent="0.25">
      <c r="A10" s="15">
        <v>1.4</v>
      </c>
      <c r="B10" s="16" t="s">
        <v>62</v>
      </c>
      <c r="C10" s="17">
        <v>4081.7650785714286</v>
      </c>
      <c r="D10" s="17">
        <v>7486.2227031875</v>
      </c>
      <c r="E10" s="17">
        <v>8538.3558648125017</v>
      </c>
      <c r="F10" s="17">
        <v>9584</v>
      </c>
      <c r="G10" s="17">
        <v>17992.8</v>
      </c>
      <c r="H10" s="17">
        <v>22258</v>
      </c>
      <c r="I10" s="17">
        <v>27395</v>
      </c>
      <c r="J10" s="17">
        <v>29871</v>
      </c>
      <c r="K10" s="17">
        <v>36794</v>
      </c>
      <c r="L10" s="17">
        <v>39616.674914792784</v>
      </c>
      <c r="M10" s="17">
        <v>47199.991317811604</v>
      </c>
      <c r="N10" s="17">
        <v>53459.436430733404</v>
      </c>
      <c r="O10" s="17">
        <v>61832.674197387321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1"/>
      <c r="FK10" s="1"/>
      <c r="FL10" s="1"/>
    </row>
    <row r="11" spans="1:169" ht="15.75" x14ac:dyDescent="0.25">
      <c r="A11" s="18" t="s">
        <v>31</v>
      </c>
      <c r="B11" s="16" t="s">
        <v>3</v>
      </c>
      <c r="C11" s="17">
        <v>139436</v>
      </c>
      <c r="D11" s="17">
        <v>122745</v>
      </c>
      <c r="E11" s="17">
        <v>188716</v>
      </c>
      <c r="F11" s="17">
        <v>76817</v>
      </c>
      <c r="G11" s="17">
        <v>124097.5148</v>
      </c>
      <c r="H11" s="17">
        <v>96028</v>
      </c>
      <c r="I11" s="17">
        <v>89620</v>
      </c>
      <c r="J11" s="17">
        <v>39934</v>
      </c>
      <c r="K11" s="17">
        <v>34086</v>
      </c>
      <c r="L11" s="17">
        <v>38681.000168648825</v>
      </c>
      <c r="M11" s="17">
        <v>52724.682912675096</v>
      </c>
      <c r="N11" s="17">
        <v>65574.191556326696</v>
      </c>
      <c r="O11" s="17">
        <v>74230.173880784627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1"/>
      <c r="FK11" s="1"/>
      <c r="FL11" s="1"/>
    </row>
    <row r="12" spans="1:169" ht="15.75" x14ac:dyDescent="0.25">
      <c r="A12" s="19"/>
      <c r="B12" s="20" t="s">
        <v>28</v>
      </c>
      <c r="C12" s="21">
        <f>C6+C11</f>
        <v>422304.4394423748</v>
      </c>
      <c r="D12" s="21">
        <f t="shared" ref="D12:J12" si="3">D6+D11</f>
        <v>445415.39228157571</v>
      </c>
      <c r="E12" s="21">
        <f t="shared" si="3"/>
        <v>533230.3558648125</v>
      </c>
      <c r="F12" s="21">
        <f t="shared" si="3"/>
        <v>486563</v>
      </c>
      <c r="G12" s="21">
        <f t="shared" si="3"/>
        <v>596489.82008724532</v>
      </c>
      <c r="H12" s="21">
        <f t="shared" si="3"/>
        <v>621851</v>
      </c>
      <c r="I12" s="21">
        <f t="shared" si="3"/>
        <v>645717</v>
      </c>
      <c r="J12" s="21">
        <f t="shared" si="3"/>
        <v>637725</v>
      </c>
      <c r="K12" s="21">
        <f t="shared" ref="K12:M12" si="4">K6+K11</f>
        <v>668023</v>
      </c>
      <c r="L12" s="21">
        <f t="shared" si="4"/>
        <v>758629.17800669244</v>
      </c>
      <c r="M12" s="21">
        <f t="shared" si="4"/>
        <v>845140.65991178679</v>
      </c>
      <c r="N12" s="21">
        <f t="shared" ref="N12" si="5">N6+N11</f>
        <v>954354.70506008726</v>
      </c>
      <c r="O12" s="21">
        <f t="shared" ref="O12" si="6">O6+O11</f>
        <v>1058518.9561986027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1"/>
      <c r="FK12" s="1"/>
      <c r="FL12" s="1"/>
    </row>
    <row r="13" spans="1:169" s="1" customFormat="1" ht="15.75" x14ac:dyDescent="0.25">
      <c r="A13" s="12" t="s">
        <v>32</v>
      </c>
      <c r="B13" s="13" t="s">
        <v>4</v>
      </c>
      <c r="C13" s="14">
        <v>464602.96308200946</v>
      </c>
      <c r="D13" s="14">
        <v>493213.96717335033</v>
      </c>
      <c r="E13" s="14">
        <v>399384.30581016</v>
      </c>
      <c r="F13" s="14">
        <v>358995.14055929478</v>
      </c>
      <c r="G13" s="14">
        <v>174253.57810108646</v>
      </c>
      <c r="H13" s="14">
        <v>202964.21</v>
      </c>
      <c r="I13" s="14">
        <v>257315.83443245461</v>
      </c>
      <c r="J13" s="14">
        <v>275531.01903224812</v>
      </c>
      <c r="K13" s="14">
        <v>314305.75866770418</v>
      </c>
      <c r="L13" s="14">
        <v>263792.6506883605</v>
      </c>
      <c r="M13" s="14">
        <v>322864.61871208035</v>
      </c>
      <c r="N13" s="14">
        <v>369728.40269634331</v>
      </c>
      <c r="O13" s="14">
        <v>426494.07993794139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M13" s="2"/>
    </row>
    <row r="14" spans="1:169" ht="30" x14ac:dyDescent="0.25">
      <c r="A14" s="18" t="s">
        <v>33</v>
      </c>
      <c r="B14" s="16" t="s">
        <v>5</v>
      </c>
      <c r="C14" s="17">
        <v>45558</v>
      </c>
      <c r="D14" s="17">
        <v>70063</v>
      </c>
      <c r="E14" s="17">
        <v>42869.700661834686</v>
      </c>
      <c r="F14" s="17">
        <v>45273</v>
      </c>
      <c r="G14" s="17">
        <v>52011.285000000003</v>
      </c>
      <c r="H14" s="17">
        <v>48475</v>
      </c>
      <c r="I14" s="17">
        <v>49833.4064</v>
      </c>
      <c r="J14" s="17">
        <v>77092</v>
      </c>
      <c r="K14" s="17">
        <v>54504</v>
      </c>
      <c r="L14" s="17">
        <v>62033.626799999998</v>
      </c>
      <c r="M14" s="17">
        <v>83025.139900000009</v>
      </c>
      <c r="N14" s="17">
        <v>102470.82579847424</v>
      </c>
      <c r="O14" s="17">
        <v>118587.29976501655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3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3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3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1"/>
      <c r="FK14" s="1"/>
      <c r="FL14" s="1"/>
    </row>
    <row r="15" spans="1:169" ht="15.75" x14ac:dyDescent="0.25">
      <c r="A15" s="18" t="s">
        <v>34</v>
      </c>
      <c r="B15" s="16" t="s">
        <v>6</v>
      </c>
      <c r="C15" s="17">
        <v>113619.36356436624</v>
      </c>
      <c r="D15" s="17">
        <v>103722.99774511208</v>
      </c>
      <c r="E15" s="17">
        <v>117094</v>
      </c>
      <c r="F15" s="17">
        <v>135269</v>
      </c>
      <c r="G15" s="17">
        <v>181822.24849999999</v>
      </c>
      <c r="H15" s="17">
        <v>172996</v>
      </c>
      <c r="I15" s="17">
        <v>201222</v>
      </c>
      <c r="J15" s="17">
        <v>175643</v>
      </c>
      <c r="K15" s="17">
        <v>202368</v>
      </c>
      <c r="L15" s="17">
        <v>192196.10716952811</v>
      </c>
      <c r="M15" s="17">
        <v>236992.05467026532</v>
      </c>
      <c r="N15" s="17">
        <v>257459.7132132384</v>
      </c>
      <c r="O15" s="17">
        <v>283288.46414052154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3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3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3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1"/>
      <c r="FK15" s="1"/>
      <c r="FL15" s="1"/>
    </row>
    <row r="16" spans="1:169" ht="15.75" x14ac:dyDescent="0.25">
      <c r="A16" s="19"/>
      <c r="B16" s="20" t="s">
        <v>29</v>
      </c>
      <c r="C16" s="21">
        <f>+C13+C14+C15</f>
        <v>623780.3266463757</v>
      </c>
      <c r="D16" s="21">
        <f t="shared" ref="D16:M16" si="7">+D13+D14+D15</f>
        <v>666999.96491846233</v>
      </c>
      <c r="E16" s="21">
        <f t="shared" si="7"/>
        <v>559348.00647199468</v>
      </c>
      <c r="F16" s="21">
        <f t="shared" si="7"/>
        <v>539537.14055929473</v>
      </c>
      <c r="G16" s="21">
        <f t="shared" si="7"/>
        <v>408087.11160108645</v>
      </c>
      <c r="H16" s="21">
        <f t="shared" si="7"/>
        <v>424435.20999999996</v>
      </c>
      <c r="I16" s="21">
        <f t="shared" si="7"/>
        <v>508371.24083245458</v>
      </c>
      <c r="J16" s="21">
        <f t="shared" si="7"/>
        <v>528266.01903224806</v>
      </c>
      <c r="K16" s="21">
        <f t="shared" si="7"/>
        <v>571177.75866770418</v>
      </c>
      <c r="L16" s="21">
        <f t="shared" si="7"/>
        <v>518022.38465788867</v>
      </c>
      <c r="M16" s="21">
        <f t="shared" si="7"/>
        <v>642881.81328234565</v>
      </c>
      <c r="N16" s="21">
        <f t="shared" ref="N16" si="8">+N13+N14+N15</f>
        <v>729658.94170805602</v>
      </c>
      <c r="O16" s="21">
        <f t="shared" ref="O16" si="9">+O13+O14+O15</f>
        <v>828369.84384347941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3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3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3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1"/>
      <c r="FK16" s="1"/>
      <c r="FL16" s="1"/>
    </row>
    <row r="17" spans="1:169" s="1" customFormat="1" ht="15.75" x14ac:dyDescent="0.25">
      <c r="A17" s="12" t="s">
        <v>35</v>
      </c>
      <c r="B17" s="13" t="s">
        <v>7</v>
      </c>
      <c r="C17" s="14">
        <f>C18+C19</f>
        <v>258057.6466255764</v>
      </c>
      <c r="D17" s="14">
        <f t="shared" ref="D17:M17" si="10">D18+D19</f>
        <v>321598.05255341413</v>
      </c>
      <c r="E17" s="14">
        <f t="shared" si="10"/>
        <v>374564</v>
      </c>
      <c r="F17" s="14">
        <f t="shared" si="10"/>
        <v>384432.79615752993</v>
      </c>
      <c r="G17" s="14">
        <f t="shared" si="10"/>
        <v>433196.5625787254</v>
      </c>
      <c r="H17" s="14">
        <f t="shared" si="10"/>
        <v>498801.94808019383</v>
      </c>
      <c r="I17" s="14">
        <f t="shared" si="10"/>
        <v>573626.7737233073</v>
      </c>
      <c r="J17" s="14">
        <f t="shared" si="10"/>
        <v>685332.82419380778</v>
      </c>
      <c r="K17" s="14">
        <f t="shared" si="10"/>
        <v>764762.49057299679</v>
      </c>
      <c r="L17" s="14">
        <f t="shared" si="10"/>
        <v>647296.23170819576</v>
      </c>
      <c r="M17" s="14">
        <f t="shared" si="10"/>
        <v>753877.75176272378</v>
      </c>
      <c r="N17" s="14">
        <f t="shared" ref="N17" si="11">N18+N19</f>
        <v>845155.21690902789</v>
      </c>
      <c r="O17" s="14">
        <f t="shared" ref="O17" si="12">O18+O19</f>
        <v>970176.95303505438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M17" s="2"/>
    </row>
    <row r="18" spans="1:169" ht="15.75" x14ac:dyDescent="0.25">
      <c r="A18" s="15">
        <v>6.1</v>
      </c>
      <c r="B18" s="16" t="s">
        <v>8</v>
      </c>
      <c r="C18" s="17">
        <v>239039.63090231718</v>
      </c>
      <c r="D18" s="17">
        <v>300757.67080649082</v>
      </c>
      <c r="E18" s="17">
        <v>351794</v>
      </c>
      <c r="F18" s="17">
        <v>361001.19003211579</v>
      </c>
      <c r="G18" s="17">
        <v>407710.84907262947</v>
      </c>
      <c r="H18" s="17">
        <v>470633.25558019383</v>
      </c>
      <c r="I18" s="17">
        <v>542039.48422822636</v>
      </c>
      <c r="J18" s="17">
        <v>648918.85039454862</v>
      </c>
      <c r="K18" s="17">
        <v>725237.75351377414</v>
      </c>
      <c r="L18" s="17">
        <v>630172.74690098781</v>
      </c>
      <c r="M18" s="17">
        <v>725528.58704052807</v>
      </c>
      <c r="N18" s="17">
        <v>814371.40302010218</v>
      </c>
      <c r="O18" s="17">
        <v>934740.306492773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1"/>
      <c r="FK18" s="1"/>
      <c r="FL18" s="1"/>
    </row>
    <row r="19" spans="1:169" ht="15.75" x14ac:dyDescent="0.25">
      <c r="A19" s="15">
        <v>6.2</v>
      </c>
      <c r="B19" s="16" t="s">
        <v>9</v>
      </c>
      <c r="C19" s="17">
        <v>19018.01572325921</v>
      </c>
      <c r="D19" s="17">
        <v>20840.381746923304</v>
      </c>
      <c r="E19" s="17">
        <v>22770</v>
      </c>
      <c r="F19" s="17">
        <v>23431.606125414153</v>
      </c>
      <c r="G19" s="17">
        <v>25485.713506095944</v>
      </c>
      <c r="H19" s="17">
        <v>28168.692500000001</v>
      </c>
      <c r="I19" s="17">
        <v>31587.289495080939</v>
      </c>
      <c r="J19" s="17">
        <v>36413.973799259125</v>
      </c>
      <c r="K19" s="17">
        <v>39524.737059222694</v>
      </c>
      <c r="L19" s="17">
        <v>17123.484807207933</v>
      </c>
      <c r="M19" s="17">
        <v>28349.164722195765</v>
      </c>
      <c r="N19" s="17">
        <v>30783.813888925699</v>
      </c>
      <c r="O19" s="17">
        <v>35436.646542281334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1"/>
      <c r="FK19" s="1"/>
      <c r="FL19" s="1"/>
    </row>
    <row r="20" spans="1:169" s="1" customFormat="1" ht="30" x14ac:dyDescent="0.25">
      <c r="A20" s="22" t="s">
        <v>36</v>
      </c>
      <c r="B20" s="23" t="s">
        <v>10</v>
      </c>
      <c r="C20" s="14">
        <f>SUM(C21:C27)</f>
        <v>95614.657820414403</v>
      </c>
      <c r="D20" s="14">
        <f t="shared" ref="D20:M20" si="13">SUM(D21:D27)</f>
        <v>114540.80182799636</v>
      </c>
      <c r="E20" s="14">
        <f t="shared" si="13"/>
        <v>129656.76987111973</v>
      </c>
      <c r="F20" s="14">
        <f t="shared" si="13"/>
        <v>138940.01646790077</v>
      </c>
      <c r="G20" s="14">
        <f t="shared" si="13"/>
        <v>152845.28888734558</v>
      </c>
      <c r="H20" s="14">
        <f t="shared" si="13"/>
        <v>161444.22730000003</v>
      </c>
      <c r="I20" s="14">
        <f t="shared" si="13"/>
        <v>169416.47317623949</v>
      </c>
      <c r="J20" s="14">
        <f t="shared" si="13"/>
        <v>183641.36686678638</v>
      </c>
      <c r="K20" s="14">
        <f t="shared" si="13"/>
        <v>198590.86551901631</v>
      </c>
      <c r="L20" s="14">
        <f t="shared" si="13"/>
        <v>178029.21449877939</v>
      </c>
      <c r="M20" s="14">
        <f t="shared" si="13"/>
        <v>249131.0372647488</v>
      </c>
      <c r="N20" s="14">
        <f t="shared" ref="N20" si="14">SUM(N21:N27)</f>
        <v>280236.25395949563</v>
      </c>
      <c r="O20" s="14">
        <f t="shared" ref="O20" si="15">SUM(O21:O27)</f>
        <v>318701.59239674709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M20" s="2"/>
    </row>
    <row r="21" spans="1:169" ht="15.75" x14ac:dyDescent="0.25">
      <c r="A21" s="15">
        <v>7.1</v>
      </c>
      <c r="B21" s="16" t="s">
        <v>11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1"/>
      <c r="FK21" s="1"/>
      <c r="FL21" s="1"/>
    </row>
    <row r="22" spans="1:169" ht="15.75" x14ac:dyDescent="0.25">
      <c r="A22" s="15">
        <v>7.2</v>
      </c>
      <c r="B22" s="16" t="s">
        <v>12</v>
      </c>
      <c r="C22" s="17">
        <v>70234.566679508818</v>
      </c>
      <c r="D22" s="17">
        <v>82989.972275785462</v>
      </c>
      <c r="E22" s="17">
        <v>90558.76987111973</v>
      </c>
      <c r="F22" s="17">
        <v>93623.350374839996</v>
      </c>
      <c r="G22" s="17">
        <v>100892.6191873456</v>
      </c>
      <c r="H22" s="17">
        <v>107960.85400000001</v>
      </c>
      <c r="I22" s="17">
        <v>113474.33774749516</v>
      </c>
      <c r="J22" s="17">
        <v>125997.89705922488</v>
      </c>
      <c r="K22" s="17">
        <v>132490.6218512773</v>
      </c>
      <c r="L22" s="17">
        <v>104517.93618796355</v>
      </c>
      <c r="M22" s="17">
        <v>162951.46835785676</v>
      </c>
      <c r="N22" s="17">
        <v>180715.26883515838</v>
      </c>
      <c r="O22" s="17">
        <v>203082.57761317844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1"/>
      <c r="FK22" s="1"/>
      <c r="FL22" s="1"/>
    </row>
    <row r="23" spans="1:169" ht="15.75" x14ac:dyDescent="0.25">
      <c r="A23" s="15">
        <v>7.3</v>
      </c>
      <c r="B23" s="16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1"/>
      <c r="FK23" s="1"/>
      <c r="FL23" s="1"/>
    </row>
    <row r="24" spans="1:169" ht="15.75" x14ac:dyDescent="0.25">
      <c r="A24" s="15">
        <v>7.4</v>
      </c>
      <c r="B24" s="16" t="s">
        <v>14</v>
      </c>
      <c r="C24" s="17">
        <v>325.07151749767206</v>
      </c>
      <c r="D24" s="17">
        <v>605.44484461526611</v>
      </c>
      <c r="E24" s="17">
        <v>525</v>
      </c>
      <c r="F24" s="17">
        <v>839.68169999999998</v>
      </c>
      <c r="G24" s="17">
        <v>105.502</v>
      </c>
      <c r="H24" s="17">
        <v>112.4952</v>
      </c>
      <c r="I24" s="17">
        <v>94.608000000000004</v>
      </c>
      <c r="J24" s="17">
        <v>46.076503397868422</v>
      </c>
      <c r="K24" s="17">
        <v>201.34467367440783</v>
      </c>
      <c r="L24" s="17">
        <v>53.498267018026887</v>
      </c>
      <c r="M24" s="17">
        <v>408.92781678109264</v>
      </c>
      <c r="N24" s="17">
        <v>782.20642658399311</v>
      </c>
      <c r="O24" s="17">
        <v>1229.6507846545812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1"/>
      <c r="FK24" s="1"/>
      <c r="FL24" s="1"/>
    </row>
    <row r="25" spans="1:169" ht="15.75" x14ac:dyDescent="0.25">
      <c r="A25" s="15">
        <v>7.5</v>
      </c>
      <c r="B25" s="16" t="s">
        <v>15</v>
      </c>
      <c r="C25" s="17"/>
      <c r="D25" s="17"/>
      <c r="E25" s="17"/>
      <c r="F25" s="17"/>
      <c r="G25" s="17"/>
      <c r="H25" s="17">
        <v>1425.9259999999999</v>
      </c>
      <c r="I25" s="17">
        <v>1529.4960000000001</v>
      </c>
      <c r="J25" s="17">
        <v>1949.297</v>
      </c>
      <c r="K25" s="17">
        <v>1935.9202</v>
      </c>
      <c r="L25" s="17">
        <v>646.93200000000002</v>
      </c>
      <c r="M25" s="17">
        <v>1103.2221</v>
      </c>
      <c r="N25" s="17">
        <v>1209.845860169738</v>
      </c>
      <c r="O25" s="17">
        <v>1557.3937732238448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1"/>
      <c r="FK25" s="1"/>
      <c r="FL25" s="1"/>
    </row>
    <row r="26" spans="1:169" ht="15.75" x14ac:dyDescent="0.25">
      <c r="A26" s="15">
        <v>7.6</v>
      </c>
      <c r="B26" s="16" t="s">
        <v>16</v>
      </c>
      <c r="C26" s="17">
        <v>287.69563004000031</v>
      </c>
      <c r="D26" s="17">
        <v>320.45350851557362</v>
      </c>
      <c r="E26" s="17">
        <v>364</v>
      </c>
      <c r="F26" s="17">
        <v>420.98439306077648</v>
      </c>
      <c r="G26" s="17">
        <v>464.54450000000003</v>
      </c>
      <c r="H26" s="17">
        <v>497.95209999999997</v>
      </c>
      <c r="I26" s="17">
        <v>536.43979999999999</v>
      </c>
      <c r="J26" s="17">
        <v>1935.6441</v>
      </c>
      <c r="K26" s="17">
        <v>2005.2546088267356</v>
      </c>
      <c r="L26" s="17">
        <v>2055.3474910766399</v>
      </c>
      <c r="M26" s="17">
        <v>2213.4625061694737</v>
      </c>
      <c r="N26" s="17">
        <v>2409.4410765625953</v>
      </c>
      <c r="O26" s="17">
        <v>2545.0071715098838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1"/>
      <c r="FK26" s="1"/>
      <c r="FL26" s="1"/>
    </row>
    <row r="27" spans="1:169" ht="30" x14ac:dyDescent="0.25">
      <c r="A27" s="15">
        <v>7.7</v>
      </c>
      <c r="B27" s="16" t="s">
        <v>17</v>
      </c>
      <c r="C27" s="17">
        <v>24767.323993367922</v>
      </c>
      <c r="D27" s="17">
        <v>30624.931199080042</v>
      </c>
      <c r="E27" s="17">
        <v>38209</v>
      </c>
      <c r="F27" s="17">
        <v>44056</v>
      </c>
      <c r="G27" s="17">
        <v>51382.623200000002</v>
      </c>
      <c r="H27" s="17">
        <v>51447</v>
      </c>
      <c r="I27" s="17">
        <v>53781.591628744362</v>
      </c>
      <c r="J27" s="17">
        <v>53712.45220416363</v>
      </c>
      <c r="K27" s="17">
        <v>61957.724185237865</v>
      </c>
      <c r="L27" s="17">
        <v>70755.500552721176</v>
      </c>
      <c r="M27" s="17">
        <v>82453.956483941438</v>
      </c>
      <c r="N27" s="17">
        <v>95119.491761020938</v>
      </c>
      <c r="O27" s="17">
        <v>110286.96305418036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1"/>
      <c r="FK27" s="1"/>
      <c r="FL27" s="1"/>
    </row>
    <row r="28" spans="1:169" ht="15.75" x14ac:dyDescent="0.25">
      <c r="A28" s="18" t="s">
        <v>37</v>
      </c>
      <c r="B28" s="16" t="s">
        <v>18</v>
      </c>
      <c r="C28" s="17">
        <v>55825</v>
      </c>
      <c r="D28" s="17">
        <v>56562</v>
      </c>
      <c r="E28" s="17">
        <v>60603.514569334606</v>
      </c>
      <c r="F28" s="17">
        <v>64090.516617256115</v>
      </c>
      <c r="G28" s="17">
        <v>70078</v>
      </c>
      <c r="H28" s="17">
        <v>71547</v>
      </c>
      <c r="I28" s="17">
        <v>81406.968443506586</v>
      </c>
      <c r="J28" s="17">
        <v>75655.366173452436</v>
      </c>
      <c r="K28" s="17">
        <v>89412</v>
      </c>
      <c r="L28" s="17">
        <v>92569.597928870935</v>
      </c>
      <c r="M28" s="17">
        <v>97913.546384945686</v>
      </c>
      <c r="N28" s="17">
        <v>103774.77882087334</v>
      </c>
      <c r="O28" s="17">
        <v>112306.48534674462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1"/>
      <c r="FK28" s="1"/>
      <c r="FL28" s="1"/>
    </row>
    <row r="29" spans="1:169" ht="30" x14ac:dyDescent="0.25">
      <c r="A29" s="18" t="s">
        <v>38</v>
      </c>
      <c r="B29" s="16" t="s">
        <v>19</v>
      </c>
      <c r="C29" s="17">
        <v>115442.7543756775</v>
      </c>
      <c r="D29" s="17">
        <v>127013.72511899708</v>
      </c>
      <c r="E29" s="17">
        <v>137834.64015986011</v>
      </c>
      <c r="F29" s="17">
        <v>151159</v>
      </c>
      <c r="G29" s="17">
        <v>152153.17169148952</v>
      </c>
      <c r="H29" s="17">
        <v>156993</v>
      </c>
      <c r="I29" s="17">
        <v>161450.89325580336</v>
      </c>
      <c r="J29" s="17">
        <v>171776</v>
      </c>
      <c r="K29" s="17">
        <v>182312</v>
      </c>
      <c r="L29" s="17">
        <v>177481.16072461475</v>
      </c>
      <c r="M29" s="17">
        <v>189370.75331352389</v>
      </c>
      <c r="N29" s="17">
        <v>200757.30281380616</v>
      </c>
      <c r="O29" s="17">
        <v>216086.61476852887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1"/>
      <c r="FK29" s="1"/>
      <c r="FL29" s="1"/>
    </row>
    <row r="30" spans="1:169" ht="15.75" x14ac:dyDescent="0.25">
      <c r="A30" s="18" t="s">
        <v>39</v>
      </c>
      <c r="B30" s="16" t="s">
        <v>54</v>
      </c>
      <c r="C30" s="17">
        <v>177913</v>
      </c>
      <c r="D30" s="17">
        <v>183125</v>
      </c>
      <c r="E30" s="17">
        <v>208108</v>
      </c>
      <c r="F30" s="17">
        <v>242577</v>
      </c>
      <c r="G30" s="17">
        <v>248856.97743788053</v>
      </c>
      <c r="H30" s="17">
        <v>268757</v>
      </c>
      <c r="I30" s="17">
        <v>302408</v>
      </c>
      <c r="J30" s="17">
        <v>366072</v>
      </c>
      <c r="K30" s="17">
        <v>399443</v>
      </c>
      <c r="L30" s="17">
        <v>407290</v>
      </c>
      <c r="M30" s="17">
        <v>477084</v>
      </c>
      <c r="N30" s="17">
        <v>527421.39696292835</v>
      </c>
      <c r="O30" s="17">
        <v>600184.45586532913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1"/>
      <c r="FK30" s="1"/>
      <c r="FL30" s="1"/>
    </row>
    <row r="31" spans="1:169" ht="15.75" x14ac:dyDescent="0.25">
      <c r="A31" s="18" t="s">
        <v>40</v>
      </c>
      <c r="B31" s="16" t="s">
        <v>20</v>
      </c>
      <c r="C31" s="17">
        <v>143244</v>
      </c>
      <c r="D31" s="17">
        <v>158611.69348443096</v>
      </c>
      <c r="E31" s="17">
        <v>181083</v>
      </c>
      <c r="F31" s="17">
        <v>195469</v>
      </c>
      <c r="G31" s="17">
        <v>225520.4418</v>
      </c>
      <c r="H31" s="17">
        <v>263284</v>
      </c>
      <c r="I31" s="17">
        <v>298765</v>
      </c>
      <c r="J31" s="17">
        <v>354300</v>
      </c>
      <c r="K31" s="17">
        <v>370683</v>
      </c>
      <c r="L31" s="17">
        <v>357985</v>
      </c>
      <c r="M31" s="17">
        <v>410449</v>
      </c>
      <c r="N31" s="17">
        <v>456779.53714592929</v>
      </c>
      <c r="O31" s="17">
        <v>512912.45234311756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1"/>
      <c r="FK31" s="1"/>
      <c r="FL31" s="1"/>
    </row>
    <row r="32" spans="1:169" ht="15.75" x14ac:dyDescent="0.25">
      <c r="A32" s="19"/>
      <c r="B32" s="20" t="s">
        <v>30</v>
      </c>
      <c r="C32" s="21">
        <f>C17+C20+C28+C29+C30+C31</f>
        <v>846097.05882166838</v>
      </c>
      <c r="D32" s="21">
        <f t="shared" ref="D32:K32" si="16">D17+D20+D28+D29+D30+D31</f>
        <v>961451.27298483858</v>
      </c>
      <c r="E32" s="21">
        <f t="shared" si="16"/>
        <v>1091849.9246003143</v>
      </c>
      <c r="F32" s="21">
        <f t="shared" si="16"/>
        <v>1176668.3292426867</v>
      </c>
      <c r="G32" s="21">
        <f t="shared" si="16"/>
        <v>1282650.442395441</v>
      </c>
      <c r="H32" s="21">
        <f t="shared" si="16"/>
        <v>1420827.1753801939</v>
      </c>
      <c r="I32" s="21">
        <f t="shared" si="16"/>
        <v>1587074.1085988567</v>
      </c>
      <c r="J32" s="21">
        <f t="shared" si="16"/>
        <v>1836777.5572340465</v>
      </c>
      <c r="K32" s="21">
        <f t="shared" si="16"/>
        <v>2005203.356092013</v>
      </c>
      <c r="L32" s="21">
        <f t="shared" ref="L32:M32" si="17">L17+L20+L28+L29+L30+L31</f>
        <v>1860651.2048604609</v>
      </c>
      <c r="M32" s="21">
        <f t="shared" si="17"/>
        <v>2177826.0887259422</v>
      </c>
      <c r="N32" s="21">
        <f t="shared" ref="N32" si="18">N17+N20+N28+N29+N30+N31</f>
        <v>2414124.4866120606</v>
      </c>
      <c r="O32" s="21">
        <f t="shared" ref="O32" si="19">O17+O20+O28+O29+O30+O31</f>
        <v>2730368.5537555218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1"/>
      <c r="FK32" s="1"/>
      <c r="FL32" s="1"/>
    </row>
    <row r="33" spans="1:169" s="1" customFormat="1" ht="15.75" x14ac:dyDescent="0.25">
      <c r="A33" s="24" t="s">
        <v>27</v>
      </c>
      <c r="B33" s="25" t="s">
        <v>41</v>
      </c>
      <c r="C33" s="26">
        <f t="shared" ref="C33" si="20">C6+C11+C13+C14+C15+C17+C20+C28+C29+C30+C31</f>
        <v>1892181.8249104186</v>
      </c>
      <c r="D33" s="26">
        <f t="shared" ref="D33:K33" si="21">D6+D11+D13+D14+D15+D17+D20+D28+D29+D30+D31</f>
        <v>2073866.6301848765</v>
      </c>
      <c r="E33" s="26">
        <f t="shared" si="21"/>
        <v>2184428.2869371213</v>
      </c>
      <c r="F33" s="26">
        <f t="shared" si="21"/>
        <v>2202768.4698019819</v>
      </c>
      <c r="G33" s="26">
        <f t="shared" si="21"/>
        <v>2287227.3740837728</v>
      </c>
      <c r="H33" s="26">
        <f t="shared" si="21"/>
        <v>2467113.3853801936</v>
      </c>
      <c r="I33" s="26">
        <f t="shared" si="21"/>
        <v>2741162.3494313112</v>
      </c>
      <c r="J33" s="26">
        <f t="shared" si="21"/>
        <v>3002768.5762662943</v>
      </c>
      <c r="K33" s="26">
        <f t="shared" si="21"/>
        <v>3244404.1147597176</v>
      </c>
      <c r="L33" s="26">
        <f t="shared" ref="L33:M33" si="22">L6+L11+L13+L14+L15+L17+L20+L28+L29+L30+L31</f>
        <v>3137302.7675250419</v>
      </c>
      <c r="M33" s="26">
        <f t="shared" si="22"/>
        <v>3665848.5619200743</v>
      </c>
      <c r="N33" s="26">
        <f t="shared" ref="N33" si="23">N6+N11+N13+N14+N15+N17+N20+N28+N29+N30+N31</f>
        <v>4098138.1333802035</v>
      </c>
      <c r="O33" s="26">
        <f t="shared" ref="O33" si="24">O6+O11+O13+O14+O15+O17+O20+O28+O29+O30+O31</f>
        <v>4617257.3537976043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M33" s="2"/>
    </row>
    <row r="34" spans="1:169" ht="15.75" x14ac:dyDescent="0.25">
      <c r="A34" s="27" t="s">
        <v>43</v>
      </c>
      <c r="B34" s="28" t="s">
        <v>25</v>
      </c>
      <c r="C34" s="17">
        <v>152456.01298907335</v>
      </c>
      <c r="D34" s="17">
        <v>183012.74252035917</v>
      </c>
      <c r="E34" s="17">
        <v>175549.3215234626</v>
      </c>
      <c r="F34" s="17">
        <v>181289</v>
      </c>
      <c r="G34" s="17">
        <v>271497</v>
      </c>
      <c r="H34" s="17">
        <v>313769</v>
      </c>
      <c r="I34" s="17">
        <v>235389</v>
      </c>
      <c r="J34" s="17">
        <v>243239</v>
      </c>
      <c r="K34" s="17">
        <v>260633</v>
      </c>
      <c r="L34" s="17">
        <v>294914.50337942631</v>
      </c>
      <c r="M34" s="17">
        <v>295985.12573217676</v>
      </c>
      <c r="N34" s="17">
        <v>315420.65462736267</v>
      </c>
      <c r="O34" s="17">
        <v>336592.44099609961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</row>
    <row r="35" spans="1:169" ht="15.75" x14ac:dyDescent="0.25">
      <c r="A35" s="27" t="s">
        <v>44</v>
      </c>
      <c r="B35" s="28" t="s">
        <v>24</v>
      </c>
      <c r="C35" s="17">
        <v>52863</v>
      </c>
      <c r="D35" s="17">
        <v>69677</v>
      </c>
      <c r="E35" s="17">
        <v>66154</v>
      </c>
      <c r="F35" s="17">
        <v>60604</v>
      </c>
      <c r="G35" s="17">
        <v>46988</v>
      </c>
      <c r="H35" s="17">
        <v>37020</v>
      </c>
      <c r="I35" s="17">
        <v>25721</v>
      </c>
      <c r="J35" s="17">
        <v>28426</v>
      </c>
      <c r="K35" s="17">
        <v>27997.000000000004</v>
      </c>
      <c r="L35" s="17">
        <v>54601</v>
      </c>
      <c r="M35" s="17">
        <v>83364.000000000015</v>
      </c>
      <c r="N35" s="17">
        <v>143850.72953160567</v>
      </c>
      <c r="O35" s="17">
        <v>215755.13858568357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</row>
    <row r="36" spans="1:169" ht="15.75" x14ac:dyDescent="0.25">
      <c r="A36" s="29" t="s">
        <v>45</v>
      </c>
      <c r="B36" s="30" t="s">
        <v>55</v>
      </c>
      <c r="C36" s="21">
        <f>C33+C34-C35</f>
        <v>1991774.8378994919</v>
      </c>
      <c r="D36" s="21">
        <f t="shared" ref="D36:M36" si="25">D33+D34-D35</f>
        <v>2187202.3727052356</v>
      </c>
      <c r="E36" s="21">
        <f t="shared" si="25"/>
        <v>2293823.6084605837</v>
      </c>
      <c r="F36" s="21">
        <f t="shared" si="25"/>
        <v>2323453.4698019819</v>
      </c>
      <c r="G36" s="21">
        <f t="shared" si="25"/>
        <v>2511736.3740837728</v>
      </c>
      <c r="H36" s="21">
        <f t="shared" si="25"/>
        <v>2743862.3853801936</v>
      </c>
      <c r="I36" s="21">
        <f t="shared" si="25"/>
        <v>2950830.3494313112</v>
      </c>
      <c r="J36" s="21">
        <f t="shared" si="25"/>
        <v>3217581.5762662943</v>
      </c>
      <c r="K36" s="21">
        <f t="shared" si="25"/>
        <v>3477040.1147597176</v>
      </c>
      <c r="L36" s="21">
        <f t="shared" si="25"/>
        <v>3377616.2709044684</v>
      </c>
      <c r="M36" s="21">
        <f t="shared" si="25"/>
        <v>3878469.6876522512</v>
      </c>
      <c r="N36" s="21">
        <f t="shared" ref="N36" si="26">N33+N34-N35</f>
        <v>4269708.05847596</v>
      </c>
      <c r="O36" s="21">
        <f t="shared" ref="O36" si="27">O33+O34-O35</f>
        <v>4738094.6562080197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</row>
    <row r="37" spans="1:169" ht="15.75" x14ac:dyDescent="0.25">
      <c r="A37" s="27" t="s">
        <v>46</v>
      </c>
      <c r="B37" s="28" t="s">
        <v>42</v>
      </c>
      <c r="C37" s="10">
        <v>30150</v>
      </c>
      <c r="D37" s="10">
        <v>30480</v>
      </c>
      <c r="E37" s="10">
        <v>30800</v>
      </c>
      <c r="F37" s="10">
        <v>31130</v>
      </c>
      <c r="G37" s="10">
        <v>31450</v>
      </c>
      <c r="H37" s="10">
        <v>31760</v>
      </c>
      <c r="I37" s="10">
        <v>32080</v>
      </c>
      <c r="J37" s="10">
        <v>32400</v>
      </c>
      <c r="K37" s="10">
        <v>32720</v>
      </c>
      <c r="L37" s="10">
        <v>33030</v>
      </c>
      <c r="M37" s="10">
        <v>33330</v>
      </c>
      <c r="N37" s="10">
        <v>33640</v>
      </c>
      <c r="O37" s="10">
        <v>33940</v>
      </c>
    </row>
    <row r="38" spans="1:169" ht="15.75" x14ac:dyDescent="0.25">
      <c r="A38" s="29" t="s">
        <v>47</v>
      </c>
      <c r="B38" s="30" t="s">
        <v>58</v>
      </c>
      <c r="C38" s="21">
        <f>C36/C37*1000</f>
        <v>66062.183678258429</v>
      </c>
      <c r="D38" s="21">
        <f t="shared" ref="D38:M38" si="28">D36/D37*1000</f>
        <v>71758.608028386996</v>
      </c>
      <c r="E38" s="21">
        <f t="shared" si="28"/>
        <v>74474.792482486475</v>
      </c>
      <c r="F38" s="21">
        <f t="shared" si="28"/>
        <v>74637.117565113454</v>
      </c>
      <c r="G38" s="21">
        <f t="shared" si="28"/>
        <v>79864.431608387051</v>
      </c>
      <c r="H38" s="21">
        <f t="shared" si="28"/>
        <v>86393.65193262574</v>
      </c>
      <c r="I38" s="21">
        <f t="shared" si="28"/>
        <v>91983.489695489756</v>
      </c>
      <c r="J38" s="21">
        <f t="shared" si="28"/>
        <v>99308.073341552299</v>
      </c>
      <c r="K38" s="21">
        <f t="shared" si="28"/>
        <v>106266.50717480799</v>
      </c>
      <c r="L38" s="21">
        <f t="shared" si="28"/>
        <v>102259.04544064391</v>
      </c>
      <c r="M38" s="21">
        <f t="shared" si="28"/>
        <v>116365.72720228777</v>
      </c>
      <c r="N38" s="21">
        <f t="shared" ref="N38" si="29">N36/N37*1000</f>
        <v>126923.54513899999</v>
      </c>
      <c r="O38" s="21">
        <f t="shared" ref="O38" si="30">O36/O37*1000</f>
        <v>139602.08179752561</v>
      </c>
      <c r="BE38" s="4"/>
      <c r="BF38" s="4"/>
      <c r="BG38" s="4"/>
      <c r="BH38" s="4"/>
    </row>
    <row r="39" spans="1:169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16" max="1048575" man="1"/>
    <brk id="32" max="1048575" man="1"/>
    <brk id="96" max="95" man="1"/>
    <brk id="132" max="1048575" man="1"/>
    <brk id="156" max="1048575" man="1"/>
    <brk id="164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H39"/>
  <sheetViews>
    <sheetView zoomScale="80" zoomScaleNormal="80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1.140625" style="2" customWidth="1"/>
    <col min="7" max="15" width="11.85546875" style="1" customWidth="1"/>
    <col min="16" max="27" width="9.140625" style="2" customWidth="1"/>
    <col min="28" max="28" width="12.42578125" style="2" customWidth="1"/>
    <col min="29" max="50" width="9.140625" style="2" customWidth="1"/>
    <col min="51" max="51" width="12.140625" style="2" customWidth="1"/>
    <col min="52" max="55" width="9.140625" style="2" customWidth="1"/>
    <col min="56" max="60" width="9.140625" style="2" hidden="1" customWidth="1"/>
    <col min="61" max="61" width="9.140625" style="2" customWidth="1"/>
    <col min="62" max="66" width="9.140625" style="2" hidden="1" customWidth="1"/>
    <col min="67" max="67" width="9.140625" style="2" customWidth="1"/>
    <col min="68" max="72" width="9.140625" style="2" hidden="1" customWidth="1"/>
    <col min="73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1" customWidth="1"/>
    <col min="86" max="90" width="9.140625" style="1" hidden="1" customWidth="1"/>
    <col min="91" max="91" width="9.140625" style="1" customWidth="1"/>
    <col min="92" max="96" width="9.140625" style="1" hidden="1" customWidth="1"/>
    <col min="97" max="97" width="9.140625" style="1" customWidth="1"/>
    <col min="98" max="102" width="9.140625" style="1" hidden="1" customWidth="1"/>
    <col min="103" max="103" width="9.140625" style="1" customWidth="1"/>
    <col min="104" max="133" width="9.140625" style="2" customWidth="1"/>
    <col min="134" max="134" width="9.140625" style="2" hidden="1" customWidth="1"/>
    <col min="135" max="142" width="9.140625" style="2" customWidth="1"/>
    <col min="143" max="143" width="9.140625" style="2" hidden="1" customWidth="1"/>
    <col min="144" max="148" width="9.140625" style="2" customWidth="1"/>
    <col min="149" max="149" width="9.140625" style="2" hidden="1" customWidth="1"/>
    <col min="150" max="159" width="9.140625" style="2" customWidth="1"/>
    <col min="160" max="160" width="9.140625" style="2"/>
    <col min="161" max="163" width="8.85546875" style="2"/>
    <col min="164" max="164" width="12.7109375" style="2" bestFit="1" customWidth="1"/>
    <col min="165" max="16384" width="8.85546875" style="2"/>
  </cols>
  <sheetData>
    <row r="1" spans="1:164" ht="18.75" x14ac:dyDescent="0.3">
      <c r="A1" s="2" t="s">
        <v>53</v>
      </c>
      <c r="B1" s="5" t="s">
        <v>66</v>
      </c>
    </row>
    <row r="2" spans="1:164" ht="15.75" x14ac:dyDescent="0.25">
      <c r="A2" s="6" t="s">
        <v>49</v>
      </c>
      <c r="I2" s="1" t="str">
        <f>[1]GSVA_cur!$I$3</f>
        <v>As on 15.03.2024</v>
      </c>
    </row>
    <row r="3" spans="1:164" ht="15.75" x14ac:dyDescent="0.25">
      <c r="A3" s="6"/>
    </row>
    <row r="4" spans="1:164" ht="15.75" x14ac:dyDescent="0.25">
      <c r="A4" s="6"/>
      <c r="E4" s="7"/>
      <c r="F4" s="7" t="s">
        <v>57</v>
      </c>
    </row>
    <row r="5" spans="1:164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64" s="1" customFormat="1" ht="15.75" x14ac:dyDescent="0.25">
      <c r="A6" s="12" t="s">
        <v>26</v>
      </c>
      <c r="B6" s="13" t="s">
        <v>2</v>
      </c>
      <c r="C6" s="14">
        <f>SUM(C7:C10)</f>
        <v>282868.4394423748</v>
      </c>
      <c r="D6" s="14">
        <f t="shared" ref="D6:M6" si="0">SUM(D7:D10)</f>
        <v>313890.35661660315</v>
      </c>
      <c r="E6" s="14">
        <f t="shared" si="0"/>
        <v>326926.553016875</v>
      </c>
      <c r="F6" s="14">
        <f t="shared" si="0"/>
        <v>376920</v>
      </c>
      <c r="G6" s="14">
        <f t="shared" si="0"/>
        <v>359195.8492912291</v>
      </c>
      <c r="H6" s="14">
        <f t="shared" si="0"/>
        <v>373430</v>
      </c>
      <c r="I6" s="14">
        <f t="shared" si="0"/>
        <v>378643</v>
      </c>
      <c r="J6" s="14">
        <f t="shared" si="0"/>
        <v>375848</v>
      </c>
      <c r="K6" s="14">
        <f t="shared" si="0"/>
        <v>381777</v>
      </c>
      <c r="L6" s="14">
        <f t="shared" si="0"/>
        <v>426515.04181515967</v>
      </c>
      <c r="M6" s="14">
        <f t="shared" si="0"/>
        <v>425675.44999750209</v>
      </c>
      <c r="N6" s="14">
        <f t="shared" ref="N6" si="1">SUM(N7:N10)</f>
        <v>446840.09687878512</v>
      </c>
      <c r="O6" s="14">
        <f t="shared" ref="O6" si="2">SUM(O7:O10)</f>
        <v>466909.90310817119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H6" s="2"/>
    </row>
    <row r="7" spans="1:164" ht="15.75" x14ac:dyDescent="0.25">
      <c r="A7" s="15">
        <v>1.1000000000000001</v>
      </c>
      <c r="B7" s="16" t="s">
        <v>59</v>
      </c>
      <c r="C7" s="17">
        <v>163103.15717972827</v>
      </c>
      <c r="D7" s="17">
        <v>194210.89075310194</v>
      </c>
      <c r="E7" s="17">
        <v>198256</v>
      </c>
      <c r="F7" s="17">
        <v>207953</v>
      </c>
      <c r="G7" s="17">
        <v>213302.08006180276</v>
      </c>
      <c r="H7" s="17">
        <v>213317</v>
      </c>
      <c r="I7" s="17">
        <v>216247</v>
      </c>
      <c r="J7" s="17">
        <v>210187</v>
      </c>
      <c r="K7" s="17">
        <v>203712</v>
      </c>
      <c r="L7" s="17">
        <v>206157.75541481623</v>
      </c>
      <c r="M7" s="17">
        <v>208325.71695155115</v>
      </c>
      <c r="N7" s="17">
        <v>210671.61346092369</v>
      </c>
      <c r="O7" s="17">
        <v>212392.54334003988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1"/>
      <c r="FF7" s="1"/>
      <c r="FG7" s="1"/>
    </row>
    <row r="8" spans="1:164" ht="15.75" x14ac:dyDescent="0.25">
      <c r="A8" s="15">
        <v>1.2</v>
      </c>
      <c r="B8" s="16" t="s">
        <v>60</v>
      </c>
      <c r="C8" s="17">
        <v>59593.165535754502</v>
      </c>
      <c r="D8" s="17">
        <v>59885.41619203845</v>
      </c>
      <c r="E8" s="17">
        <v>67018</v>
      </c>
      <c r="F8" s="17">
        <v>67447</v>
      </c>
      <c r="G8" s="17">
        <v>68832.048244111342</v>
      </c>
      <c r="H8" s="17">
        <v>70878</v>
      </c>
      <c r="I8" s="17">
        <v>73045</v>
      </c>
      <c r="J8" s="17">
        <v>75620</v>
      </c>
      <c r="K8" s="17">
        <v>73576</v>
      </c>
      <c r="L8" s="17">
        <v>69269.242835620185</v>
      </c>
      <c r="M8" s="17">
        <v>69201.177499994883</v>
      </c>
      <c r="N8" s="17">
        <v>70308.029470800568</v>
      </c>
      <c r="O8" s="17">
        <v>71445.241979303115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1"/>
      <c r="FF8" s="1"/>
      <c r="FG8" s="1"/>
    </row>
    <row r="9" spans="1:164" ht="15.75" x14ac:dyDescent="0.25">
      <c r="A9" s="15">
        <v>1.3</v>
      </c>
      <c r="B9" s="16" t="s">
        <v>61</v>
      </c>
      <c r="C9" s="17">
        <v>56090.351648320611</v>
      </c>
      <c r="D9" s="17">
        <v>54645.108129587752</v>
      </c>
      <c r="E9" s="17">
        <v>56185</v>
      </c>
      <c r="F9" s="17">
        <v>95779</v>
      </c>
      <c r="G9" s="17">
        <v>65904.54239696826</v>
      </c>
      <c r="H9" s="17">
        <v>75796</v>
      </c>
      <c r="I9" s="17">
        <v>77581</v>
      </c>
      <c r="J9" s="17">
        <v>77235</v>
      </c>
      <c r="K9" s="17">
        <v>90586</v>
      </c>
      <c r="L9" s="17">
        <v>135762.62989176466</v>
      </c>
      <c r="M9" s="17">
        <v>130815.85873578661</v>
      </c>
      <c r="N9" s="17">
        <v>146507.60312306194</v>
      </c>
      <c r="O9" s="17">
        <v>161692.93738046318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1"/>
      <c r="FF9" s="1"/>
      <c r="FG9" s="1"/>
    </row>
    <row r="10" spans="1:164" ht="15.75" x14ac:dyDescent="0.25">
      <c r="A10" s="15">
        <v>1.4</v>
      </c>
      <c r="B10" s="16" t="s">
        <v>62</v>
      </c>
      <c r="C10" s="17">
        <v>4081.7650785714286</v>
      </c>
      <c r="D10" s="17">
        <v>5148.9415418749995</v>
      </c>
      <c r="E10" s="17">
        <v>5467.5530168750001</v>
      </c>
      <c r="F10" s="17">
        <v>5741</v>
      </c>
      <c r="G10" s="17">
        <v>11157.178588346755</v>
      </c>
      <c r="H10" s="17">
        <v>13439</v>
      </c>
      <c r="I10" s="17">
        <v>11770</v>
      </c>
      <c r="J10" s="17">
        <v>12806</v>
      </c>
      <c r="K10" s="17">
        <v>13903</v>
      </c>
      <c r="L10" s="17">
        <v>15325.413672958621</v>
      </c>
      <c r="M10" s="17">
        <v>17332.696810169458</v>
      </c>
      <c r="N10" s="17">
        <v>19352.850823998891</v>
      </c>
      <c r="O10" s="17">
        <v>21379.18040836505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1"/>
      <c r="FF10" s="1"/>
      <c r="FG10" s="1"/>
    </row>
    <row r="11" spans="1:164" ht="15.75" x14ac:dyDescent="0.25">
      <c r="A11" s="18" t="s">
        <v>31</v>
      </c>
      <c r="B11" s="16" t="s">
        <v>3</v>
      </c>
      <c r="C11" s="17">
        <v>139436</v>
      </c>
      <c r="D11" s="17">
        <v>114240</v>
      </c>
      <c r="E11" s="17">
        <v>165813.06019528094</v>
      </c>
      <c r="F11" s="17">
        <v>67388</v>
      </c>
      <c r="G11" s="17">
        <v>113094.89316982236</v>
      </c>
      <c r="H11" s="17">
        <v>81806</v>
      </c>
      <c r="I11" s="17">
        <v>72816</v>
      </c>
      <c r="J11" s="17">
        <v>33341</v>
      </c>
      <c r="K11" s="17">
        <v>29382</v>
      </c>
      <c r="L11" s="17">
        <v>31368.791946329609</v>
      </c>
      <c r="M11" s="17">
        <v>37827.788063980886</v>
      </c>
      <c r="N11" s="17">
        <v>42921.584250876891</v>
      </c>
      <c r="O11" s="17">
        <v>48761.524166434618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1"/>
      <c r="FF11" s="1"/>
      <c r="FG11" s="1"/>
    </row>
    <row r="12" spans="1:164" ht="15.75" x14ac:dyDescent="0.25">
      <c r="A12" s="19"/>
      <c r="B12" s="20" t="s">
        <v>28</v>
      </c>
      <c r="C12" s="21">
        <f>C6+C11</f>
        <v>422304.4394423748</v>
      </c>
      <c r="D12" s="21">
        <f t="shared" ref="D12:M12" si="3">D6+D11</f>
        <v>428130.35661660315</v>
      </c>
      <c r="E12" s="21">
        <f t="shared" si="3"/>
        <v>492739.61321215593</v>
      </c>
      <c r="F12" s="21">
        <f t="shared" si="3"/>
        <v>444308</v>
      </c>
      <c r="G12" s="21">
        <f t="shared" si="3"/>
        <v>472290.74246105144</v>
      </c>
      <c r="H12" s="21">
        <f t="shared" si="3"/>
        <v>455236</v>
      </c>
      <c r="I12" s="21">
        <f t="shared" si="3"/>
        <v>451459</v>
      </c>
      <c r="J12" s="21">
        <f t="shared" si="3"/>
        <v>409189</v>
      </c>
      <c r="K12" s="21">
        <f t="shared" si="3"/>
        <v>411159</v>
      </c>
      <c r="L12" s="21">
        <f t="shared" si="3"/>
        <v>457883.83376148925</v>
      </c>
      <c r="M12" s="21">
        <f t="shared" si="3"/>
        <v>463503.23806148296</v>
      </c>
      <c r="N12" s="21">
        <f t="shared" ref="N12" si="4">N6+N11</f>
        <v>489761.68112966203</v>
      </c>
      <c r="O12" s="21">
        <f t="shared" ref="O12" si="5">O6+O11</f>
        <v>515671.42727460578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1"/>
      <c r="FF12" s="1"/>
      <c r="FG12" s="1"/>
    </row>
    <row r="13" spans="1:164" s="1" customFormat="1" ht="15.75" x14ac:dyDescent="0.25">
      <c r="A13" s="12" t="s">
        <v>32</v>
      </c>
      <c r="B13" s="13" t="s">
        <v>4</v>
      </c>
      <c r="C13" s="14">
        <v>464602.96308200946</v>
      </c>
      <c r="D13" s="14">
        <v>466489.98538283492</v>
      </c>
      <c r="E13" s="14">
        <v>382775.81312985078</v>
      </c>
      <c r="F13" s="14">
        <v>316380.45580077462</v>
      </c>
      <c r="G13" s="14">
        <v>156142.26591804146</v>
      </c>
      <c r="H13" s="14">
        <v>182347.36141549182</v>
      </c>
      <c r="I13" s="14">
        <v>223499.05498379047</v>
      </c>
      <c r="J13" s="14">
        <v>233341.2612784981</v>
      </c>
      <c r="K13" s="14">
        <v>268229.54758585111</v>
      </c>
      <c r="L13" s="14">
        <v>224013.53791054667</v>
      </c>
      <c r="M13" s="14">
        <v>254002.33506200931</v>
      </c>
      <c r="N13" s="14">
        <v>284693.89908122033</v>
      </c>
      <c r="O13" s="14">
        <v>316597.78897773987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H13" s="2"/>
    </row>
    <row r="14" spans="1:164" ht="30" x14ac:dyDescent="0.25">
      <c r="A14" s="18" t="s">
        <v>33</v>
      </c>
      <c r="B14" s="16" t="s">
        <v>5</v>
      </c>
      <c r="C14" s="17">
        <v>45558</v>
      </c>
      <c r="D14" s="17">
        <v>45903</v>
      </c>
      <c r="E14" s="17">
        <v>51283</v>
      </c>
      <c r="F14" s="17">
        <v>50725</v>
      </c>
      <c r="G14" s="17">
        <v>39704.473740679678</v>
      </c>
      <c r="H14" s="17">
        <v>33769</v>
      </c>
      <c r="I14" s="17">
        <v>33180.183973543266</v>
      </c>
      <c r="J14" s="17">
        <v>49229</v>
      </c>
      <c r="K14" s="17">
        <v>34759</v>
      </c>
      <c r="L14" s="17">
        <v>35426.436197801682</v>
      </c>
      <c r="M14" s="17">
        <v>44915.974085566115</v>
      </c>
      <c r="N14" s="17">
        <v>51058.446532326176</v>
      </c>
      <c r="O14" s="17">
        <v>57324.103218346936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3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3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3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1"/>
      <c r="FF14" s="1"/>
      <c r="FG14" s="1"/>
    </row>
    <row r="15" spans="1:164" ht="15.75" x14ac:dyDescent="0.25">
      <c r="A15" s="18" t="s">
        <v>34</v>
      </c>
      <c r="B15" s="16" t="s">
        <v>6</v>
      </c>
      <c r="C15" s="17">
        <v>113619.36356436624</v>
      </c>
      <c r="D15" s="17">
        <v>97027.271998373995</v>
      </c>
      <c r="E15" s="17">
        <v>100372</v>
      </c>
      <c r="F15" s="17">
        <v>105083</v>
      </c>
      <c r="G15" s="17">
        <v>126077.10800568451</v>
      </c>
      <c r="H15" s="17">
        <v>113894</v>
      </c>
      <c r="I15" s="17">
        <v>124560</v>
      </c>
      <c r="J15" s="17">
        <v>120674</v>
      </c>
      <c r="K15" s="17">
        <v>115221</v>
      </c>
      <c r="L15" s="17">
        <v>105942.48056364435</v>
      </c>
      <c r="M15" s="17">
        <v>119116.91362701284</v>
      </c>
      <c r="N15" s="17">
        <v>131009.4620410022</v>
      </c>
      <c r="O15" s="17">
        <v>143286.42030995444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3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3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3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1"/>
      <c r="FF15" s="1"/>
      <c r="FG15" s="1"/>
    </row>
    <row r="16" spans="1:164" ht="15.75" x14ac:dyDescent="0.25">
      <c r="A16" s="19"/>
      <c r="B16" s="20" t="s">
        <v>29</v>
      </c>
      <c r="C16" s="21">
        <f>+C13+C14+C15</f>
        <v>623780.3266463757</v>
      </c>
      <c r="D16" s="21">
        <f t="shared" ref="D16:M16" si="6">+D13+D14+D15</f>
        <v>609420.25738120894</v>
      </c>
      <c r="E16" s="21">
        <f t="shared" si="6"/>
        <v>534430.81312985078</v>
      </c>
      <c r="F16" s="21">
        <f t="shared" si="6"/>
        <v>472188.45580077462</v>
      </c>
      <c r="G16" s="21">
        <f t="shared" si="6"/>
        <v>321923.84766440565</v>
      </c>
      <c r="H16" s="21">
        <f t="shared" si="6"/>
        <v>330010.36141549179</v>
      </c>
      <c r="I16" s="21">
        <f t="shared" si="6"/>
        <v>381239.23895733373</v>
      </c>
      <c r="J16" s="21">
        <f t="shared" si="6"/>
        <v>403244.2612784981</v>
      </c>
      <c r="K16" s="21">
        <f t="shared" si="6"/>
        <v>418209.54758585111</v>
      </c>
      <c r="L16" s="21">
        <f t="shared" si="6"/>
        <v>365382.45467199269</v>
      </c>
      <c r="M16" s="21">
        <f t="shared" si="6"/>
        <v>418035.22277458827</v>
      </c>
      <c r="N16" s="21">
        <f t="shared" ref="N16" si="7">+N13+N14+N15</f>
        <v>466761.80765454867</v>
      </c>
      <c r="O16" s="21">
        <f t="shared" ref="O16" si="8">+O13+O14+O15</f>
        <v>517208.31250604126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3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3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3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1"/>
      <c r="FF16" s="1"/>
      <c r="FG16" s="1"/>
    </row>
    <row r="17" spans="1:164" s="1" customFormat="1" ht="15.75" x14ac:dyDescent="0.25">
      <c r="A17" s="12" t="s">
        <v>35</v>
      </c>
      <c r="B17" s="13" t="s">
        <v>7</v>
      </c>
      <c r="C17" s="14">
        <f>C18+C19</f>
        <v>258057.6466255764</v>
      </c>
      <c r="D17" s="14">
        <f t="shared" ref="D17:M17" si="9">D18+D19</f>
        <v>298977.5992739416</v>
      </c>
      <c r="E17" s="14">
        <f t="shared" si="9"/>
        <v>328737.50910511828</v>
      </c>
      <c r="F17" s="14">
        <f t="shared" si="9"/>
        <v>336505.20133436134</v>
      </c>
      <c r="G17" s="14">
        <f t="shared" si="9"/>
        <v>394421.95503598254</v>
      </c>
      <c r="H17" s="14">
        <f t="shared" si="9"/>
        <v>446270.09966690303</v>
      </c>
      <c r="I17" s="14">
        <f t="shared" si="9"/>
        <v>498906.23787697143</v>
      </c>
      <c r="J17" s="14">
        <f t="shared" si="9"/>
        <v>572363.228758201</v>
      </c>
      <c r="K17" s="14">
        <f t="shared" si="9"/>
        <v>628937.75943055796</v>
      </c>
      <c r="L17" s="14">
        <f t="shared" si="9"/>
        <v>525772.63196214824</v>
      </c>
      <c r="M17" s="14">
        <f t="shared" si="9"/>
        <v>541106.88286673045</v>
      </c>
      <c r="N17" s="14">
        <f t="shared" ref="N17" si="10">N18+N19</f>
        <v>552676.70045929973</v>
      </c>
      <c r="O17" s="14">
        <f t="shared" ref="O17" si="11">O18+O19</f>
        <v>568678.7522142583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H17" s="2"/>
    </row>
    <row r="18" spans="1:164" ht="15.75" x14ac:dyDescent="0.25">
      <c r="A18" s="15">
        <v>6.1</v>
      </c>
      <c r="B18" s="16" t="s">
        <v>8</v>
      </c>
      <c r="C18" s="17">
        <v>239039.63090231718</v>
      </c>
      <c r="D18" s="17">
        <v>279603.08113499009</v>
      </c>
      <c r="E18" s="17">
        <v>308764.79054346518</v>
      </c>
      <c r="F18" s="17">
        <v>316020.96311338618</v>
      </c>
      <c r="G18" s="17">
        <v>371229.6114691752</v>
      </c>
      <c r="H18" s="17">
        <v>421087.96781086031</v>
      </c>
      <c r="I18" s="17">
        <v>471442.27103518753</v>
      </c>
      <c r="J18" s="17">
        <v>541934.49500631576</v>
      </c>
      <c r="K18" s="17">
        <v>596406.94460991037</v>
      </c>
      <c r="L18" s="17">
        <v>511837.80768542632</v>
      </c>
      <c r="M18" s="17">
        <v>520752.62523875374</v>
      </c>
      <c r="N18" s="17">
        <v>531406.6819065247</v>
      </c>
      <c r="O18" s="17">
        <v>546936.29400756629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1"/>
      <c r="FF18" s="1"/>
      <c r="FG18" s="1"/>
    </row>
    <row r="19" spans="1:164" ht="15.75" x14ac:dyDescent="0.25">
      <c r="A19" s="15">
        <v>6.2</v>
      </c>
      <c r="B19" s="16" t="s">
        <v>9</v>
      </c>
      <c r="C19" s="17">
        <v>19018.01572325921</v>
      </c>
      <c r="D19" s="17">
        <v>19374.518138951498</v>
      </c>
      <c r="E19" s="17">
        <v>19972.71856165311</v>
      </c>
      <c r="F19" s="17">
        <v>20484.238220975123</v>
      </c>
      <c r="G19" s="17">
        <v>23192.343566807318</v>
      </c>
      <c r="H19" s="17">
        <v>25182.131856042746</v>
      </c>
      <c r="I19" s="17">
        <v>27463.966841783909</v>
      </c>
      <c r="J19" s="17">
        <v>30428.733751885222</v>
      </c>
      <c r="K19" s="17">
        <v>32530.814820647636</v>
      </c>
      <c r="L19" s="17">
        <v>13934.824276721916</v>
      </c>
      <c r="M19" s="17">
        <v>20354.257627976705</v>
      </c>
      <c r="N19" s="17">
        <v>21270.018552774989</v>
      </c>
      <c r="O19" s="17">
        <v>21742.45820669199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1"/>
      <c r="FF19" s="1"/>
      <c r="FG19" s="1"/>
    </row>
    <row r="20" spans="1:164" s="1" customFormat="1" ht="30" x14ac:dyDescent="0.25">
      <c r="A20" s="22" t="s">
        <v>36</v>
      </c>
      <c r="B20" s="23" t="s">
        <v>10</v>
      </c>
      <c r="C20" s="14">
        <f>SUM(C21:C27)</f>
        <v>95614.657820414403</v>
      </c>
      <c r="D20" s="14">
        <f t="shared" ref="D20:M20" si="12">SUM(D21:D27)</f>
        <v>106249.77350912002</v>
      </c>
      <c r="E20" s="14">
        <f t="shared" si="12"/>
        <v>112657.10560018726</v>
      </c>
      <c r="F20" s="14">
        <f t="shared" si="12"/>
        <v>118599.85934941423</v>
      </c>
      <c r="G20" s="14">
        <f t="shared" si="12"/>
        <v>127467.31583997296</v>
      </c>
      <c r="H20" s="14">
        <f t="shared" si="12"/>
        <v>132695.08569475112</v>
      </c>
      <c r="I20" s="14">
        <f t="shared" si="12"/>
        <v>135324.26114799088</v>
      </c>
      <c r="J20" s="14">
        <f t="shared" si="12"/>
        <v>138628.88884118159</v>
      </c>
      <c r="K20" s="14">
        <f t="shared" si="12"/>
        <v>144411.60084759502</v>
      </c>
      <c r="L20" s="14">
        <f t="shared" si="12"/>
        <v>115922.50299000161</v>
      </c>
      <c r="M20" s="14">
        <f t="shared" si="12"/>
        <v>149335.9280340283</v>
      </c>
      <c r="N20" s="14">
        <f t="shared" ref="N20" si="13">SUM(N21:N27)</f>
        <v>156348.4217486605</v>
      </c>
      <c r="O20" s="14">
        <f t="shared" ref="O20" si="14">SUM(O21:O27)</f>
        <v>168108.42538057946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H20" s="2"/>
    </row>
    <row r="21" spans="1:164" ht="15.75" x14ac:dyDescent="0.25">
      <c r="A21" s="15">
        <v>7.1</v>
      </c>
      <c r="B21" s="16" t="s">
        <v>11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1"/>
      <c r="FF21" s="1"/>
      <c r="FG21" s="1"/>
    </row>
    <row r="22" spans="1:164" ht="15.75" x14ac:dyDescent="0.25">
      <c r="A22" s="15">
        <v>7.2</v>
      </c>
      <c r="B22" s="16" t="s">
        <v>12</v>
      </c>
      <c r="C22" s="17">
        <v>70234.566679508818</v>
      </c>
      <c r="D22" s="17">
        <v>76905.568614577438</v>
      </c>
      <c r="E22" s="17">
        <v>78595.212284805166</v>
      </c>
      <c r="F22" s="17">
        <v>79844</v>
      </c>
      <c r="G22" s="17">
        <v>84056</v>
      </c>
      <c r="H22" s="17">
        <v>88292.423850141888</v>
      </c>
      <c r="I22" s="17">
        <v>90508.196116618332</v>
      </c>
      <c r="J22" s="17">
        <v>94888.168865481086</v>
      </c>
      <c r="K22" s="17">
        <v>96047.627080180406</v>
      </c>
      <c r="L22" s="17">
        <v>67568.531434073433</v>
      </c>
      <c r="M22" s="17">
        <v>97284.19060655612</v>
      </c>
      <c r="N22" s="17">
        <v>101807.6850607279</v>
      </c>
      <c r="O22" s="17">
        <v>110033.59555447026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1"/>
      <c r="FF22" s="1"/>
      <c r="FG22" s="1"/>
    </row>
    <row r="23" spans="1:164" ht="15.75" x14ac:dyDescent="0.25">
      <c r="A23" s="15">
        <v>7.3</v>
      </c>
      <c r="B23" s="16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1"/>
      <c r="FF23" s="1"/>
      <c r="FG23" s="1"/>
    </row>
    <row r="24" spans="1:164" ht="15.75" x14ac:dyDescent="0.25">
      <c r="A24" s="15">
        <v>7.4</v>
      </c>
      <c r="B24" s="16" t="s">
        <v>14</v>
      </c>
      <c r="C24" s="17">
        <v>325.07151749767206</v>
      </c>
      <c r="D24" s="17">
        <v>561.05670074416003</v>
      </c>
      <c r="E24" s="17">
        <v>455.62458087653511</v>
      </c>
      <c r="F24" s="17">
        <v>716.09986723418285</v>
      </c>
      <c r="G24" s="17">
        <v>87.896293285271753</v>
      </c>
      <c r="H24" s="17">
        <v>92.00069758161122</v>
      </c>
      <c r="I24" s="17">
        <v>75.460228172955709</v>
      </c>
      <c r="J24" s="17">
        <v>34.699904817401467</v>
      </c>
      <c r="K24" s="17">
        <v>145.96261879854481</v>
      </c>
      <c r="L24" s="17">
        <v>34.585445029982232</v>
      </c>
      <c r="M24" s="17">
        <v>244.13533718327221</v>
      </c>
      <c r="N24" s="17">
        <v>315.73675781405927</v>
      </c>
      <c r="O24" s="17">
        <v>420.38436105892896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1"/>
      <c r="FF24" s="1"/>
      <c r="FG24" s="1"/>
    </row>
    <row r="25" spans="1:164" ht="15.75" x14ac:dyDescent="0.25">
      <c r="A25" s="15">
        <v>7.5</v>
      </c>
      <c r="B25" s="16" t="s">
        <v>15</v>
      </c>
      <c r="C25" s="17"/>
      <c r="D25" s="17"/>
      <c r="E25" s="17"/>
      <c r="F25" s="17"/>
      <c r="G25" s="17"/>
      <c r="H25" s="17">
        <v>1167.0436509090398</v>
      </c>
      <c r="I25" s="17">
        <v>1220.3973790110872</v>
      </c>
      <c r="J25" s="17">
        <v>1467.3102530938183</v>
      </c>
      <c r="K25" s="17">
        <v>1403.4241731864561</v>
      </c>
      <c r="L25" s="17">
        <v>418.22721316556152</v>
      </c>
      <c r="M25" s="17">
        <v>658.63824449907361</v>
      </c>
      <c r="N25" s="17">
        <v>678.5418134810717</v>
      </c>
      <c r="O25" s="17">
        <v>741.47836909639034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1"/>
      <c r="FF25" s="1"/>
      <c r="FG25" s="1"/>
    </row>
    <row r="26" spans="1:164" ht="15.75" x14ac:dyDescent="0.25">
      <c r="A26" s="15">
        <v>7.6</v>
      </c>
      <c r="B26" s="16" t="s">
        <v>16</v>
      </c>
      <c r="C26" s="17">
        <v>287.69563004000031</v>
      </c>
      <c r="D26" s="17">
        <v>297.11600839815452</v>
      </c>
      <c r="E26" s="17">
        <v>319.75448850139128</v>
      </c>
      <c r="F26" s="17">
        <v>369.1919099948355</v>
      </c>
      <c r="G26" s="17">
        <v>423.30840408383057</v>
      </c>
      <c r="H26" s="17">
        <v>446.14449767557403</v>
      </c>
      <c r="I26" s="17">
        <v>466.84368449137014</v>
      </c>
      <c r="J26" s="17">
        <v>1616.758332353264</v>
      </c>
      <c r="K26" s="17">
        <v>1646.3974376797628</v>
      </c>
      <c r="L26" s="17">
        <v>1665.7794435568414</v>
      </c>
      <c r="M26" s="17">
        <v>1587.9296781107662</v>
      </c>
      <c r="N26" s="17">
        <v>1631.2979253443195</v>
      </c>
      <c r="O26" s="17">
        <v>1714.4319965610534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1"/>
      <c r="FF26" s="1"/>
      <c r="FG26" s="1"/>
    </row>
    <row r="27" spans="1:164" ht="30" x14ac:dyDescent="0.25">
      <c r="A27" s="15">
        <v>7.7</v>
      </c>
      <c r="B27" s="16" t="s">
        <v>17</v>
      </c>
      <c r="C27" s="17">
        <v>24767.323993367922</v>
      </c>
      <c r="D27" s="17">
        <v>28486.032185400276</v>
      </c>
      <c r="E27" s="17">
        <v>33286.514246004168</v>
      </c>
      <c r="F27" s="17">
        <v>37670.567572185202</v>
      </c>
      <c r="G27" s="17">
        <v>42900.111142603848</v>
      </c>
      <c r="H27" s="17">
        <v>42697.472998443001</v>
      </c>
      <c r="I27" s="17">
        <v>43053.363739697132</v>
      </c>
      <c r="J27" s="17">
        <v>40621.951485436024</v>
      </c>
      <c r="K27" s="17">
        <v>45168.189537749873</v>
      </c>
      <c r="L27" s="17">
        <v>46235.379454175803</v>
      </c>
      <c r="M27" s="17">
        <v>49561.03416767907</v>
      </c>
      <c r="N27" s="17">
        <v>51915.160191293166</v>
      </c>
      <c r="O27" s="17">
        <v>55198.535099392822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1"/>
      <c r="FF27" s="1"/>
      <c r="FG27" s="1"/>
    </row>
    <row r="28" spans="1:164" ht="15.75" x14ac:dyDescent="0.25">
      <c r="A28" s="18" t="s">
        <v>37</v>
      </c>
      <c r="B28" s="16" t="s">
        <v>18</v>
      </c>
      <c r="C28" s="17">
        <v>55825</v>
      </c>
      <c r="D28" s="17">
        <v>55439</v>
      </c>
      <c r="E28" s="17">
        <v>55476</v>
      </c>
      <c r="F28" s="17">
        <v>61276.747727011796</v>
      </c>
      <c r="G28" s="17">
        <v>64949</v>
      </c>
      <c r="H28" s="17">
        <v>66410</v>
      </c>
      <c r="I28" s="17">
        <v>70346.764861194475</v>
      </c>
      <c r="J28" s="17">
        <v>60435.397606417733</v>
      </c>
      <c r="K28" s="17">
        <v>68290.37407945747</v>
      </c>
      <c r="L28" s="17">
        <v>70289.355547058047</v>
      </c>
      <c r="M28" s="17">
        <v>69182.236097382338</v>
      </c>
      <c r="N28" s="17">
        <v>69632.525489321313</v>
      </c>
      <c r="O28" s="17">
        <v>72142.690942145418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1"/>
      <c r="FF28" s="1"/>
      <c r="FG28" s="1"/>
    </row>
    <row r="29" spans="1:164" ht="30" x14ac:dyDescent="0.25">
      <c r="A29" s="18" t="s">
        <v>38</v>
      </c>
      <c r="B29" s="16" t="s">
        <v>19</v>
      </c>
      <c r="C29" s="17">
        <v>115442.7543756775</v>
      </c>
      <c r="D29" s="17">
        <v>117668.85752789892</v>
      </c>
      <c r="E29" s="17">
        <v>121014</v>
      </c>
      <c r="F29" s="17">
        <v>125149</v>
      </c>
      <c r="G29" s="17">
        <v>132768.91988123039</v>
      </c>
      <c r="H29" s="17">
        <v>122905</v>
      </c>
      <c r="I29" s="17">
        <v>124180.23961847229</v>
      </c>
      <c r="J29" s="17">
        <v>125181</v>
      </c>
      <c r="K29" s="17">
        <v>126452</v>
      </c>
      <c r="L29" s="17">
        <v>118280.71626207409</v>
      </c>
      <c r="M29" s="17">
        <v>121740.92911976791</v>
      </c>
      <c r="N29" s="17">
        <v>122492.03113514208</v>
      </c>
      <c r="O29" s="17">
        <v>124134.53140439073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1"/>
      <c r="FF29" s="1"/>
      <c r="FG29" s="1"/>
    </row>
    <row r="30" spans="1:164" ht="15.75" x14ac:dyDescent="0.25">
      <c r="A30" s="18" t="s">
        <v>39</v>
      </c>
      <c r="B30" s="16" t="s">
        <v>54</v>
      </c>
      <c r="C30" s="17">
        <v>177913</v>
      </c>
      <c r="D30" s="17">
        <v>168912</v>
      </c>
      <c r="E30" s="17">
        <v>178420</v>
      </c>
      <c r="F30" s="17">
        <v>197251</v>
      </c>
      <c r="G30" s="17">
        <v>197118.04387838917</v>
      </c>
      <c r="H30" s="17">
        <v>208591</v>
      </c>
      <c r="I30" s="17">
        <v>221077</v>
      </c>
      <c r="J30" s="17">
        <v>259967.92684586596</v>
      </c>
      <c r="K30" s="17">
        <v>276200</v>
      </c>
      <c r="L30" s="17">
        <v>263608.01529519737</v>
      </c>
      <c r="M30" s="17">
        <v>294690.13210771314</v>
      </c>
      <c r="N30" s="17">
        <v>310582.87690741621</v>
      </c>
      <c r="O30" s="17">
        <v>324707.21808109758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1"/>
      <c r="FF30" s="1"/>
      <c r="FG30" s="1"/>
    </row>
    <row r="31" spans="1:164" ht="15.75" x14ac:dyDescent="0.25">
      <c r="A31" s="18" t="s">
        <v>40</v>
      </c>
      <c r="B31" s="16" t="s">
        <v>20</v>
      </c>
      <c r="C31" s="17">
        <v>143244</v>
      </c>
      <c r="D31" s="17">
        <v>146118.15572867048</v>
      </c>
      <c r="E31" s="17">
        <v>155272</v>
      </c>
      <c r="F31" s="17">
        <v>158169</v>
      </c>
      <c r="G31" s="17">
        <v>164863.26271909048</v>
      </c>
      <c r="H31" s="17">
        <v>189171</v>
      </c>
      <c r="I31" s="17">
        <v>209733</v>
      </c>
      <c r="J31" s="17">
        <v>240130</v>
      </c>
      <c r="K31" s="17">
        <v>246168</v>
      </c>
      <c r="L31" s="17">
        <v>208667.9647919292</v>
      </c>
      <c r="M31" s="17">
        <v>230194.10405756388</v>
      </c>
      <c r="N31" s="17">
        <v>247409.20002265251</v>
      </c>
      <c r="O31" s="17">
        <v>260011.25923972772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1"/>
      <c r="FF31" s="1"/>
      <c r="FG31" s="1"/>
    </row>
    <row r="32" spans="1:164" ht="15.75" x14ac:dyDescent="0.25">
      <c r="A32" s="19"/>
      <c r="B32" s="20" t="s">
        <v>30</v>
      </c>
      <c r="C32" s="21">
        <f>C17+C20+C28+C29+C30+C31</f>
        <v>846097.05882166838</v>
      </c>
      <c r="D32" s="21">
        <f t="shared" ref="D32:K32" si="15">D17+D20+D28+D29+D30+D31</f>
        <v>893365.38603963098</v>
      </c>
      <c r="E32" s="21">
        <f t="shared" si="15"/>
        <v>951576.61470530555</v>
      </c>
      <c r="F32" s="21">
        <f t="shared" si="15"/>
        <v>996950.80841078737</v>
      </c>
      <c r="G32" s="21">
        <f t="shared" si="15"/>
        <v>1081588.4973546655</v>
      </c>
      <c r="H32" s="21">
        <f t="shared" si="15"/>
        <v>1166042.185361654</v>
      </c>
      <c r="I32" s="21">
        <f t="shared" si="15"/>
        <v>1259567.503504629</v>
      </c>
      <c r="J32" s="21">
        <f t="shared" si="15"/>
        <v>1396706.4420516663</v>
      </c>
      <c r="K32" s="21">
        <f t="shared" si="15"/>
        <v>1490459.7343576103</v>
      </c>
      <c r="L32" s="21">
        <f t="shared" ref="L32:M32" si="16">L17+L20+L28+L29+L30+L31</f>
        <v>1302541.1868484083</v>
      </c>
      <c r="M32" s="21">
        <f t="shared" si="16"/>
        <v>1406250.2122831861</v>
      </c>
      <c r="N32" s="21">
        <f t="shared" ref="N32" si="17">N17+N20+N28+N29+N30+N31</f>
        <v>1459141.7557624923</v>
      </c>
      <c r="O32" s="21">
        <f t="shared" ref="O32" si="18">O17+O20+O28+O29+O30+O31</f>
        <v>1517782.8772621991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1"/>
      <c r="FF32" s="1"/>
      <c r="FG32" s="1"/>
    </row>
    <row r="33" spans="1:164" s="1" customFormat="1" ht="15.75" x14ac:dyDescent="0.25">
      <c r="A33" s="24" t="s">
        <v>27</v>
      </c>
      <c r="B33" s="25" t="s">
        <v>41</v>
      </c>
      <c r="C33" s="26">
        <f t="shared" ref="C33" si="19">C6+C11+C13+C14+C15+C17+C20+C28+C29+C30+C31</f>
        <v>1892181.8249104186</v>
      </c>
      <c r="D33" s="26">
        <f t="shared" ref="D33:K33" si="20">D6+D11+D13+D14+D15+D17+D20+D28+D29+D30+D31</f>
        <v>1930916.0000374434</v>
      </c>
      <c r="E33" s="26">
        <f t="shared" si="20"/>
        <v>1978747.0410473123</v>
      </c>
      <c r="F33" s="26">
        <f t="shared" si="20"/>
        <v>1913447.264211562</v>
      </c>
      <c r="G33" s="26">
        <f t="shared" si="20"/>
        <v>1875803.0874801227</v>
      </c>
      <c r="H33" s="26">
        <f t="shared" si="20"/>
        <v>1951288.5467771459</v>
      </c>
      <c r="I33" s="26">
        <f t="shared" si="20"/>
        <v>2092265.7424619626</v>
      </c>
      <c r="J33" s="26">
        <f t="shared" si="20"/>
        <v>2209139.7033301643</v>
      </c>
      <c r="K33" s="26">
        <f t="shared" si="20"/>
        <v>2319828.2819434614</v>
      </c>
      <c r="L33" s="26">
        <f t="shared" ref="L33:M33" si="21">L6+L11+L13+L14+L15+L17+L20+L28+L29+L30+L31</f>
        <v>2125807.4752818905</v>
      </c>
      <c r="M33" s="26">
        <f t="shared" si="21"/>
        <v>2287788.6731192572</v>
      </c>
      <c r="N33" s="26">
        <f t="shared" ref="N33" si="22">N6+N11+N13+N14+N15+N17+N20+N28+N29+N30+N31</f>
        <v>2415665.2445467031</v>
      </c>
      <c r="O33" s="26">
        <f t="shared" ref="O33" si="23">O6+O11+O13+O14+O15+O17+O20+O28+O29+O30+O31</f>
        <v>2550662.617042846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H33" s="2"/>
    </row>
    <row r="34" spans="1:164" ht="15.75" x14ac:dyDescent="0.25">
      <c r="A34" s="27" t="s">
        <v>43</v>
      </c>
      <c r="B34" s="28" t="s">
        <v>25</v>
      </c>
      <c r="C34" s="17">
        <v>152456.01298907335</v>
      </c>
      <c r="D34" s="17">
        <v>168648.90710677547</v>
      </c>
      <c r="E34" s="17">
        <v>150560.97638131116</v>
      </c>
      <c r="F34" s="17">
        <v>151096.92695589236</v>
      </c>
      <c r="G34" s="17">
        <v>227393.75968902957</v>
      </c>
      <c r="H34" s="17">
        <v>251395.12568728111</v>
      </c>
      <c r="I34" s="17">
        <v>184306.54966511519</v>
      </c>
      <c r="J34" s="17">
        <v>184281.28555531765</v>
      </c>
      <c r="K34" s="17">
        <v>193271.93185200851</v>
      </c>
      <c r="L34" s="17">
        <v>209710.07148274634</v>
      </c>
      <c r="M34" s="17">
        <v>193341.48477857799</v>
      </c>
      <c r="N34" s="17">
        <v>193376.27062757532</v>
      </c>
      <c r="O34" s="17">
        <v>202014.99561639136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</row>
    <row r="35" spans="1:164" ht="15.75" x14ac:dyDescent="0.25">
      <c r="A35" s="27" t="s">
        <v>44</v>
      </c>
      <c r="B35" s="28" t="s">
        <v>24</v>
      </c>
      <c r="C35" s="17">
        <v>52863</v>
      </c>
      <c r="D35" s="17">
        <v>64208.370076589425</v>
      </c>
      <c r="E35" s="17">
        <v>56737.392916657052</v>
      </c>
      <c r="F35" s="17">
        <v>50510.94198343475</v>
      </c>
      <c r="G35" s="17">
        <v>39355.049891041599</v>
      </c>
      <c r="H35" s="17">
        <v>29660.825489271236</v>
      </c>
      <c r="I35" s="17">
        <v>20139.211109849777</v>
      </c>
      <c r="J35" s="17">
        <v>21535.937177818771</v>
      </c>
      <c r="K35" s="17">
        <v>20761.124938364228</v>
      </c>
      <c r="L35" s="17">
        <v>38826.09868900814</v>
      </c>
      <c r="M35" s="17">
        <v>54454.491580315276</v>
      </c>
      <c r="N35" s="17">
        <v>88191.173265876438</v>
      </c>
      <c r="O35" s="17">
        <v>100292.91265661192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</row>
    <row r="36" spans="1:164" ht="15.75" x14ac:dyDescent="0.25">
      <c r="A36" s="29" t="s">
        <v>45</v>
      </c>
      <c r="B36" s="30" t="s">
        <v>55</v>
      </c>
      <c r="C36" s="21">
        <f>C33+C34-C35</f>
        <v>1991774.8378994919</v>
      </c>
      <c r="D36" s="21">
        <f t="shared" ref="D36:M36" si="24">D33+D34-D35</f>
        <v>2035356.5370676292</v>
      </c>
      <c r="E36" s="21">
        <f t="shared" si="24"/>
        <v>2072570.6245119665</v>
      </c>
      <c r="F36" s="21">
        <f t="shared" si="24"/>
        <v>2014033.2491840194</v>
      </c>
      <c r="G36" s="21">
        <f t="shared" si="24"/>
        <v>2063841.7972781109</v>
      </c>
      <c r="H36" s="21">
        <f t="shared" si="24"/>
        <v>2173022.8469751556</v>
      </c>
      <c r="I36" s="21">
        <f t="shared" si="24"/>
        <v>2256433.0810172283</v>
      </c>
      <c r="J36" s="21">
        <f t="shared" si="24"/>
        <v>2371885.0517076631</v>
      </c>
      <c r="K36" s="21">
        <f t="shared" si="24"/>
        <v>2492339.0888571059</v>
      </c>
      <c r="L36" s="21">
        <f t="shared" si="24"/>
        <v>2296691.4480756288</v>
      </c>
      <c r="M36" s="21">
        <f t="shared" si="24"/>
        <v>2426675.6663175197</v>
      </c>
      <c r="N36" s="21">
        <f t="shared" ref="N36" si="25">N33+N34-N35</f>
        <v>2520850.3419084023</v>
      </c>
      <c r="O36" s="21">
        <f t="shared" ref="O36" si="26">O33+O34-O35</f>
        <v>2652384.7000026256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</row>
    <row r="37" spans="1:164" ht="15.75" x14ac:dyDescent="0.25">
      <c r="A37" s="27" t="s">
        <v>46</v>
      </c>
      <c r="B37" s="28" t="s">
        <v>42</v>
      </c>
      <c r="C37" s="10">
        <f>GSVA_cur!C37</f>
        <v>30150</v>
      </c>
      <c r="D37" s="10">
        <f>GSVA_cur!D37</f>
        <v>30480</v>
      </c>
      <c r="E37" s="10">
        <f>GSVA_cur!E37</f>
        <v>30800</v>
      </c>
      <c r="F37" s="10">
        <f>GSVA_cur!F37</f>
        <v>31130</v>
      </c>
      <c r="G37" s="10">
        <f>GSVA_cur!G37</f>
        <v>31450</v>
      </c>
      <c r="H37" s="10">
        <f>GSVA_cur!H37</f>
        <v>31760</v>
      </c>
      <c r="I37" s="10">
        <f>GSVA_cur!I37</f>
        <v>32080</v>
      </c>
      <c r="J37" s="10">
        <f>GSVA_cur!J37</f>
        <v>32400</v>
      </c>
      <c r="K37" s="10">
        <f>GSVA_cur!K37</f>
        <v>32720</v>
      </c>
      <c r="L37" s="10">
        <f>GSVA_cur!L37</f>
        <v>33030</v>
      </c>
      <c r="M37" s="10">
        <f>GSVA_cur!M37</f>
        <v>33330</v>
      </c>
      <c r="N37" s="10">
        <f>GSVA_cur!N37</f>
        <v>33640</v>
      </c>
      <c r="O37" s="10">
        <f>GSVA_cur!O37</f>
        <v>33940</v>
      </c>
    </row>
    <row r="38" spans="1:164" ht="15.75" x14ac:dyDescent="0.25">
      <c r="A38" s="29" t="s">
        <v>47</v>
      </c>
      <c r="B38" s="30" t="s">
        <v>58</v>
      </c>
      <c r="C38" s="21">
        <f>C36/C37*1000</f>
        <v>66062.183678258429</v>
      </c>
      <c r="D38" s="21">
        <f t="shared" ref="D38:M38" si="27">D36/D37*1000</f>
        <v>66776.78927387236</v>
      </c>
      <c r="E38" s="21">
        <f t="shared" si="27"/>
        <v>67291.254042596309</v>
      </c>
      <c r="F38" s="21">
        <f t="shared" si="27"/>
        <v>64697.502383039493</v>
      </c>
      <c r="G38" s="21">
        <f t="shared" si="27"/>
        <v>65622.950628874751</v>
      </c>
      <c r="H38" s="21">
        <f t="shared" si="27"/>
        <v>68420.114829192549</v>
      </c>
      <c r="I38" s="21">
        <f t="shared" si="27"/>
        <v>70337.689557893653</v>
      </c>
      <c r="J38" s="21">
        <f t="shared" si="27"/>
        <v>73206.328756409348</v>
      </c>
      <c r="K38" s="21">
        <f t="shared" si="27"/>
        <v>76171.73254453257</v>
      </c>
      <c r="L38" s="21">
        <f t="shared" si="27"/>
        <v>69533.4982765858</v>
      </c>
      <c r="M38" s="21">
        <f t="shared" si="27"/>
        <v>72807.550744600056</v>
      </c>
      <c r="N38" s="21">
        <f t="shared" ref="N38" si="28">N36/N37*1000</f>
        <v>74936.098154233128</v>
      </c>
      <c r="O38" s="21">
        <f t="shared" ref="O38" si="29">O36/O37*1000</f>
        <v>78149.225103200515</v>
      </c>
      <c r="AZ38" s="4"/>
      <c r="BA38" s="4"/>
      <c r="BB38" s="4"/>
      <c r="BC38" s="4"/>
    </row>
    <row r="39" spans="1:164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5" manualBreakCount="5">
    <brk id="27" max="1048575" man="1"/>
    <brk id="91" max="95" man="1"/>
    <brk id="127" max="1048575" man="1"/>
    <brk id="151" max="1048575" man="1"/>
    <brk id="159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L39"/>
  <sheetViews>
    <sheetView zoomScale="80" zoomScaleNormal="80" zoomScaleSheetLayoutView="100" workbookViewId="0">
      <pane xSplit="2" ySplit="5" topLeftCell="C114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1.28515625" style="2" customWidth="1"/>
    <col min="7" max="15" width="11.85546875" style="1" customWidth="1"/>
    <col min="16" max="31" width="9.140625" style="2" customWidth="1"/>
    <col min="32" max="32" width="12.42578125" style="2" customWidth="1"/>
    <col min="33" max="54" width="9.140625" style="2" customWidth="1"/>
    <col min="55" max="55" width="12.140625" style="2" customWidth="1"/>
    <col min="56" max="59" width="9.140625" style="2" customWidth="1"/>
    <col min="60" max="64" width="9.140625" style="2" hidden="1" customWidth="1"/>
    <col min="65" max="65" width="9.140625" style="2" customWidth="1"/>
    <col min="66" max="70" width="9.140625" style="2" hidden="1" customWidth="1"/>
    <col min="71" max="71" width="9.140625" style="2" customWidth="1"/>
    <col min="72" max="76" width="9.140625" style="2" hidden="1" customWidth="1"/>
    <col min="77" max="77" width="9.140625" style="2" customWidth="1"/>
    <col min="78" max="82" width="9.140625" style="2" hidden="1" customWidth="1"/>
    <col min="83" max="83" width="9.140625" style="2" customWidth="1"/>
    <col min="84" max="88" width="9.140625" style="2" hidden="1" customWidth="1"/>
    <col min="89" max="89" width="9.140625" style="1" customWidth="1"/>
    <col min="90" max="94" width="9.140625" style="1" hidden="1" customWidth="1"/>
    <col min="95" max="95" width="9.140625" style="1" customWidth="1"/>
    <col min="96" max="100" width="9.140625" style="1" hidden="1" customWidth="1"/>
    <col min="101" max="101" width="9.140625" style="1" customWidth="1"/>
    <col min="102" max="106" width="9.140625" style="1" hidden="1" customWidth="1"/>
    <col min="107" max="107" width="9.140625" style="1" customWidth="1"/>
    <col min="108" max="137" width="9.140625" style="2" customWidth="1"/>
    <col min="138" max="138" width="9.140625" style="2" hidden="1" customWidth="1"/>
    <col min="139" max="146" width="9.140625" style="2" customWidth="1"/>
    <col min="147" max="147" width="9.140625" style="2" hidden="1" customWidth="1"/>
    <col min="148" max="152" width="9.140625" style="2" customWidth="1"/>
    <col min="153" max="153" width="9.140625" style="2" hidden="1" customWidth="1"/>
    <col min="154" max="163" width="9.140625" style="2" customWidth="1"/>
    <col min="164" max="167" width="8.85546875" style="2"/>
    <col min="168" max="168" width="12.7109375" style="2" bestFit="1" customWidth="1"/>
    <col min="169" max="16384" width="8.85546875" style="2"/>
  </cols>
  <sheetData>
    <row r="1" spans="1:168" ht="18.75" x14ac:dyDescent="0.3">
      <c r="A1" s="2" t="s">
        <v>53</v>
      </c>
      <c r="B1" s="5" t="s">
        <v>66</v>
      </c>
    </row>
    <row r="2" spans="1:168" ht="15.75" x14ac:dyDescent="0.25">
      <c r="A2" s="6" t="s">
        <v>50</v>
      </c>
      <c r="I2" s="1" t="str">
        <f>[1]GSVA_cur!$I$3</f>
        <v>As on 15.03.2024</v>
      </c>
    </row>
    <row r="3" spans="1:168" ht="15.75" x14ac:dyDescent="0.25">
      <c r="A3" s="6"/>
    </row>
    <row r="4" spans="1:168" ht="15.75" x14ac:dyDescent="0.25">
      <c r="A4" s="6"/>
      <c r="E4" s="7"/>
      <c r="F4" s="7" t="s">
        <v>57</v>
      </c>
    </row>
    <row r="5" spans="1:168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68" s="1" customFormat="1" ht="15.75" x14ac:dyDescent="0.25">
      <c r="A6" s="12" t="s">
        <v>26</v>
      </c>
      <c r="B6" s="13" t="s">
        <v>2</v>
      </c>
      <c r="C6" s="14">
        <f>SUM(C7:C10)</f>
        <v>263797.4394423748</v>
      </c>
      <c r="D6" s="14">
        <f t="shared" ref="D6:M6" si="0">SUM(D7:D10)</f>
        <v>300176.39228157571</v>
      </c>
      <c r="E6" s="14">
        <f t="shared" si="0"/>
        <v>317754</v>
      </c>
      <c r="F6" s="14">
        <f t="shared" si="0"/>
        <v>379805</v>
      </c>
      <c r="G6" s="14">
        <f t="shared" si="0"/>
        <v>439648.3023554972</v>
      </c>
      <c r="H6" s="14">
        <f t="shared" si="0"/>
        <v>490579</v>
      </c>
      <c r="I6" s="14">
        <f t="shared" si="0"/>
        <v>518769</v>
      </c>
      <c r="J6" s="14">
        <f t="shared" si="0"/>
        <v>557210</v>
      </c>
      <c r="K6" s="14">
        <f t="shared" si="0"/>
        <v>590310.47728663997</v>
      </c>
      <c r="L6" s="14">
        <f t="shared" si="0"/>
        <v>670190.17783804366</v>
      </c>
      <c r="M6" s="14">
        <f t="shared" si="0"/>
        <v>736848.97699911171</v>
      </c>
      <c r="N6" s="14">
        <f t="shared" ref="N6" si="1">SUM(N7:N10)</f>
        <v>826261.90886638267</v>
      </c>
      <c r="O6" s="14">
        <f t="shared" ref="O6" si="2">SUM(O7:O10)</f>
        <v>914650.62297481566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L6" s="2"/>
    </row>
    <row r="7" spans="1:168" ht="15.75" x14ac:dyDescent="0.25">
      <c r="A7" s="15">
        <v>1.1000000000000001</v>
      </c>
      <c r="B7" s="16" t="s">
        <v>59</v>
      </c>
      <c r="C7" s="17">
        <v>145770.15717972827</v>
      </c>
      <c r="D7" s="17">
        <v>178229.68566690301</v>
      </c>
      <c r="E7" s="17">
        <v>184496</v>
      </c>
      <c r="F7" s="17">
        <v>199257</v>
      </c>
      <c r="G7" s="17">
        <v>222152.05566845558</v>
      </c>
      <c r="H7" s="17">
        <v>236640</v>
      </c>
      <c r="I7" s="17">
        <v>253690</v>
      </c>
      <c r="J7" s="17">
        <v>279834</v>
      </c>
      <c r="K7" s="17">
        <v>288528</v>
      </c>
      <c r="L7" s="17">
        <v>359823.59868547658</v>
      </c>
      <c r="M7" s="17">
        <v>392310.24549875921</v>
      </c>
      <c r="N7" s="17">
        <v>457457.22659495194</v>
      </c>
      <c r="O7" s="17">
        <v>517264.88357810199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1"/>
      <c r="FJ7" s="1"/>
      <c r="FK7" s="1"/>
    </row>
    <row r="8" spans="1:168" ht="15.75" x14ac:dyDescent="0.25">
      <c r="A8" s="15">
        <v>1.2</v>
      </c>
      <c r="B8" s="16" t="s">
        <v>60</v>
      </c>
      <c r="C8" s="17">
        <v>58947.165535754502</v>
      </c>
      <c r="D8" s="17">
        <v>60183.312803462104</v>
      </c>
      <c r="E8" s="17">
        <v>68586</v>
      </c>
      <c r="F8" s="17">
        <v>71658</v>
      </c>
      <c r="G8" s="17">
        <v>74151.740777883257</v>
      </c>
      <c r="H8" s="17">
        <v>79051</v>
      </c>
      <c r="I8" s="17">
        <v>82591</v>
      </c>
      <c r="J8" s="17">
        <v>90783</v>
      </c>
      <c r="K8" s="17">
        <v>99401</v>
      </c>
      <c r="L8" s="17">
        <v>109260.06519728941</v>
      </c>
      <c r="M8" s="17">
        <v>121798.34952273835</v>
      </c>
      <c r="N8" s="17">
        <v>134823.85109244264</v>
      </c>
      <c r="O8" s="17">
        <v>148835.75593437676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1"/>
      <c r="FJ8" s="1"/>
      <c r="FK8" s="1"/>
    </row>
    <row r="9" spans="1:168" ht="15.75" x14ac:dyDescent="0.25">
      <c r="A9" s="15">
        <v>1.3</v>
      </c>
      <c r="B9" s="16" t="s">
        <v>61</v>
      </c>
      <c r="C9" s="17">
        <v>55478.351648320611</v>
      </c>
      <c r="D9" s="17">
        <v>55120.171108023089</v>
      </c>
      <c r="E9" s="17">
        <v>57034</v>
      </c>
      <c r="F9" s="17">
        <v>100260</v>
      </c>
      <c r="G9" s="17">
        <v>126269.8903424061</v>
      </c>
      <c r="H9" s="17">
        <v>154444</v>
      </c>
      <c r="I9" s="17">
        <v>156821</v>
      </c>
      <c r="J9" s="17">
        <v>158586</v>
      </c>
      <c r="K9" s="17">
        <v>167279.47728664</v>
      </c>
      <c r="L9" s="17">
        <v>164499.83904048495</v>
      </c>
      <c r="M9" s="17">
        <v>179087.39065980245</v>
      </c>
      <c r="N9" s="17">
        <v>185300.32530544451</v>
      </c>
      <c r="O9" s="17">
        <v>192654.4371198444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1"/>
      <c r="FJ9" s="1"/>
      <c r="FK9" s="1"/>
    </row>
    <row r="10" spans="1:168" ht="15.75" x14ac:dyDescent="0.25">
      <c r="A10" s="15">
        <v>1.4</v>
      </c>
      <c r="B10" s="16" t="s">
        <v>62</v>
      </c>
      <c r="C10" s="17">
        <v>3601.7650785714286</v>
      </c>
      <c r="D10" s="17">
        <v>6643.2227031875</v>
      </c>
      <c r="E10" s="17">
        <v>7638</v>
      </c>
      <c r="F10" s="17">
        <v>8630</v>
      </c>
      <c r="G10" s="17">
        <v>17074.615566752276</v>
      </c>
      <c r="H10" s="17">
        <v>20444</v>
      </c>
      <c r="I10" s="17">
        <v>25667</v>
      </c>
      <c r="J10" s="17">
        <v>28007</v>
      </c>
      <c r="K10" s="17">
        <v>35102</v>
      </c>
      <c r="L10" s="17">
        <v>36606.674914792784</v>
      </c>
      <c r="M10" s="17">
        <v>43652.991317811604</v>
      </c>
      <c r="N10" s="17">
        <v>48680.505873543538</v>
      </c>
      <c r="O10" s="17">
        <v>55895.54634249254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1"/>
      <c r="FJ10" s="1"/>
      <c r="FK10" s="1"/>
    </row>
    <row r="11" spans="1:168" ht="15.75" x14ac:dyDescent="0.25">
      <c r="A11" s="18" t="s">
        <v>31</v>
      </c>
      <c r="B11" s="16" t="s">
        <v>3</v>
      </c>
      <c r="C11" s="17">
        <v>122605</v>
      </c>
      <c r="D11" s="17">
        <v>107852</v>
      </c>
      <c r="E11" s="17">
        <v>161603.76469944287</v>
      </c>
      <c r="F11" s="17">
        <v>65574</v>
      </c>
      <c r="G11" s="17">
        <v>114027.3765493509</v>
      </c>
      <c r="H11" s="17">
        <v>80634</v>
      </c>
      <c r="I11" s="17">
        <v>75752</v>
      </c>
      <c r="J11" s="17">
        <v>33676</v>
      </c>
      <c r="K11" s="17">
        <v>28048</v>
      </c>
      <c r="L11" s="17">
        <v>30415.000168648825</v>
      </c>
      <c r="M11" s="17">
        <v>43769.682912675096</v>
      </c>
      <c r="N11" s="17">
        <v>54677.563197548458</v>
      </c>
      <c r="O11" s="17">
        <v>61720.766921014481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1"/>
      <c r="FJ11" s="1"/>
      <c r="FK11" s="1"/>
    </row>
    <row r="12" spans="1:168" ht="15.75" x14ac:dyDescent="0.25">
      <c r="A12" s="19"/>
      <c r="B12" s="20" t="s">
        <v>28</v>
      </c>
      <c r="C12" s="21">
        <f>C6+C11</f>
        <v>386402.4394423748</v>
      </c>
      <c r="D12" s="21">
        <f t="shared" ref="D12:M12" si="3">D6+D11</f>
        <v>408028.39228157571</v>
      </c>
      <c r="E12" s="21">
        <f t="shared" si="3"/>
        <v>479357.76469944289</v>
      </c>
      <c r="F12" s="21">
        <f t="shared" si="3"/>
        <v>445379</v>
      </c>
      <c r="G12" s="21">
        <f t="shared" si="3"/>
        <v>553675.67890484806</v>
      </c>
      <c r="H12" s="21">
        <f t="shared" si="3"/>
        <v>571213</v>
      </c>
      <c r="I12" s="21">
        <f t="shared" si="3"/>
        <v>594521</v>
      </c>
      <c r="J12" s="21">
        <f t="shared" si="3"/>
        <v>590886</v>
      </c>
      <c r="K12" s="21">
        <f t="shared" si="3"/>
        <v>618358.47728663997</v>
      </c>
      <c r="L12" s="21">
        <f t="shared" si="3"/>
        <v>700605.17800669244</v>
      </c>
      <c r="M12" s="21">
        <f t="shared" si="3"/>
        <v>780618.65991178679</v>
      </c>
      <c r="N12" s="21">
        <f t="shared" ref="N12" si="4">N6+N11</f>
        <v>880939.47206393117</v>
      </c>
      <c r="O12" s="21">
        <f t="shared" ref="O12" si="5">O6+O11</f>
        <v>976371.38989583019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1"/>
      <c r="FJ12" s="1"/>
      <c r="FK12" s="1"/>
    </row>
    <row r="13" spans="1:168" s="1" customFormat="1" ht="15.75" x14ac:dyDescent="0.25">
      <c r="A13" s="12" t="s">
        <v>32</v>
      </c>
      <c r="B13" s="13" t="s">
        <v>4</v>
      </c>
      <c r="C13" s="14">
        <v>426022.96308200946</v>
      </c>
      <c r="D13" s="14">
        <v>447316.96717335033</v>
      </c>
      <c r="E13" s="14">
        <v>351879.30581016</v>
      </c>
      <c r="F13" s="14">
        <v>310855.14055929478</v>
      </c>
      <c r="G13" s="14">
        <v>123245.57810108646</v>
      </c>
      <c r="H13" s="14">
        <v>156267.21</v>
      </c>
      <c r="I13" s="14">
        <v>210711.83443245461</v>
      </c>
      <c r="J13" s="14">
        <v>227407.72763108995</v>
      </c>
      <c r="K13" s="14">
        <v>266364.93074626906</v>
      </c>
      <c r="L13" s="14">
        <v>215942.6506883605</v>
      </c>
      <c r="M13" s="14">
        <v>268213.61871208035</v>
      </c>
      <c r="N13" s="14">
        <v>312254.75042785355</v>
      </c>
      <c r="O13" s="14">
        <v>371276.73516956414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L13" s="2"/>
    </row>
    <row r="14" spans="1:168" ht="30" x14ac:dyDescent="0.25">
      <c r="A14" s="18" t="s">
        <v>33</v>
      </c>
      <c r="B14" s="16" t="s">
        <v>5</v>
      </c>
      <c r="C14" s="17">
        <v>37234</v>
      </c>
      <c r="D14" s="17">
        <v>46362</v>
      </c>
      <c r="E14" s="17">
        <v>28368</v>
      </c>
      <c r="F14" s="17">
        <v>29322</v>
      </c>
      <c r="G14" s="17">
        <v>37279.136702116222</v>
      </c>
      <c r="H14" s="17">
        <v>32291</v>
      </c>
      <c r="I14" s="17">
        <v>34214.4064</v>
      </c>
      <c r="J14" s="17">
        <v>52422</v>
      </c>
      <c r="K14" s="17">
        <v>37842</v>
      </c>
      <c r="L14" s="17">
        <v>41323.626799999998</v>
      </c>
      <c r="M14" s="17">
        <v>55410.139900000009</v>
      </c>
      <c r="N14" s="17">
        <v>67049.69850057413</v>
      </c>
      <c r="O14" s="17">
        <v>78308.617648872445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3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3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3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1"/>
      <c r="FJ14" s="1"/>
      <c r="FK14" s="1"/>
    </row>
    <row r="15" spans="1:168" ht="15.75" x14ac:dyDescent="0.25">
      <c r="A15" s="18" t="s">
        <v>34</v>
      </c>
      <c r="B15" s="16" t="s">
        <v>6</v>
      </c>
      <c r="C15" s="17">
        <v>108427.36356436624</v>
      </c>
      <c r="D15" s="17">
        <v>98422.997745112079</v>
      </c>
      <c r="E15" s="17">
        <v>109991</v>
      </c>
      <c r="F15" s="17">
        <v>127325</v>
      </c>
      <c r="G15" s="17">
        <v>171051.86975711235</v>
      </c>
      <c r="H15" s="17">
        <v>162090</v>
      </c>
      <c r="I15" s="17">
        <v>189349</v>
      </c>
      <c r="J15" s="17">
        <v>164413</v>
      </c>
      <c r="K15" s="17">
        <v>185862</v>
      </c>
      <c r="L15" s="17">
        <v>175463.10716952811</v>
      </c>
      <c r="M15" s="17">
        <v>218354.05467026532</v>
      </c>
      <c r="N15" s="17">
        <v>236462.73037489218</v>
      </c>
      <c r="O15" s="17">
        <v>258952.03987584071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3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3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3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1"/>
      <c r="FJ15" s="1"/>
      <c r="FK15" s="1"/>
    </row>
    <row r="16" spans="1:168" ht="15.75" x14ac:dyDescent="0.25">
      <c r="A16" s="19"/>
      <c r="B16" s="20" t="s">
        <v>29</v>
      </c>
      <c r="C16" s="21">
        <f>+C13+C14+C15</f>
        <v>571684.3266463757</v>
      </c>
      <c r="D16" s="21">
        <f t="shared" ref="D16:M16" si="6">+D13+D14+D15</f>
        <v>592101.96491846244</v>
      </c>
      <c r="E16" s="21">
        <f t="shared" si="6"/>
        <v>490238.30581016</v>
      </c>
      <c r="F16" s="21">
        <f t="shared" si="6"/>
        <v>467502.14055929478</v>
      </c>
      <c r="G16" s="21">
        <f t="shared" si="6"/>
        <v>331576.58456031501</v>
      </c>
      <c r="H16" s="21">
        <f t="shared" si="6"/>
        <v>350648.20999999996</v>
      </c>
      <c r="I16" s="21">
        <f t="shared" si="6"/>
        <v>434275.24083245464</v>
      </c>
      <c r="J16" s="21">
        <f t="shared" si="6"/>
        <v>444242.72763108998</v>
      </c>
      <c r="K16" s="21">
        <f t="shared" si="6"/>
        <v>490068.93074626906</v>
      </c>
      <c r="L16" s="21">
        <f t="shared" si="6"/>
        <v>432729.38465788862</v>
      </c>
      <c r="M16" s="21">
        <f t="shared" si="6"/>
        <v>541977.81328234565</v>
      </c>
      <c r="N16" s="21">
        <f t="shared" ref="N16" si="7">+N13+N14+N15</f>
        <v>615767.17930331989</v>
      </c>
      <c r="O16" s="21">
        <f t="shared" ref="O16" si="8">+O13+O14+O15</f>
        <v>708537.39269427722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3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3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3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1"/>
      <c r="FJ16" s="1"/>
      <c r="FK16" s="1"/>
    </row>
    <row r="17" spans="1:168" s="1" customFormat="1" ht="15.75" x14ac:dyDescent="0.25">
      <c r="A17" s="12" t="s">
        <v>35</v>
      </c>
      <c r="B17" s="13" t="s">
        <v>7</v>
      </c>
      <c r="C17" s="14">
        <f>C18+C19</f>
        <v>252216.64662557637</v>
      </c>
      <c r="D17" s="14">
        <f t="shared" ref="D17:M17" si="9">D18+D19</f>
        <v>314414.05255341413</v>
      </c>
      <c r="E17" s="14">
        <f t="shared" si="9"/>
        <v>366042</v>
      </c>
      <c r="F17" s="14">
        <f t="shared" si="9"/>
        <v>374818.79615752993</v>
      </c>
      <c r="G17" s="14">
        <f t="shared" si="9"/>
        <v>423115.67675144132</v>
      </c>
      <c r="H17" s="14">
        <f t="shared" si="9"/>
        <v>487522.94808019383</v>
      </c>
      <c r="I17" s="14">
        <f t="shared" si="9"/>
        <v>560828.7737233073</v>
      </c>
      <c r="J17" s="14">
        <f t="shared" si="9"/>
        <v>670017.86328412476</v>
      </c>
      <c r="K17" s="14">
        <f t="shared" si="9"/>
        <v>747577.49057299679</v>
      </c>
      <c r="L17" s="14">
        <f t="shared" si="9"/>
        <v>628156.23170819576</v>
      </c>
      <c r="M17" s="14">
        <f t="shared" si="9"/>
        <v>731773.75176272378</v>
      </c>
      <c r="N17" s="14">
        <f t="shared" ref="N17" si="10">N18+N19</f>
        <v>820318.69906548224</v>
      </c>
      <c r="O17" s="14">
        <f t="shared" ref="O17" si="11">O18+O19</f>
        <v>942003.87556886498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L17" s="2"/>
    </row>
    <row r="18" spans="1:168" ht="15.75" x14ac:dyDescent="0.25">
      <c r="A18" s="15">
        <v>6.1</v>
      </c>
      <c r="B18" s="16" t="s">
        <v>8</v>
      </c>
      <c r="C18" s="17">
        <v>233629.09375157632</v>
      </c>
      <c r="D18" s="17">
        <v>294039.21250141459</v>
      </c>
      <c r="E18" s="17">
        <v>344108</v>
      </c>
      <c r="F18" s="17">
        <v>352255.19003211579</v>
      </c>
      <c r="G18" s="17">
        <v>398560.42977162421</v>
      </c>
      <c r="H18" s="17">
        <v>461233.25558019383</v>
      </c>
      <c r="I18" s="17">
        <v>531355.48422822636</v>
      </c>
      <c r="J18" s="17">
        <v>635954.81445110892</v>
      </c>
      <c r="K18" s="17">
        <v>710661.75351377414</v>
      </c>
      <c r="L18" s="17">
        <v>613789.74690098781</v>
      </c>
      <c r="M18" s="17">
        <v>706893.58704052807</v>
      </c>
      <c r="N18" s="17">
        <v>793344.00911814068</v>
      </c>
      <c r="O18" s="17">
        <v>910883.55266115081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1"/>
      <c r="FJ18" s="1"/>
      <c r="FK18" s="1"/>
    </row>
    <row r="19" spans="1:168" ht="15.75" x14ac:dyDescent="0.25">
      <c r="A19" s="15">
        <v>6.2</v>
      </c>
      <c r="B19" s="16" t="s">
        <v>9</v>
      </c>
      <c r="C19" s="17">
        <v>18587.552874000059</v>
      </c>
      <c r="D19" s="17">
        <v>20374.840051999545</v>
      </c>
      <c r="E19" s="17">
        <v>21934</v>
      </c>
      <c r="F19" s="17">
        <v>22563.606125414153</v>
      </c>
      <c r="G19" s="17">
        <v>24555.24697981713</v>
      </c>
      <c r="H19" s="17">
        <v>26289.692500000001</v>
      </c>
      <c r="I19" s="17">
        <v>29473.289495080939</v>
      </c>
      <c r="J19" s="17">
        <v>34063.048833015877</v>
      </c>
      <c r="K19" s="17">
        <v>36915.737059222694</v>
      </c>
      <c r="L19" s="17">
        <v>14366.484807207933</v>
      </c>
      <c r="M19" s="17">
        <v>24880.164722195765</v>
      </c>
      <c r="N19" s="17">
        <v>26974.689947341572</v>
      </c>
      <c r="O19" s="17">
        <v>31120.322907714137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1"/>
      <c r="FJ19" s="1"/>
      <c r="FK19" s="1"/>
    </row>
    <row r="20" spans="1:168" s="1" customFormat="1" ht="30" x14ac:dyDescent="0.25">
      <c r="A20" s="22" t="s">
        <v>36</v>
      </c>
      <c r="B20" s="23" t="s">
        <v>10</v>
      </c>
      <c r="C20" s="14">
        <f>SUM(C21:C27)</f>
        <v>70843.657820414403</v>
      </c>
      <c r="D20" s="14">
        <f t="shared" ref="D20:M20" si="12">SUM(D21:D27)</f>
        <v>86213.801827996343</v>
      </c>
      <c r="E20" s="14">
        <f t="shared" si="12"/>
        <v>92505.76987111973</v>
      </c>
      <c r="F20" s="14">
        <f t="shared" si="12"/>
        <v>100149.01646790077</v>
      </c>
      <c r="G20" s="14">
        <f t="shared" si="12"/>
        <v>112482.42299503229</v>
      </c>
      <c r="H20" s="14">
        <f t="shared" si="12"/>
        <v>112416.22730000001</v>
      </c>
      <c r="I20" s="14">
        <f t="shared" si="12"/>
        <v>109093.47317623949</v>
      </c>
      <c r="J20" s="14">
        <f t="shared" si="12"/>
        <v>111724.57138059841</v>
      </c>
      <c r="K20" s="14">
        <f t="shared" si="12"/>
        <v>115330.86551901631</v>
      </c>
      <c r="L20" s="14">
        <f t="shared" si="12"/>
        <v>90623.214498779387</v>
      </c>
      <c r="M20" s="14">
        <f t="shared" si="12"/>
        <v>152636.03726474877</v>
      </c>
      <c r="N20" s="14">
        <f t="shared" ref="N20" si="13">SUM(N21:N27)</f>
        <v>176500.87716523031</v>
      </c>
      <c r="O20" s="14">
        <f t="shared" ref="O20" si="14">SUM(O21:O27)</f>
        <v>210787.90470443972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L20" s="2"/>
    </row>
    <row r="21" spans="1:168" ht="15.75" x14ac:dyDescent="0.25">
      <c r="A21" s="15">
        <v>7.1</v>
      </c>
      <c r="B21" s="16" t="s">
        <v>11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1"/>
      <c r="FJ21" s="1"/>
      <c r="FK21" s="1"/>
    </row>
    <row r="22" spans="1:168" ht="15.75" x14ac:dyDescent="0.25">
      <c r="A22" s="15">
        <v>7.2</v>
      </c>
      <c r="B22" s="16" t="s">
        <v>12</v>
      </c>
      <c r="C22" s="17">
        <v>50168.440125131354</v>
      </c>
      <c r="D22" s="17">
        <v>60265.754479770199</v>
      </c>
      <c r="E22" s="17">
        <v>62930.76987111973</v>
      </c>
      <c r="F22" s="17">
        <v>65330.350374839996</v>
      </c>
      <c r="G22" s="17">
        <v>70367.619187345597</v>
      </c>
      <c r="H22" s="17">
        <v>72038.854000000007</v>
      </c>
      <c r="I22" s="17">
        <v>69689.337747495156</v>
      </c>
      <c r="J22" s="17">
        <v>73157.59532298494</v>
      </c>
      <c r="K22" s="17">
        <v>71146.621851277305</v>
      </c>
      <c r="L22" s="17">
        <v>41848.936187963554</v>
      </c>
      <c r="M22" s="17">
        <v>93972.468357856764</v>
      </c>
      <c r="N22" s="17">
        <v>108000.01351469902</v>
      </c>
      <c r="O22" s="17">
        <v>129713.96322988518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1"/>
      <c r="FJ22" s="1"/>
      <c r="FK22" s="1"/>
    </row>
    <row r="23" spans="1:168" ht="15.75" x14ac:dyDescent="0.25">
      <c r="A23" s="15">
        <v>7.3</v>
      </c>
      <c r="B23" s="16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1"/>
      <c r="FJ23" s="1"/>
      <c r="FK23" s="1"/>
    </row>
    <row r="24" spans="1:168" ht="15.75" x14ac:dyDescent="0.25">
      <c r="A24" s="15">
        <v>7.4</v>
      </c>
      <c r="B24" s="16" t="s">
        <v>14</v>
      </c>
      <c r="C24" s="17">
        <v>232.19807187514004</v>
      </c>
      <c r="D24" s="17">
        <v>439.66264063052824</v>
      </c>
      <c r="E24" s="17">
        <v>256</v>
      </c>
      <c r="F24" s="17">
        <v>560.68169999999998</v>
      </c>
      <c r="G24" s="17">
        <v>-143.9552358279048</v>
      </c>
      <c r="H24" s="17">
        <v>94.495199999999997</v>
      </c>
      <c r="I24" s="17">
        <v>79.608000000000004</v>
      </c>
      <c r="J24" s="17">
        <v>32.542549523933324</v>
      </c>
      <c r="K24" s="17">
        <v>122.34467367440783</v>
      </c>
      <c r="L24" s="17">
        <v>6.4982670180268869</v>
      </c>
      <c r="M24" s="17">
        <v>55.927816781092645</v>
      </c>
      <c r="N24" s="17">
        <v>97.444130494201829</v>
      </c>
      <c r="O24" s="17">
        <v>128.18337798735152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1"/>
      <c r="FJ24" s="1"/>
      <c r="FK24" s="1"/>
    </row>
    <row r="25" spans="1:168" ht="15.75" x14ac:dyDescent="0.25">
      <c r="A25" s="15">
        <v>7.5</v>
      </c>
      <c r="B25" s="16" t="s">
        <v>15</v>
      </c>
      <c r="C25" s="17"/>
      <c r="D25" s="17"/>
      <c r="E25" s="17"/>
      <c r="F25" s="17"/>
      <c r="G25" s="17"/>
      <c r="H25" s="17">
        <v>1239.9259999999999</v>
      </c>
      <c r="I25" s="17">
        <v>1318.4960000000001</v>
      </c>
      <c r="J25" s="17">
        <v>1645.2824114089628</v>
      </c>
      <c r="K25" s="17">
        <v>1607.9202</v>
      </c>
      <c r="L25" s="17">
        <v>516.93200000000002</v>
      </c>
      <c r="M25" s="17">
        <v>899.22209999999995</v>
      </c>
      <c r="N25" s="17">
        <v>982.904193774845</v>
      </c>
      <c r="O25" s="17">
        <v>1263.9685029848713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1"/>
      <c r="FJ25" s="1"/>
      <c r="FK25" s="1"/>
    </row>
    <row r="26" spans="1:168" ht="15.75" x14ac:dyDescent="0.25">
      <c r="A26" s="15">
        <v>7.6</v>
      </c>
      <c r="B26" s="16" t="s">
        <v>16</v>
      </c>
      <c r="C26" s="17">
        <v>246.69563004000031</v>
      </c>
      <c r="D26" s="17">
        <v>277.45350851557362</v>
      </c>
      <c r="E26" s="17">
        <v>308</v>
      </c>
      <c r="F26" s="17">
        <v>350.98439306077648</v>
      </c>
      <c r="G26" s="17">
        <v>389.33181210546951</v>
      </c>
      <c r="H26" s="17">
        <v>417.95209999999997</v>
      </c>
      <c r="I26" s="17">
        <v>451.43979999999999</v>
      </c>
      <c r="J26" s="17">
        <v>1765.1138285542354</v>
      </c>
      <c r="K26" s="17">
        <v>1817.2546088267356</v>
      </c>
      <c r="L26" s="17">
        <v>1844.3474910766399</v>
      </c>
      <c r="M26" s="17">
        <v>1956.4625061694737</v>
      </c>
      <c r="N26" s="17">
        <v>2117.8626586429409</v>
      </c>
      <c r="O26" s="17">
        <v>2216.557807073993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1"/>
      <c r="FJ26" s="1"/>
      <c r="FK26" s="1"/>
    </row>
    <row r="27" spans="1:168" ht="30" x14ac:dyDescent="0.25">
      <c r="A27" s="15">
        <v>7.7</v>
      </c>
      <c r="B27" s="16" t="s">
        <v>17</v>
      </c>
      <c r="C27" s="17">
        <v>20196.323993367922</v>
      </c>
      <c r="D27" s="17">
        <v>25230.931199080042</v>
      </c>
      <c r="E27" s="17">
        <v>29011</v>
      </c>
      <c r="F27" s="17">
        <v>33907</v>
      </c>
      <c r="G27" s="17">
        <v>41869.427231409121</v>
      </c>
      <c r="H27" s="17">
        <v>38625</v>
      </c>
      <c r="I27" s="17">
        <v>37554.591628744362</v>
      </c>
      <c r="J27" s="17">
        <v>35124.03726812634</v>
      </c>
      <c r="K27" s="17">
        <v>40636.724185237865</v>
      </c>
      <c r="L27" s="17">
        <v>46406.500552721176</v>
      </c>
      <c r="M27" s="17">
        <v>55751.956483941438</v>
      </c>
      <c r="N27" s="17">
        <v>65302.652667619303</v>
      </c>
      <c r="O27" s="17">
        <v>77465.231786508317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1"/>
      <c r="FJ27" s="1"/>
      <c r="FK27" s="1"/>
    </row>
    <row r="28" spans="1:168" ht="15.75" x14ac:dyDescent="0.25">
      <c r="A28" s="18" t="s">
        <v>37</v>
      </c>
      <c r="B28" s="16" t="s">
        <v>18</v>
      </c>
      <c r="C28" s="17">
        <v>54943</v>
      </c>
      <c r="D28" s="17">
        <v>55560</v>
      </c>
      <c r="E28" s="17">
        <v>59591.16709588575</v>
      </c>
      <c r="F28" s="17">
        <v>62908</v>
      </c>
      <c r="G28" s="17">
        <v>68794.388781723988</v>
      </c>
      <c r="H28" s="17">
        <v>69968</v>
      </c>
      <c r="I28" s="17">
        <v>79648.968443506586</v>
      </c>
      <c r="J28" s="17">
        <v>73933.348181926165</v>
      </c>
      <c r="K28" s="17">
        <v>87375</v>
      </c>
      <c r="L28" s="17">
        <v>90164.331982618518</v>
      </c>
      <c r="M28" s="17">
        <v>95991.545461270623</v>
      </c>
      <c r="N28" s="17">
        <v>101703.41463198219</v>
      </c>
      <c r="O28" s="17">
        <v>110143.61451569886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1"/>
      <c r="FJ28" s="1"/>
      <c r="FK28" s="1"/>
    </row>
    <row r="29" spans="1:168" ht="30" x14ac:dyDescent="0.25">
      <c r="A29" s="18" t="s">
        <v>38</v>
      </c>
      <c r="B29" s="16" t="s">
        <v>19</v>
      </c>
      <c r="C29" s="17">
        <v>94497.754375677498</v>
      </c>
      <c r="D29" s="17">
        <v>102573.72511899708</v>
      </c>
      <c r="E29" s="17">
        <v>109781.13219569169</v>
      </c>
      <c r="F29" s="17">
        <v>120818</v>
      </c>
      <c r="G29" s="17">
        <v>120713.79831980829</v>
      </c>
      <c r="H29" s="17">
        <v>125047</v>
      </c>
      <c r="I29" s="17">
        <v>126661.89325580336</v>
      </c>
      <c r="J29" s="17">
        <v>133265</v>
      </c>
      <c r="K29" s="17">
        <v>142010</v>
      </c>
      <c r="L29" s="17">
        <v>134348.62695558401</v>
      </c>
      <c r="M29" s="17">
        <v>140235.46579458757</v>
      </c>
      <c r="N29" s="17">
        <v>147493.14499249216</v>
      </c>
      <c r="O29" s="17">
        <v>157387.55201609811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1"/>
      <c r="FJ29" s="1"/>
      <c r="FK29" s="1"/>
    </row>
    <row r="30" spans="1:168" ht="15.75" x14ac:dyDescent="0.25">
      <c r="A30" s="18" t="s">
        <v>39</v>
      </c>
      <c r="B30" s="16" t="s">
        <v>54</v>
      </c>
      <c r="C30" s="17">
        <v>137555</v>
      </c>
      <c r="D30" s="17">
        <v>143027</v>
      </c>
      <c r="E30" s="17">
        <v>162842</v>
      </c>
      <c r="F30" s="17">
        <v>191758</v>
      </c>
      <c r="G30" s="17">
        <v>200236</v>
      </c>
      <c r="H30" s="17">
        <v>217457</v>
      </c>
      <c r="I30" s="17">
        <v>245062</v>
      </c>
      <c r="J30" s="17">
        <v>302254</v>
      </c>
      <c r="K30" s="17">
        <v>331963</v>
      </c>
      <c r="L30" s="17">
        <v>337606</v>
      </c>
      <c r="M30" s="17">
        <v>394912</v>
      </c>
      <c r="N30" s="17">
        <v>439594.79442698829</v>
      </c>
      <c r="O30" s="17">
        <v>501618.71725885797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1"/>
      <c r="FJ30" s="1"/>
      <c r="FK30" s="1"/>
    </row>
    <row r="31" spans="1:168" ht="15.75" x14ac:dyDescent="0.25">
      <c r="A31" s="18" t="s">
        <v>40</v>
      </c>
      <c r="B31" s="16" t="s">
        <v>20</v>
      </c>
      <c r="C31" s="17">
        <v>135067</v>
      </c>
      <c r="D31" s="17">
        <v>149998.69348443096</v>
      </c>
      <c r="E31" s="17">
        <v>171700</v>
      </c>
      <c r="F31" s="17">
        <v>185675</v>
      </c>
      <c r="G31" s="17">
        <v>216512.19356893172</v>
      </c>
      <c r="H31" s="17">
        <v>253074</v>
      </c>
      <c r="I31" s="17">
        <v>285458</v>
      </c>
      <c r="J31" s="17">
        <v>340968</v>
      </c>
      <c r="K31" s="17">
        <v>356897</v>
      </c>
      <c r="L31" s="17">
        <v>342969</v>
      </c>
      <c r="M31" s="17">
        <v>393383</v>
      </c>
      <c r="N31" s="17">
        <v>438569.89153569646</v>
      </c>
      <c r="O31" s="17">
        <v>493724.08192550484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1"/>
      <c r="FJ31" s="1"/>
      <c r="FK31" s="1"/>
    </row>
    <row r="32" spans="1:168" ht="15.75" x14ac:dyDescent="0.25">
      <c r="A32" s="19"/>
      <c r="B32" s="20" t="s">
        <v>30</v>
      </c>
      <c r="C32" s="21">
        <f>C17+C20+C28+C29+C30+C31</f>
        <v>745123.05882166827</v>
      </c>
      <c r="D32" s="21">
        <f t="shared" ref="D32:J32" si="15">D17+D20+D28+D29+D30+D31</f>
        <v>851787.27298483858</v>
      </c>
      <c r="E32" s="21">
        <f t="shared" si="15"/>
        <v>962462.06916269718</v>
      </c>
      <c r="F32" s="21">
        <f t="shared" si="15"/>
        <v>1036126.8126254308</v>
      </c>
      <c r="G32" s="21">
        <f t="shared" si="15"/>
        <v>1141854.4804169377</v>
      </c>
      <c r="H32" s="21">
        <f t="shared" si="15"/>
        <v>1265485.1753801939</v>
      </c>
      <c r="I32" s="21">
        <f t="shared" si="15"/>
        <v>1406753.1085988567</v>
      </c>
      <c r="J32" s="21">
        <f t="shared" si="15"/>
        <v>1632162.7828466494</v>
      </c>
      <c r="K32" s="21">
        <f t="shared" ref="K32:L32" si="16">K17+K20+K28+K29+K30+K31</f>
        <v>1781153.356092013</v>
      </c>
      <c r="L32" s="21">
        <f t="shared" si="16"/>
        <v>1623867.4051451776</v>
      </c>
      <c r="M32" s="21">
        <f t="shared" ref="M32:N32" si="17">M17+M20+M28+M29+M30+M31</f>
        <v>1908931.8002833307</v>
      </c>
      <c r="N32" s="21">
        <f t="shared" si="17"/>
        <v>2124180.8218178716</v>
      </c>
      <c r="O32" s="21">
        <f t="shared" ref="O32" si="18">O17+O20+O28+O29+O30+O31</f>
        <v>2415665.7459894647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1"/>
      <c r="FJ32" s="1"/>
      <c r="FK32" s="1"/>
    </row>
    <row r="33" spans="1:168" s="1" customFormat="1" ht="15.75" x14ac:dyDescent="0.25">
      <c r="A33" s="24" t="s">
        <v>27</v>
      </c>
      <c r="B33" s="25" t="s">
        <v>51</v>
      </c>
      <c r="C33" s="26">
        <f t="shared" ref="C33" si="19">C6+C11+C13+C14+C15+C17+C20+C28+C29+C30+C31</f>
        <v>1703209.8249104186</v>
      </c>
      <c r="D33" s="26">
        <f t="shared" ref="D33:J33" si="20">D6+D11+D13+D14+D15+D17+D20+D28+D29+D30+D31</f>
        <v>1851917.6301848765</v>
      </c>
      <c r="E33" s="26">
        <f t="shared" si="20"/>
        <v>1932058.1396722998</v>
      </c>
      <c r="F33" s="26">
        <f t="shared" si="20"/>
        <v>1949007.9531847255</v>
      </c>
      <c r="G33" s="26">
        <f t="shared" si="20"/>
        <v>2027106.7438821006</v>
      </c>
      <c r="H33" s="26">
        <f t="shared" si="20"/>
        <v>2187346.3853801936</v>
      </c>
      <c r="I33" s="26">
        <f t="shared" si="20"/>
        <v>2435549.3494313112</v>
      </c>
      <c r="J33" s="26">
        <f t="shared" si="20"/>
        <v>2667291.5104777394</v>
      </c>
      <c r="K33" s="26">
        <f t="shared" ref="K33:L33" si="21">K6+K11+K13+K14+K15+K17+K20+K28+K29+K30+K31</f>
        <v>2889580.7641249225</v>
      </c>
      <c r="L33" s="26">
        <f t="shared" si="21"/>
        <v>2757201.9678097586</v>
      </c>
      <c r="M33" s="26">
        <f t="shared" ref="M33:N33" si="22">M6+M11+M13+M14+M15+M17+M20+M28+M29+M30+M31</f>
        <v>3231528.2734774631</v>
      </c>
      <c r="N33" s="26">
        <f t="shared" si="22"/>
        <v>3620887.4731851229</v>
      </c>
      <c r="O33" s="26">
        <f t="shared" ref="O33" si="23">O6+O11+O13+O14+O15+O17+O20+O28+O29+O30+O31</f>
        <v>4100574.5285795722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L33" s="2"/>
    </row>
    <row r="34" spans="1:168" ht="15.75" x14ac:dyDescent="0.25">
      <c r="A34" s="27" t="s">
        <v>43</v>
      </c>
      <c r="B34" s="28" t="s">
        <v>25</v>
      </c>
      <c r="C34" s="17">
        <f>GSVA_cur!C34</f>
        <v>152456.01298907335</v>
      </c>
      <c r="D34" s="17">
        <f>GSVA_cur!D34</f>
        <v>183012.74252035917</v>
      </c>
      <c r="E34" s="17">
        <f>GSVA_cur!E34</f>
        <v>175549.3215234626</v>
      </c>
      <c r="F34" s="17">
        <f>GSVA_cur!F34</f>
        <v>181289</v>
      </c>
      <c r="G34" s="17">
        <f>GSVA_cur!G34</f>
        <v>271497</v>
      </c>
      <c r="H34" s="17">
        <f>GSVA_cur!H34</f>
        <v>313769</v>
      </c>
      <c r="I34" s="17">
        <f>GSVA_cur!I34</f>
        <v>235389</v>
      </c>
      <c r="J34" s="17">
        <f>GSVA_cur!J34</f>
        <v>243239</v>
      </c>
      <c r="K34" s="17">
        <f>GSVA_cur!K34</f>
        <v>260633</v>
      </c>
      <c r="L34" s="17">
        <f>GSVA_cur!L34</f>
        <v>294914.50337942631</v>
      </c>
      <c r="M34" s="17">
        <f>GSVA_cur!M34</f>
        <v>295985.12573217676</v>
      </c>
      <c r="N34" s="17">
        <f>GSVA_cur!N34</f>
        <v>315420.65462736267</v>
      </c>
      <c r="O34" s="17">
        <f>GSVA_cur!O34</f>
        <v>336592.44099609961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</row>
    <row r="35" spans="1:168" ht="15.75" x14ac:dyDescent="0.25">
      <c r="A35" s="27" t="s">
        <v>44</v>
      </c>
      <c r="B35" s="28" t="s">
        <v>24</v>
      </c>
      <c r="C35" s="17">
        <f>GSVA_cur!C35</f>
        <v>52863</v>
      </c>
      <c r="D35" s="17">
        <f>GSVA_cur!D35</f>
        <v>69677</v>
      </c>
      <c r="E35" s="17">
        <f>GSVA_cur!E35</f>
        <v>66154</v>
      </c>
      <c r="F35" s="17">
        <f>GSVA_cur!F35</f>
        <v>60604</v>
      </c>
      <c r="G35" s="17">
        <f>GSVA_cur!G35</f>
        <v>46988</v>
      </c>
      <c r="H35" s="17">
        <f>GSVA_cur!H35</f>
        <v>37020</v>
      </c>
      <c r="I35" s="17">
        <f>GSVA_cur!I35</f>
        <v>25721</v>
      </c>
      <c r="J35" s="17">
        <f>GSVA_cur!J35</f>
        <v>28426</v>
      </c>
      <c r="K35" s="17">
        <f>GSVA_cur!K35</f>
        <v>27997.000000000004</v>
      </c>
      <c r="L35" s="17">
        <f>GSVA_cur!L35</f>
        <v>54601</v>
      </c>
      <c r="M35" s="17">
        <f>GSVA_cur!M35</f>
        <v>83364.000000000015</v>
      </c>
      <c r="N35" s="17">
        <f>GSVA_cur!N35</f>
        <v>143850.72953160567</v>
      </c>
      <c r="O35" s="17">
        <f>GSVA_cur!O35</f>
        <v>215755.13858568357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</row>
    <row r="36" spans="1:168" ht="15.75" x14ac:dyDescent="0.25">
      <c r="A36" s="29" t="s">
        <v>45</v>
      </c>
      <c r="B36" s="30" t="s">
        <v>63</v>
      </c>
      <c r="C36" s="21">
        <f>C33+C34-C35</f>
        <v>1802802.8378994919</v>
      </c>
      <c r="D36" s="21">
        <f t="shared" ref="D36:M36" si="24">D33+D34-D35</f>
        <v>1965253.3727052356</v>
      </c>
      <c r="E36" s="21">
        <f t="shared" si="24"/>
        <v>2041453.4611957623</v>
      </c>
      <c r="F36" s="21">
        <f t="shared" si="24"/>
        <v>2069692.9531847257</v>
      </c>
      <c r="G36" s="21">
        <f t="shared" si="24"/>
        <v>2251615.7438821006</v>
      </c>
      <c r="H36" s="21">
        <f t="shared" si="24"/>
        <v>2464095.3853801936</v>
      </c>
      <c r="I36" s="21">
        <f t="shared" si="24"/>
        <v>2645217.3494313112</v>
      </c>
      <c r="J36" s="21">
        <f t="shared" si="24"/>
        <v>2882104.5104777394</v>
      </c>
      <c r="K36" s="21">
        <f t="shared" si="24"/>
        <v>3122216.7641249225</v>
      </c>
      <c r="L36" s="21">
        <f t="shared" si="24"/>
        <v>2997515.471189185</v>
      </c>
      <c r="M36" s="21">
        <f t="shared" si="24"/>
        <v>3444149.39920964</v>
      </c>
      <c r="N36" s="21">
        <f t="shared" ref="N36" si="25">N33+N34-N35</f>
        <v>3792457.3982808799</v>
      </c>
      <c r="O36" s="21">
        <f t="shared" ref="O36" si="26">O33+O34-O35</f>
        <v>4221411.8309899876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</row>
    <row r="37" spans="1:168" ht="15.75" x14ac:dyDescent="0.25">
      <c r="A37" s="27" t="s">
        <v>46</v>
      </c>
      <c r="B37" s="28" t="s">
        <v>42</v>
      </c>
      <c r="C37" s="10">
        <f>GSVA_cur!C37</f>
        <v>30150</v>
      </c>
      <c r="D37" s="10">
        <f>GSVA_cur!D37</f>
        <v>30480</v>
      </c>
      <c r="E37" s="10">
        <f>GSVA_cur!E37</f>
        <v>30800</v>
      </c>
      <c r="F37" s="10">
        <f>GSVA_cur!F37</f>
        <v>31130</v>
      </c>
      <c r="G37" s="10">
        <f>GSVA_cur!G37</f>
        <v>31450</v>
      </c>
      <c r="H37" s="10">
        <f>GSVA_cur!H37</f>
        <v>31760</v>
      </c>
      <c r="I37" s="10">
        <f>GSVA_cur!I37</f>
        <v>32080</v>
      </c>
      <c r="J37" s="10">
        <f>GSVA_cur!J37</f>
        <v>32400</v>
      </c>
      <c r="K37" s="10">
        <f>GSVA_cur!K37</f>
        <v>32720</v>
      </c>
      <c r="L37" s="10">
        <f>GSVA_cur!L37</f>
        <v>33030</v>
      </c>
      <c r="M37" s="10">
        <f>GSVA_cur!M37</f>
        <v>33330</v>
      </c>
      <c r="N37" s="10">
        <f>GSVA_cur!N37</f>
        <v>33640</v>
      </c>
      <c r="O37" s="10">
        <f>GSVA_cur!O37</f>
        <v>33940</v>
      </c>
    </row>
    <row r="38" spans="1:168" ht="15.75" x14ac:dyDescent="0.25">
      <c r="A38" s="29" t="s">
        <v>47</v>
      </c>
      <c r="B38" s="30" t="s">
        <v>64</v>
      </c>
      <c r="C38" s="21">
        <f>C36/C37*1000</f>
        <v>59794.455651724442</v>
      </c>
      <c r="D38" s="21">
        <f t="shared" ref="D38:M38" si="27">D36/D37*1000</f>
        <v>64476.81668980432</v>
      </c>
      <c r="E38" s="21">
        <f t="shared" si="27"/>
        <v>66280.956532329932</v>
      </c>
      <c r="F38" s="21">
        <f t="shared" si="27"/>
        <v>66485.478740273873</v>
      </c>
      <c r="G38" s="21">
        <f t="shared" si="27"/>
        <v>71593.505369860111</v>
      </c>
      <c r="H38" s="21">
        <f t="shared" si="27"/>
        <v>77584.867297865028</v>
      </c>
      <c r="I38" s="21">
        <f t="shared" si="27"/>
        <v>82456.899919928663</v>
      </c>
      <c r="J38" s="21">
        <f t="shared" si="27"/>
        <v>88953.842915979607</v>
      </c>
      <c r="K38" s="21">
        <f t="shared" si="27"/>
        <v>95422.272742204223</v>
      </c>
      <c r="L38" s="21">
        <f t="shared" si="27"/>
        <v>90751.30097454389</v>
      </c>
      <c r="M38" s="21">
        <f t="shared" si="27"/>
        <v>103334.81545783498</v>
      </c>
      <c r="N38" s="21">
        <f t="shared" ref="N38" si="28">N36/N37*1000</f>
        <v>112736.54572773127</v>
      </c>
      <c r="O38" s="21">
        <f t="shared" ref="O38" si="29">O36/O37*1000</f>
        <v>124378.66325839682</v>
      </c>
      <c r="BD38" s="4"/>
      <c r="BE38" s="4"/>
      <c r="BF38" s="4"/>
      <c r="BG38" s="4"/>
    </row>
    <row r="39" spans="1:168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15" max="1048575" man="1"/>
    <brk id="31" max="1048575" man="1"/>
    <brk id="95" max="95" man="1"/>
    <brk id="131" max="1048575" man="1"/>
    <brk id="155" max="1048575" man="1"/>
    <brk id="163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H39"/>
  <sheetViews>
    <sheetView zoomScale="80" zoomScaleNormal="80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6" width="10.85546875" style="2" customWidth="1"/>
    <col min="7" max="15" width="11.85546875" style="1" customWidth="1"/>
    <col min="16" max="27" width="9.140625" style="2" customWidth="1"/>
    <col min="28" max="28" width="12.42578125" style="2" customWidth="1"/>
    <col min="29" max="50" width="9.140625" style="2" customWidth="1"/>
    <col min="51" max="51" width="12.140625" style="2" customWidth="1"/>
    <col min="52" max="55" width="9.140625" style="2" customWidth="1"/>
    <col min="56" max="60" width="9.140625" style="2" hidden="1" customWidth="1"/>
    <col min="61" max="61" width="9.140625" style="2" customWidth="1"/>
    <col min="62" max="66" width="9.140625" style="2" hidden="1" customWidth="1"/>
    <col min="67" max="67" width="9.140625" style="2" customWidth="1"/>
    <col min="68" max="72" width="9.140625" style="2" hidden="1" customWidth="1"/>
    <col min="73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1" customWidth="1"/>
    <col min="86" max="90" width="9.140625" style="1" hidden="1" customWidth="1"/>
    <col min="91" max="91" width="9.140625" style="1" customWidth="1"/>
    <col min="92" max="96" width="9.140625" style="1" hidden="1" customWidth="1"/>
    <col min="97" max="97" width="9.140625" style="1" customWidth="1"/>
    <col min="98" max="102" width="9.140625" style="1" hidden="1" customWidth="1"/>
    <col min="103" max="103" width="9.140625" style="1" customWidth="1"/>
    <col min="104" max="133" width="9.140625" style="2" customWidth="1"/>
    <col min="134" max="134" width="9.140625" style="2" hidden="1" customWidth="1"/>
    <col min="135" max="142" width="9.140625" style="2" customWidth="1"/>
    <col min="143" max="143" width="9.140625" style="2" hidden="1" customWidth="1"/>
    <col min="144" max="148" width="9.140625" style="2" customWidth="1"/>
    <col min="149" max="149" width="9.140625" style="2" hidden="1" customWidth="1"/>
    <col min="150" max="159" width="9.140625" style="2" customWidth="1"/>
    <col min="160" max="163" width="8.85546875" style="2"/>
    <col min="164" max="164" width="12.7109375" style="2" bestFit="1" customWidth="1"/>
    <col min="165" max="16384" width="8.85546875" style="2"/>
  </cols>
  <sheetData>
    <row r="1" spans="1:164" ht="18.75" x14ac:dyDescent="0.3">
      <c r="A1" s="2" t="s">
        <v>53</v>
      </c>
      <c r="B1" s="5" t="s">
        <v>66</v>
      </c>
    </row>
    <row r="2" spans="1:164" ht="15.75" x14ac:dyDescent="0.25">
      <c r="A2" s="6" t="s">
        <v>52</v>
      </c>
      <c r="I2" s="1" t="str">
        <f>[1]GSVA_cur!$I$3</f>
        <v>As on 15.03.2024</v>
      </c>
    </row>
    <row r="3" spans="1:164" ht="15.75" x14ac:dyDescent="0.25">
      <c r="A3" s="6"/>
    </row>
    <row r="4" spans="1:164" ht="15.75" x14ac:dyDescent="0.25">
      <c r="A4" s="6"/>
      <c r="E4" s="7"/>
      <c r="F4" s="7" t="s">
        <v>57</v>
      </c>
    </row>
    <row r="5" spans="1:164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64" s="1" customFormat="1" ht="15.75" x14ac:dyDescent="0.25">
      <c r="A6" s="12" t="s">
        <v>26</v>
      </c>
      <c r="B6" s="13" t="s">
        <v>2</v>
      </c>
      <c r="C6" s="14">
        <f>SUM(C7:C10)</f>
        <v>263797.4394423748</v>
      </c>
      <c r="D6" s="14">
        <f t="shared" ref="D6:O6" si="0">SUM(D7:D10)</f>
        <v>293046.35661660315</v>
      </c>
      <c r="E6" s="14">
        <f t="shared" si="0"/>
        <v>303988</v>
      </c>
      <c r="F6" s="14">
        <f t="shared" si="0"/>
        <v>352627</v>
      </c>
      <c r="G6" s="14">
        <f t="shared" si="0"/>
        <v>333560.83371054748</v>
      </c>
      <c r="H6" s="14">
        <f t="shared" si="0"/>
        <v>346486</v>
      </c>
      <c r="I6" s="14">
        <f t="shared" si="0"/>
        <v>350799</v>
      </c>
      <c r="J6" s="14">
        <f t="shared" si="0"/>
        <v>346396</v>
      </c>
      <c r="K6" s="14">
        <f t="shared" si="0"/>
        <v>343141</v>
      </c>
      <c r="L6" s="14">
        <f t="shared" si="0"/>
        <v>392950.04181515973</v>
      </c>
      <c r="M6" s="14">
        <f t="shared" si="0"/>
        <v>390138.44999750209</v>
      </c>
      <c r="N6" s="14">
        <f t="shared" si="0"/>
        <v>409797.30626500712</v>
      </c>
      <c r="O6" s="14">
        <f t="shared" si="0"/>
        <v>427985.56372325047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H6" s="2"/>
    </row>
    <row r="7" spans="1:164" ht="15.75" x14ac:dyDescent="0.25">
      <c r="A7" s="15">
        <v>1.1000000000000001</v>
      </c>
      <c r="B7" s="16" t="s">
        <v>59</v>
      </c>
      <c r="C7" s="17">
        <v>145770.15717972827</v>
      </c>
      <c r="D7" s="17">
        <v>175359.89075310194</v>
      </c>
      <c r="E7" s="17">
        <v>177756</v>
      </c>
      <c r="F7" s="17">
        <v>185992</v>
      </c>
      <c r="G7" s="17">
        <v>189972.39064150781</v>
      </c>
      <c r="H7" s="17">
        <v>189646</v>
      </c>
      <c r="I7" s="17">
        <v>191585</v>
      </c>
      <c r="J7" s="17">
        <v>184203</v>
      </c>
      <c r="K7" s="17">
        <v>176566</v>
      </c>
      <c r="L7" s="17">
        <v>177376.75541481623</v>
      </c>
      <c r="M7" s="17">
        <v>178010.71695155115</v>
      </c>
      <c r="N7" s="17">
        <v>178737.50231884437</v>
      </c>
      <c r="O7" s="17">
        <v>179078.82108184631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1"/>
      <c r="FF7" s="1"/>
      <c r="FG7" s="1"/>
    </row>
    <row r="8" spans="1:164" ht="15.75" x14ac:dyDescent="0.25">
      <c r="A8" s="15">
        <v>1.2</v>
      </c>
      <c r="B8" s="16" t="s">
        <v>60</v>
      </c>
      <c r="C8" s="17">
        <v>58947.165535754502</v>
      </c>
      <c r="D8" s="17">
        <v>59255.41619203845</v>
      </c>
      <c r="E8" s="17">
        <v>66345</v>
      </c>
      <c r="F8" s="17">
        <v>66794</v>
      </c>
      <c r="G8" s="17">
        <v>68214.297567128844</v>
      </c>
      <c r="H8" s="17">
        <v>70273</v>
      </c>
      <c r="I8" s="17">
        <v>72446</v>
      </c>
      <c r="J8" s="17">
        <v>74996</v>
      </c>
      <c r="K8" s="17">
        <v>72925</v>
      </c>
      <c r="L8" s="17">
        <v>68129.242835620185</v>
      </c>
      <c r="M8" s="17">
        <v>67987.177499994883</v>
      </c>
      <c r="N8" s="17">
        <v>69032.433913047498</v>
      </c>
      <c r="O8" s="17">
        <v>70094.783567724196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1"/>
      <c r="FF8" s="1"/>
      <c r="FG8" s="1"/>
    </row>
    <row r="9" spans="1:164" ht="15.75" x14ac:dyDescent="0.25">
      <c r="A9" s="15">
        <v>1.3</v>
      </c>
      <c r="B9" s="16" t="s">
        <v>61</v>
      </c>
      <c r="C9" s="17">
        <v>55478.351648320611</v>
      </c>
      <c r="D9" s="17">
        <v>54078.108129587752</v>
      </c>
      <c r="E9" s="17">
        <v>55209</v>
      </c>
      <c r="F9" s="17">
        <v>94899</v>
      </c>
      <c r="G9" s="17">
        <v>64976.543791958728</v>
      </c>
      <c r="H9" s="17">
        <v>74743</v>
      </c>
      <c r="I9" s="17">
        <v>76553</v>
      </c>
      <c r="J9" s="17">
        <v>76105</v>
      </c>
      <c r="K9" s="17">
        <v>81958</v>
      </c>
      <c r="L9" s="17">
        <v>134601.62989176466</v>
      </c>
      <c r="M9" s="17">
        <v>129573.85873578661</v>
      </c>
      <c r="N9" s="17">
        <v>145768.24322980089</v>
      </c>
      <c r="O9" s="17">
        <v>160963.37249309968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1"/>
      <c r="FF9" s="1"/>
      <c r="FG9" s="1"/>
    </row>
    <row r="10" spans="1:164" ht="15.75" x14ac:dyDescent="0.25">
      <c r="A10" s="15">
        <v>1.4</v>
      </c>
      <c r="B10" s="16" t="s">
        <v>62</v>
      </c>
      <c r="C10" s="17">
        <v>3601.7650785714286</v>
      </c>
      <c r="D10" s="17">
        <v>4352.9415418749995</v>
      </c>
      <c r="E10" s="17">
        <v>4678</v>
      </c>
      <c r="F10" s="17">
        <v>4942</v>
      </c>
      <c r="G10" s="17">
        <v>10397.601709952136</v>
      </c>
      <c r="H10" s="17">
        <v>11824</v>
      </c>
      <c r="I10" s="17">
        <v>10215</v>
      </c>
      <c r="J10" s="17">
        <v>11092</v>
      </c>
      <c r="K10" s="17">
        <v>11692</v>
      </c>
      <c r="L10" s="17">
        <v>12842.413672958621</v>
      </c>
      <c r="M10" s="17">
        <v>14566.696810169458</v>
      </c>
      <c r="N10" s="17">
        <v>16259.126803314395</v>
      </c>
      <c r="O10" s="17">
        <v>17848.586580580293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1"/>
      <c r="FF10" s="1"/>
      <c r="FG10" s="1"/>
    </row>
    <row r="11" spans="1:164" ht="15.75" x14ac:dyDescent="0.25">
      <c r="A11" s="18" t="s">
        <v>31</v>
      </c>
      <c r="B11" s="16" t="s">
        <v>3</v>
      </c>
      <c r="C11" s="17">
        <v>122605</v>
      </c>
      <c r="D11" s="17">
        <v>100061</v>
      </c>
      <c r="E11" s="17">
        <v>140983.06019528094</v>
      </c>
      <c r="F11" s="17">
        <v>57466</v>
      </c>
      <c r="G11" s="17">
        <v>104361.54843509186</v>
      </c>
      <c r="H11" s="17">
        <v>69132</v>
      </c>
      <c r="I11" s="17">
        <v>61687</v>
      </c>
      <c r="J11" s="17">
        <v>28480</v>
      </c>
      <c r="K11" s="17">
        <v>24835</v>
      </c>
      <c r="L11" s="17">
        <v>25340.791946329609</v>
      </c>
      <c r="M11" s="17">
        <v>31613.788063980886</v>
      </c>
      <c r="N11" s="17">
        <v>35668.325732286634</v>
      </c>
      <c r="O11" s="17">
        <v>40378.490715068663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1"/>
      <c r="FF11" s="1"/>
      <c r="FG11" s="1"/>
    </row>
    <row r="12" spans="1:164" ht="15.75" x14ac:dyDescent="0.25">
      <c r="A12" s="19"/>
      <c r="B12" s="20" t="s">
        <v>28</v>
      </c>
      <c r="C12" s="21">
        <f>C6+C11</f>
        <v>386402.4394423748</v>
      </c>
      <c r="D12" s="21">
        <f t="shared" ref="D12:O12" si="1">D6+D11</f>
        <v>393107.35661660315</v>
      </c>
      <c r="E12" s="21">
        <f t="shared" si="1"/>
        <v>444971.06019528094</v>
      </c>
      <c r="F12" s="21">
        <f t="shared" si="1"/>
        <v>410093</v>
      </c>
      <c r="G12" s="21">
        <f t="shared" si="1"/>
        <v>437922.38214563933</v>
      </c>
      <c r="H12" s="21">
        <f t="shared" si="1"/>
        <v>415618</v>
      </c>
      <c r="I12" s="21">
        <f t="shared" si="1"/>
        <v>412486</v>
      </c>
      <c r="J12" s="21">
        <f t="shared" si="1"/>
        <v>374876</v>
      </c>
      <c r="K12" s="21">
        <f t="shared" si="1"/>
        <v>367976</v>
      </c>
      <c r="L12" s="21">
        <f t="shared" si="1"/>
        <v>418290.83376148931</v>
      </c>
      <c r="M12" s="21">
        <f t="shared" si="1"/>
        <v>421752.23806148296</v>
      </c>
      <c r="N12" s="21">
        <f t="shared" si="1"/>
        <v>445465.63199729373</v>
      </c>
      <c r="O12" s="21">
        <f t="shared" si="1"/>
        <v>468364.05443831912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1"/>
      <c r="FF12" s="1"/>
      <c r="FG12" s="1"/>
    </row>
    <row r="13" spans="1:164" s="1" customFormat="1" ht="15.75" x14ac:dyDescent="0.25">
      <c r="A13" s="12" t="s">
        <v>32</v>
      </c>
      <c r="B13" s="13" t="s">
        <v>4</v>
      </c>
      <c r="C13" s="14">
        <v>426022.96308200946</v>
      </c>
      <c r="D13" s="14">
        <v>422227.98538283492</v>
      </c>
      <c r="E13" s="14">
        <v>338180.81312985078</v>
      </c>
      <c r="F13" s="14">
        <v>273050.45580077462</v>
      </c>
      <c r="G13" s="14">
        <v>109372.26591804146</v>
      </c>
      <c r="H13" s="14">
        <v>140501.36141549182</v>
      </c>
      <c r="I13" s="14">
        <v>182568.05498379047</v>
      </c>
      <c r="J13" s="14">
        <v>192467.2612784981</v>
      </c>
      <c r="K13" s="14">
        <v>228229.46317468403</v>
      </c>
      <c r="L13" s="14">
        <v>184635.53791054667</v>
      </c>
      <c r="M13" s="14">
        <v>213015.33506200931</v>
      </c>
      <c r="N13" s="14">
        <v>247412.0090748934</v>
      </c>
      <c r="O13" s="14">
        <v>281753.63148424175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H13" s="2"/>
    </row>
    <row r="14" spans="1:164" ht="30" x14ac:dyDescent="0.25">
      <c r="A14" s="18" t="s">
        <v>33</v>
      </c>
      <c r="B14" s="16" t="s">
        <v>5</v>
      </c>
      <c r="C14" s="17">
        <v>37234</v>
      </c>
      <c r="D14" s="17">
        <v>31555</v>
      </c>
      <c r="E14" s="17">
        <v>36781</v>
      </c>
      <c r="F14" s="17">
        <v>36426</v>
      </c>
      <c r="G14" s="17">
        <v>26145.085365830768</v>
      </c>
      <c r="H14" s="17">
        <v>19268</v>
      </c>
      <c r="I14" s="17">
        <v>19523.183973543266</v>
      </c>
      <c r="J14" s="17">
        <v>28339</v>
      </c>
      <c r="K14" s="17">
        <v>20734</v>
      </c>
      <c r="L14" s="17">
        <v>18397.436197801682</v>
      </c>
      <c r="M14" s="17">
        <v>23858.974085566115</v>
      </c>
      <c r="N14" s="17">
        <v>25593.878333428627</v>
      </c>
      <c r="O14" s="17">
        <v>27846.573816631149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3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3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3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1"/>
      <c r="FF14" s="1"/>
      <c r="FG14" s="1"/>
    </row>
    <row r="15" spans="1:164" ht="15.75" x14ac:dyDescent="0.25">
      <c r="A15" s="18" t="s">
        <v>34</v>
      </c>
      <c r="B15" s="16" t="s">
        <v>6</v>
      </c>
      <c r="C15" s="17">
        <v>108427.36356436624</v>
      </c>
      <c r="D15" s="17">
        <v>91971.271998373995</v>
      </c>
      <c r="E15" s="17">
        <v>93689</v>
      </c>
      <c r="F15" s="17">
        <v>97715</v>
      </c>
      <c r="G15" s="17">
        <v>116244.10800568451</v>
      </c>
      <c r="H15" s="17">
        <v>103489</v>
      </c>
      <c r="I15" s="31">
        <v>113287</v>
      </c>
      <c r="J15" s="31">
        <v>110729</v>
      </c>
      <c r="K15" s="31">
        <v>100009</v>
      </c>
      <c r="L15" s="31">
        <v>90522.480563644349</v>
      </c>
      <c r="M15" s="31">
        <v>102857.91362701284</v>
      </c>
      <c r="N15" s="31">
        <v>112777.91641182685</v>
      </c>
      <c r="O15" s="31">
        <v>122531.78140465573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3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3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3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1"/>
      <c r="FF15" s="1"/>
      <c r="FG15" s="1"/>
    </row>
    <row r="16" spans="1:164" ht="15.75" x14ac:dyDescent="0.25">
      <c r="A16" s="19"/>
      <c r="B16" s="20" t="s">
        <v>29</v>
      </c>
      <c r="C16" s="21">
        <f>+C13+C14+C15</f>
        <v>571684.3266463757</v>
      </c>
      <c r="D16" s="21">
        <f t="shared" ref="D16:O16" si="2">+D13+D14+D15</f>
        <v>545754.25738120894</v>
      </c>
      <c r="E16" s="21">
        <f t="shared" si="2"/>
        <v>468650.81312985078</v>
      </c>
      <c r="F16" s="21">
        <f t="shared" si="2"/>
        <v>407191.45580077462</v>
      </c>
      <c r="G16" s="21">
        <f t="shared" si="2"/>
        <v>251761.45928955675</v>
      </c>
      <c r="H16" s="21">
        <f t="shared" si="2"/>
        <v>263258.36141549179</v>
      </c>
      <c r="I16" s="21">
        <f t="shared" si="2"/>
        <v>315378.23895733373</v>
      </c>
      <c r="J16" s="21">
        <f t="shared" si="2"/>
        <v>331535.2612784981</v>
      </c>
      <c r="K16" s="21">
        <f t="shared" si="2"/>
        <v>348972.46317468403</v>
      </c>
      <c r="L16" s="21">
        <f t="shared" si="2"/>
        <v>293555.45467199269</v>
      </c>
      <c r="M16" s="21">
        <f t="shared" si="2"/>
        <v>339732.22277458827</v>
      </c>
      <c r="N16" s="21">
        <f t="shared" si="2"/>
        <v>385783.80382014887</v>
      </c>
      <c r="O16" s="21">
        <f t="shared" si="2"/>
        <v>432131.98670552863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3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3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3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1"/>
      <c r="FF16" s="1"/>
      <c r="FG16" s="1"/>
    </row>
    <row r="17" spans="1:164" s="1" customFormat="1" ht="15.75" x14ac:dyDescent="0.25">
      <c r="A17" s="12" t="s">
        <v>35</v>
      </c>
      <c r="B17" s="13" t="s">
        <v>7</v>
      </c>
      <c r="C17" s="14">
        <f>C18+C19</f>
        <v>252216.64662557637</v>
      </c>
      <c r="D17" s="14">
        <f t="shared" ref="D17:M17" si="3">D18+D19</f>
        <v>292208.5992739416</v>
      </c>
      <c r="E17" s="14">
        <f t="shared" si="3"/>
        <v>320979.50910511828</v>
      </c>
      <c r="F17" s="14">
        <f t="shared" si="3"/>
        <v>328065.20133436134</v>
      </c>
      <c r="G17" s="14">
        <f t="shared" si="3"/>
        <v>385448.79486599</v>
      </c>
      <c r="H17" s="14">
        <f t="shared" si="3"/>
        <v>436280.09966690303</v>
      </c>
      <c r="I17" s="14">
        <f t="shared" si="3"/>
        <v>488051.23787697143</v>
      </c>
      <c r="J17" s="14">
        <f t="shared" si="3"/>
        <v>559964.36234419956</v>
      </c>
      <c r="K17" s="14">
        <f t="shared" si="3"/>
        <v>615182.75943055796</v>
      </c>
      <c r="L17" s="14">
        <f t="shared" si="3"/>
        <v>510817.63196214824</v>
      </c>
      <c r="M17" s="14">
        <f t="shared" si="3"/>
        <v>525369.88286673045</v>
      </c>
      <c r="N17" s="14">
        <f t="shared" ref="N17" si="4">N18+N19</f>
        <v>535940.34517998644</v>
      </c>
      <c r="O17" s="14">
        <f t="shared" ref="O17" si="5">O18+O19</f>
        <v>550826.87543272902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H17" s="2"/>
    </row>
    <row r="18" spans="1:164" ht="15.75" x14ac:dyDescent="0.25">
      <c r="A18" s="15">
        <v>6.1</v>
      </c>
      <c r="B18" s="16" t="s">
        <v>8</v>
      </c>
      <c r="C18" s="17">
        <v>233629.09375157632</v>
      </c>
      <c r="D18" s="17">
        <v>273272.72976151278</v>
      </c>
      <c r="E18" s="17">
        <v>301773.79054346518</v>
      </c>
      <c r="F18" s="17">
        <v>308343.96311338618</v>
      </c>
      <c r="G18" s="17">
        <v>363088.1877437692</v>
      </c>
      <c r="H18" s="17">
        <v>412757.96781086031</v>
      </c>
      <c r="I18" s="31">
        <v>462375.27103518753</v>
      </c>
      <c r="J18" s="31">
        <v>531426.39556436322</v>
      </c>
      <c r="K18" s="31">
        <v>584729.94460991037</v>
      </c>
      <c r="L18" s="31">
        <v>499030.80768542632</v>
      </c>
      <c r="M18" s="31">
        <v>507472.62523875374</v>
      </c>
      <c r="N18" s="31">
        <v>517289.2446912282</v>
      </c>
      <c r="O18" s="31">
        <v>531705.21074270038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1"/>
      <c r="FF18" s="1"/>
      <c r="FG18" s="1"/>
    </row>
    <row r="19" spans="1:164" ht="15.75" x14ac:dyDescent="0.25">
      <c r="A19" s="15">
        <v>6.2</v>
      </c>
      <c r="B19" s="16" t="s">
        <v>9</v>
      </c>
      <c r="C19" s="17">
        <v>18587.552874000059</v>
      </c>
      <c r="D19" s="17">
        <v>18935.869512428817</v>
      </c>
      <c r="E19" s="17">
        <v>19205.71856165311</v>
      </c>
      <c r="F19" s="17">
        <v>19721.238220975123</v>
      </c>
      <c r="G19" s="17">
        <v>22360.607122220797</v>
      </c>
      <c r="H19" s="17">
        <v>23522.131856042746</v>
      </c>
      <c r="I19" s="31">
        <v>25675.966841783909</v>
      </c>
      <c r="J19" s="31">
        <v>28537.966779836315</v>
      </c>
      <c r="K19" s="31">
        <v>30452.814820647636</v>
      </c>
      <c r="L19" s="31">
        <v>11786.824276721916</v>
      </c>
      <c r="M19" s="31">
        <v>17897.257627976705</v>
      </c>
      <c r="N19" s="31">
        <v>18651.100488758268</v>
      </c>
      <c r="O19" s="31">
        <v>19121.664690028687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1"/>
      <c r="FF19" s="1"/>
      <c r="FG19" s="1"/>
    </row>
    <row r="20" spans="1:164" s="1" customFormat="1" ht="30" x14ac:dyDescent="0.25">
      <c r="A20" s="22" t="s">
        <v>36</v>
      </c>
      <c r="B20" s="23" t="s">
        <v>10</v>
      </c>
      <c r="C20" s="14">
        <f>SUM(C21:C27)</f>
        <v>70843.657820414403</v>
      </c>
      <c r="D20" s="14">
        <f t="shared" ref="D20:M20" si="6">SUM(D21:D27)</f>
        <v>79029.773509120016</v>
      </c>
      <c r="E20" s="14">
        <f t="shared" si="6"/>
        <v>77804.105600187264</v>
      </c>
      <c r="F20" s="14">
        <f t="shared" si="6"/>
        <v>83097.005974786996</v>
      </c>
      <c r="G20" s="14">
        <f t="shared" si="6"/>
        <v>90666.851185929307</v>
      </c>
      <c r="H20" s="14">
        <f t="shared" si="6"/>
        <v>88560.08569475112</v>
      </c>
      <c r="I20" s="14">
        <f t="shared" si="6"/>
        <v>82148.261147990881</v>
      </c>
      <c r="J20" s="14">
        <f t="shared" si="6"/>
        <v>76482.2078059341</v>
      </c>
      <c r="K20" s="14">
        <f t="shared" si="6"/>
        <v>75375.600847595037</v>
      </c>
      <c r="L20" s="14">
        <f t="shared" si="6"/>
        <v>46802.502990001623</v>
      </c>
      <c r="M20" s="14">
        <f t="shared" si="6"/>
        <v>76778.9280340283</v>
      </c>
      <c r="N20" s="14">
        <f t="shared" ref="N20" si="7">SUM(N21:N27)</f>
        <v>81148.895458350453</v>
      </c>
      <c r="O20" s="14">
        <f t="shared" ref="O20" si="8">SUM(O21:O27)</f>
        <v>89837.030123929959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H20" s="2"/>
    </row>
    <row r="21" spans="1:164" ht="15.75" x14ac:dyDescent="0.25">
      <c r="A21" s="15">
        <v>7.1</v>
      </c>
      <c r="B21" s="16" t="s">
        <v>11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1"/>
      <c r="FF21" s="1"/>
      <c r="FG21" s="1"/>
    </row>
    <row r="22" spans="1:164" ht="15.75" x14ac:dyDescent="0.25">
      <c r="A22" s="15">
        <v>7.2</v>
      </c>
      <c r="B22" s="16" t="s">
        <v>12</v>
      </c>
      <c r="C22" s="17">
        <v>50168.440125131354</v>
      </c>
      <c r="D22" s="17">
        <v>55153.260352083322</v>
      </c>
      <c r="E22" s="17">
        <v>53028.212284805166</v>
      </c>
      <c r="F22" s="17">
        <v>53494.146625372785</v>
      </c>
      <c r="G22" s="17">
        <v>56527.105537432129</v>
      </c>
      <c r="H22" s="17">
        <v>55353.423850141888</v>
      </c>
      <c r="I22" s="31">
        <v>51311.196116618332</v>
      </c>
      <c r="J22" s="31">
        <v>48391.810240099323</v>
      </c>
      <c r="K22" s="31">
        <v>44665.627080180406</v>
      </c>
      <c r="L22" s="31">
        <v>18228.531434073433</v>
      </c>
      <c r="M22" s="31">
        <v>45947.19060655612</v>
      </c>
      <c r="N22" s="31">
        <v>49748.681102804541</v>
      </c>
      <c r="O22" s="31">
        <v>57220.863085012134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1"/>
      <c r="FF22" s="1"/>
      <c r="FG22" s="1"/>
    </row>
    <row r="23" spans="1:164" ht="15.75" x14ac:dyDescent="0.25">
      <c r="A23" s="15">
        <v>7.3</v>
      </c>
      <c r="B23" s="16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1"/>
      <c r="FF23" s="1"/>
      <c r="FG23" s="1"/>
    </row>
    <row r="24" spans="1:164" ht="15.75" x14ac:dyDescent="0.25">
      <c r="A24" s="15">
        <v>7.4</v>
      </c>
      <c r="B24" s="16" t="s">
        <v>14</v>
      </c>
      <c r="C24" s="17">
        <v>232.19807187514004</v>
      </c>
      <c r="D24" s="17">
        <v>402.36496323827623</v>
      </c>
      <c r="E24" s="17">
        <v>205.62458087653511</v>
      </c>
      <c r="F24" s="17">
        <v>456.09986723418285</v>
      </c>
      <c r="G24" s="17">
        <v>-138.10370671472825</v>
      </c>
      <c r="H24" s="17">
        <v>76.00069758161122</v>
      </c>
      <c r="I24" s="31">
        <v>62.460228172955709</v>
      </c>
      <c r="J24" s="31">
        <v>22.973742895872977</v>
      </c>
      <c r="K24" s="31">
        <v>79.96261879854481</v>
      </c>
      <c r="L24" s="31">
        <v>-2.4145549700177682</v>
      </c>
      <c r="M24" s="31">
        <v>-20.864662816727787</v>
      </c>
      <c r="N24" s="31">
        <v>15.538688320520784</v>
      </c>
      <c r="O24" s="31">
        <v>16.606893304963705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1"/>
      <c r="FF24" s="1"/>
      <c r="FG24" s="1"/>
    </row>
    <row r="25" spans="1:164" ht="15.75" x14ac:dyDescent="0.25">
      <c r="A25" s="15">
        <v>7.5</v>
      </c>
      <c r="B25" s="16" t="s">
        <v>15</v>
      </c>
      <c r="C25" s="17"/>
      <c r="D25" s="17"/>
      <c r="E25" s="17"/>
      <c r="F25" s="17"/>
      <c r="G25" s="17"/>
      <c r="H25" s="17">
        <v>1004.0436509090398</v>
      </c>
      <c r="I25" s="31">
        <v>1041.3973790110872</v>
      </c>
      <c r="J25" s="31">
        <v>1218.5462328716999</v>
      </c>
      <c r="K25" s="31">
        <v>1140.4241731864561</v>
      </c>
      <c r="L25" s="31">
        <v>315.22721316556152</v>
      </c>
      <c r="M25" s="31">
        <v>507.63824449907361</v>
      </c>
      <c r="N25" s="31">
        <v>519.58180584300919</v>
      </c>
      <c r="O25" s="31">
        <v>559.56152462561363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1"/>
      <c r="FF25" s="1"/>
      <c r="FG25" s="1"/>
    </row>
    <row r="26" spans="1:164" ht="15.75" x14ac:dyDescent="0.25">
      <c r="A26" s="15">
        <v>7.6</v>
      </c>
      <c r="B26" s="16" t="s">
        <v>16</v>
      </c>
      <c r="C26" s="17">
        <v>246.69563004000031</v>
      </c>
      <c r="D26" s="17">
        <v>256.11600839815452</v>
      </c>
      <c r="E26" s="17">
        <v>268.75448850139128</v>
      </c>
      <c r="F26" s="17">
        <v>308.1919099948355</v>
      </c>
      <c r="G26" s="17">
        <v>356.73821260805579</v>
      </c>
      <c r="H26" s="17">
        <v>376.14449767557403</v>
      </c>
      <c r="I26" s="31">
        <v>394.84368449137014</v>
      </c>
      <c r="J26" s="31">
        <v>1481.2089436369247</v>
      </c>
      <c r="K26" s="31">
        <v>1498.3974376797628</v>
      </c>
      <c r="L26" s="31">
        <v>1503.7794435568414</v>
      </c>
      <c r="M26" s="31">
        <v>1409.9296781107662</v>
      </c>
      <c r="N26" s="31">
        <v>1446.2689321007906</v>
      </c>
      <c r="O26" s="31">
        <v>1511.0735365902669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1"/>
      <c r="FF26" s="1"/>
      <c r="FG26" s="1"/>
    </row>
    <row r="27" spans="1:164" ht="30" x14ac:dyDescent="0.25">
      <c r="A27" s="15">
        <v>7.7</v>
      </c>
      <c r="B27" s="16" t="s">
        <v>17</v>
      </c>
      <c r="C27" s="17">
        <v>20196.323993367922</v>
      </c>
      <c r="D27" s="17">
        <v>23218.032185400276</v>
      </c>
      <c r="E27" s="17">
        <v>24301.514246004168</v>
      </c>
      <c r="F27" s="17">
        <v>28838.567572185202</v>
      </c>
      <c r="G27" s="17">
        <v>33921.111142603848</v>
      </c>
      <c r="H27" s="17">
        <v>31750.472998443001</v>
      </c>
      <c r="I27" s="31">
        <v>29338.363739697132</v>
      </c>
      <c r="J27" s="31">
        <v>25367.668646430284</v>
      </c>
      <c r="K27" s="31">
        <v>27991.189537749873</v>
      </c>
      <c r="L27" s="31">
        <v>26757.379454175803</v>
      </c>
      <c r="M27" s="31">
        <v>28935.03416767907</v>
      </c>
      <c r="N27" s="31">
        <v>29418.824929281582</v>
      </c>
      <c r="O27" s="31">
        <v>30528.925084396989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1"/>
      <c r="FF27" s="1"/>
      <c r="FG27" s="1"/>
    </row>
    <row r="28" spans="1:164" ht="15.75" x14ac:dyDescent="0.25">
      <c r="A28" s="18" t="s">
        <v>37</v>
      </c>
      <c r="B28" s="16" t="s">
        <v>18</v>
      </c>
      <c r="C28" s="17">
        <v>54943</v>
      </c>
      <c r="D28" s="17">
        <v>54468</v>
      </c>
      <c r="E28" s="17">
        <v>54513</v>
      </c>
      <c r="F28" s="17">
        <v>60228.747727011796</v>
      </c>
      <c r="G28" s="17">
        <v>63756.776264779568</v>
      </c>
      <c r="H28" s="17">
        <v>65029</v>
      </c>
      <c r="I28" s="31">
        <v>68848.764861194475</v>
      </c>
      <c r="J28" s="31">
        <v>59022.868665562259</v>
      </c>
      <c r="K28" s="31">
        <v>66648.37407945747</v>
      </c>
      <c r="L28" s="31">
        <v>68367.354623382984</v>
      </c>
      <c r="M28" s="31">
        <v>67198.949568422555</v>
      </c>
      <c r="N28" s="31">
        <v>67475.940565057535</v>
      </c>
      <c r="O28" s="31">
        <v>69771.989279585774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1"/>
      <c r="FF28" s="1"/>
      <c r="FG28" s="1"/>
    </row>
    <row r="29" spans="1:164" ht="30" x14ac:dyDescent="0.25">
      <c r="A29" s="18" t="s">
        <v>38</v>
      </c>
      <c r="B29" s="16" t="s">
        <v>19</v>
      </c>
      <c r="C29" s="17">
        <v>94497.754375677498</v>
      </c>
      <c r="D29" s="17">
        <v>94994.857527898916</v>
      </c>
      <c r="E29" s="17">
        <v>96137</v>
      </c>
      <c r="F29" s="17">
        <v>99190</v>
      </c>
      <c r="G29" s="17">
        <v>105808.49125986247</v>
      </c>
      <c r="H29" s="17">
        <v>95995</v>
      </c>
      <c r="I29" s="31">
        <v>96383.656056084117</v>
      </c>
      <c r="J29" s="31">
        <v>97160</v>
      </c>
      <c r="K29" s="31">
        <v>98147</v>
      </c>
      <c r="L29" s="31">
        <v>86905.716262074086</v>
      </c>
      <c r="M29" s="31">
        <v>89294.929119767912</v>
      </c>
      <c r="N29" s="31">
        <v>88922.006118445614</v>
      </c>
      <c r="O29" s="31">
        <v>89845.215089468198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1"/>
      <c r="FF29" s="1"/>
      <c r="FG29" s="1"/>
    </row>
    <row r="30" spans="1:164" ht="15.75" x14ac:dyDescent="0.25">
      <c r="A30" s="18" t="s">
        <v>39</v>
      </c>
      <c r="B30" s="16" t="s">
        <v>54</v>
      </c>
      <c r="C30" s="17">
        <v>137555</v>
      </c>
      <c r="D30" s="17">
        <v>130380</v>
      </c>
      <c r="E30" s="17">
        <v>136201</v>
      </c>
      <c r="F30" s="17">
        <v>151288</v>
      </c>
      <c r="G30" s="17">
        <v>152887</v>
      </c>
      <c r="H30" s="17">
        <v>161943</v>
      </c>
      <c r="I30" s="31">
        <v>170478</v>
      </c>
      <c r="J30" s="31">
        <v>205684.92684586596</v>
      </c>
      <c r="K30" s="31">
        <v>219785</v>
      </c>
      <c r="L30" s="31">
        <v>206550.01529519734</v>
      </c>
      <c r="M30" s="31">
        <v>232698.13210771314</v>
      </c>
      <c r="N30" s="31">
        <v>245896.98573437295</v>
      </c>
      <c r="O30" s="31">
        <v>257122.97815423645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1"/>
      <c r="FF30" s="1"/>
      <c r="FG30" s="1"/>
    </row>
    <row r="31" spans="1:164" ht="15.75" x14ac:dyDescent="0.25">
      <c r="A31" s="18" t="s">
        <v>40</v>
      </c>
      <c r="B31" s="16" t="s">
        <v>20</v>
      </c>
      <c r="C31" s="17">
        <v>135067</v>
      </c>
      <c r="D31" s="17">
        <v>137905.15572867048</v>
      </c>
      <c r="E31" s="17">
        <v>146575</v>
      </c>
      <c r="F31" s="17">
        <v>149546</v>
      </c>
      <c r="G31" s="17">
        <v>156733.23248948416</v>
      </c>
      <c r="H31" s="17">
        <v>181068</v>
      </c>
      <c r="I31" s="31">
        <v>198427</v>
      </c>
      <c r="J31" s="31">
        <v>229324</v>
      </c>
      <c r="K31" s="31">
        <v>235132</v>
      </c>
      <c r="L31" s="31">
        <v>196874.9647919292</v>
      </c>
      <c r="M31" s="31">
        <v>217898.10405756388</v>
      </c>
      <c r="N31" s="31">
        <v>234631.80267071497</v>
      </c>
      <c r="O31" s="31">
        <v>246712.01343752639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1"/>
      <c r="FF31" s="1"/>
      <c r="FG31" s="1"/>
    </row>
    <row r="32" spans="1:164" ht="15.75" x14ac:dyDescent="0.25">
      <c r="A32" s="19"/>
      <c r="B32" s="20" t="s">
        <v>30</v>
      </c>
      <c r="C32" s="21">
        <f>C17+C20+C28+C29+C30+C31</f>
        <v>745123.05882166827</v>
      </c>
      <c r="D32" s="21">
        <f t="shared" ref="D32:K32" si="9">D17+D20+D28+D29+D30+D31</f>
        <v>788986.38603963098</v>
      </c>
      <c r="E32" s="21">
        <f t="shared" si="9"/>
        <v>832209.61470530555</v>
      </c>
      <c r="F32" s="21">
        <f t="shared" si="9"/>
        <v>871414.95503616007</v>
      </c>
      <c r="G32" s="21">
        <f t="shared" si="9"/>
        <v>955301.1460660455</v>
      </c>
      <c r="H32" s="21">
        <f t="shared" si="9"/>
        <v>1028875.1853616541</v>
      </c>
      <c r="I32" s="21">
        <f t="shared" si="9"/>
        <v>1104336.9199422407</v>
      </c>
      <c r="J32" s="21">
        <f t="shared" si="9"/>
        <v>1227638.365661562</v>
      </c>
      <c r="K32" s="21">
        <f t="shared" si="9"/>
        <v>1310270.7343576103</v>
      </c>
      <c r="L32" s="21">
        <f t="shared" ref="L32:M32" si="10">L17+L20+L28+L29+L30+L31</f>
        <v>1116318.1859247335</v>
      </c>
      <c r="M32" s="21">
        <f t="shared" si="10"/>
        <v>1209238.925754226</v>
      </c>
      <c r="N32" s="21">
        <f t="shared" ref="N32" si="11">N17+N20+N28+N29+N30+N31</f>
        <v>1254015.9757269281</v>
      </c>
      <c r="O32" s="21">
        <f t="shared" ref="O32" si="12">O17+O20+O28+O29+O30+O31</f>
        <v>1304116.1015174757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1"/>
      <c r="FF32" s="1"/>
      <c r="FG32" s="1"/>
    </row>
    <row r="33" spans="1:164" s="1" customFormat="1" ht="15.75" x14ac:dyDescent="0.25">
      <c r="A33" s="24" t="s">
        <v>27</v>
      </c>
      <c r="B33" s="25" t="s">
        <v>51</v>
      </c>
      <c r="C33" s="26">
        <f t="shared" ref="C33" si="13">C6+C11+C13+C14+C15+C17+C20+C28+C29+C30+C31</f>
        <v>1703209.8249104186</v>
      </c>
      <c r="D33" s="26">
        <f t="shared" ref="D33:K33" si="14">D6+D11+D13+D14+D15+D17+D20+D28+D29+D30+D31</f>
        <v>1727848.0000374434</v>
      </c>
      <c r="E33" s="26">
        <f t="shared" si="14"/>
        <v>1745831.4880304374</v>
      </c>
      <c r="F33" s="26">
        <f t="shared" si="14"/>
        <v>1688699.4108369348</v>
      </c>
      <c r="G33" s="26">
        <f t="shared" si="14"/>
        <v>1644984.9875012415</v>
      </c>
      <c r="H33" s="26">
        <f t="shared" si="14"/>
        <v>1707751.5467771459</v>
      </c>
      <c r="I33" s="26">
        <f t="shared" si="14"/>
        <v>1832201.1588995745</v>
      </c>
      <c r="J33" s="26">
        <f t="shared" si="14"/>
        <v>1934049.6269400602</v>
      </c>
      <c r="K33" s="26">
        <f t="shared" si="14"/>
        <v>2027219.1975322946</v>
      </c>
      <c r="L33" s="26">
        <f t="shared" ref="L33:M33" si="15">L6+L11+L13+L14+L15+L17+L20+L28+L29+L30+L31</f>
        <v>1828164.4743582155</v>
      </c>
      <c r="M33" s="26">
        <f t="shared" si="15"/>
        <v>1970723.3865902973</v>
      </c>
      <c r="N33" s="26">
        <f t="shared" ref="N33" si="16">N6+N11+N13+N14+N15+N17+N20+N28+N29+N30+N31</f>
        <v>2085265.4115443705</v>
      </c>
      <c r="O33" s="26">
        <f t="shared" ref="O33" si="17">O6+O11+O13+O14+O15+O17+O20+O28+O29+O30+O31</f>
        <v>2204612.1426613238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H33" s="2"/>
    </row>
    <row r="34" spans="1:164" ht="15.75" x14ac:dyDescent="0.25">
      <c r="A34" s="27" t="s">
        <v>43</v>
      </c>
      <c r="B34" s="28" t="s">
        <v>25</v>
      </c>
      <c r="C34" s="17">
        <f>GSVA_const!C34</f>
        <v>152456.01298907335</v>
      </c>
      <c r="D34" s="17">
        <f>GSVA_const!D34</f>
        <v>168648.90710677547</v>
      </c>
      <c r="E34" s="17">
        <f>GSVA_const!E34</f>
        <v>150560.97638131116</v>
      </c>
      <c r="F34" s="17">
        <f>GSVA_const!F34</f>
        <v>151096.92695589236</v>
      </c>
      <c r="G34" s="17">
        <f>GSVA_const!G34</f>
        <v>227393.75968902957</v>
      </c>
      <c r="H34" s="17">
        <f>GSVA_const!H34</f>
        <v>251395.12568728111</v>
      </c>
      <c r="I34" s="17">
        <f>GSVA_const!I34</f>
        <v>184306.54966511519</v>
      </c>
      <c r="J34" s="17">
        <f>GSVA_const!J34</f>
        <v>184281.28555531765</v>
      </c>
      <c r="K34" s="17">
        <f>GSVA_const!K34</f>
        <v>193271.93185200851</v>
      </c>
      <c r="L34" s="17">
        <f>GSVA_const!L34</f>
        <v>209710.07148274634</v>
      </c>
      <c r="M34" s="17">
        <f>GSVA_const!M34</f>
        <v>193341.48477857799</v>
      </c>
      <c r="N34" s="17">
        <f>GSVA_const!N34</f>
        <v>193376.27062757532</v>
      </c>
      <c r="O34" s="17">
        <f>GSVA_const!O34</f>
        <v>202014.99561639136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</row>
    <row r="35" spans="1:164" ht="15.75" x14ac:dyDescent="0.25">
      <c r="A35" s="27" t="s">
        <v>44</v>
      </c>
      <c r="B35" s="28" t="s">
        <v>24</v>
      </c>
      <c r="C35" s="17">
        <f>GSVA_const!C35</f>
        <v>52863</v>
      </c>
      <c r="D35" s="17">
        <f>GSVA_const!D35</f>
        <v>64208.370076589425</v>
      </c>
      <c r="E35" s="17">
        <f>GSVA_const!E35</f>
        <v>56737.392916657052</v>
      </c>
      <c r="F35" s="17">
        <f>GSVA_const!F35</f>
        <v>50510.94198343475</v>
      </c>
      <c r="G35" s="17">
        <f>GSVA_const!G35</f>
        <v>39355.049891041599</v>
      </c>
      <c r="H35" s="17">
        <f>GSVA_const!H35</f>
        <v>29660.825489271236</v>
      </c>
      <c r="I35" s="17">
        <f>GSVA_const!I35</f>
        <v>20139.211109849777</v>
      </c>
      <c r="J35" s="17">
        <f>GSVA_const!J35</f>
        <v>21535.937177818771</v>
      </c>
      <c r="K35" s="17">
        <f>GSVA_const!K35</f>
        <v>20761.124938364228</v>
      </c>
      <c r="L35" s="17">
        <f>GSVA_const!L35</f>
        <v>38826.09868900814</v>
      </c>
      <c r="M35" s="17">
        <f>GSVA_const!M35</f>
        <v>54454.491580315276</v>
      </c>
      <c r="N35" s="17">
        <f>GSVA_const!N35</f>
        <v>88191.173265876438</v>
      </c>
      <c r="O35" s="17">
        <f>GSVA_const!O35</f>
        <v>100292.91265661192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</row>
    <row r="36" spans="1:164" ht="15.75" x14ac:dyDescent="0.25">
      <c r="A36" s="29" t="s">
        <v>45</v>
      </c>
      <c r="B36" s="30" t="s">
        <v>63</v>
      </c>
      <c r="C36" s="21">
        <f>C33+C34-C35</f>
        <v>1802802.8378994919</v>
      </c>
      <c r="D36" s="21">
        <f t="shared" ref="D36:M36" si="18">D33+D34-D35</f>
        <v>1832288.5370676294</v>
      </c>
      <c r="E36" s="21">
        <f t="shared" si="18"/>
        <v>1839655.0714950915</v>
      </c>
      <c r="F36" s="21">
        <f t="shared" si="18"/>
        <v>1789285.3958093924</v>
      </c>
      <c r="G36" s="21">
        <f t="shared" si="18"/>
        <v>1833023.6972992294</v>
      </c>
      <c r="H36" s="21">
        <f t="shared" si="18"/>
        <v>1929485.8469751559</v>
      </c>
      <c r="I36" s="21">
        <f t="shared" si="18"/>
        <v>1996368.49745484</v>
      </c>
      <c r="J36" s="21">
        <f t="shared" si="18"/>
        <v>2096794.9753175592</v>
      </c>
      <c r="K36" s="21">
        <f t="shared" si="18"/>
        <v>2199730.0044459389</v>
      </c>
      <c r="L36" s="21">
        <f t="shared" si="18"/>
        <v>1999048.4471519538</v>
      </c>
      <c r="M36" s="21">
        <f t="shared" si="18"/>
        <v>2109610.3797885599</v>
      </c>
      <c r="N36" s="21">
        <f t="shared" ref="N36" si="19">N33+N34-N35</f>
        <v>2190450.5089060697</v>
      </c>
      <c r="O36" s="21">
        <f t="shared" ref="O36" si="20">O33+O34-O35</f>
        <v>2306334.2256211033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</row>
    <row r="37" spans="1:164" ht="15.75" x14ac:dyDescent="0.25">
      <c r="A37" s="27" t="s">
        <v>46</v>
      </c>
      <c r="B37" s="28" t="s">
        <v>42</v>
      </c>
      <c r="C37" s="17">
        <f>GSVA_cur!C37</f>
        <v>30150</v>
      </c>
      <c r="D37" s="17">
        <f>GSVA_cur!D37</f>
        <v>30480</v>
      </c>
      <c r="E37" s="17">
        <f>GSVA_cur!E37</f>
        <v>30800</v>
      </c>
      <c r="F37" s="17">
        <f>GSVA_cur!F37</f>
        <v>31130</v>
      </c>
      <c r="G37" s="17">
        <f>GSVA_cur!G37</f>
        <v>31450</v>
      </c>
      <c r="H37" s="17">
        <f>GSVA_cur!H37</f>
        <v>31760</v>
      </c>
      <c r="I37" s="17">
        <f>GSVA_cur!I37</f>
        <v>32080</v>
      </c>
      <c r="J37" s="17">
        <f>GSVA_cur!J37</f>
        <v>32400</v>
      </c>
      <c r="K37" s="17">
        <f>GSVA_cur!K37</f>
        <v>32720</v>
      </c>
      <c r="L37" s="17">
        <f>GSVA_cur!L37</f>
        <v>33030</v>
      </c>
      <c r="M37" s="17">
        <f>GSVA_cur!M37</f>
        <v>33330</v>
      </c>
      <c r="N37" s="17">
        <f>GSVA_cur!N37</f>
        <v>33640</v>
      </c>
      <c r="O37" s="17">
        <f>GSVA_cur!O37</f>
        <v>33940</v>
      </c>
    </row>
    <row r="38" spans="1:164" ht="15.75" x14ac:dyDescent="0.25">
      <c r="A38" s="29" t="s">
        <v>47</v>
      </c>
      <c r="B38" s="30" t="s">
        <v>64</v>
      </c>
      <c r="C38" s="21">
        <f>C36/C37*1000</f>
        <v>59794.455651724442</v>
      </c>
      <c r="D38" s="21">
        <f t="shared" ref="D38:M38" si="21">D36/D37*1000</f>
        <v>60114.453315867111</v>
      </c>
      <c r="E38" s="21">
        <f t="shared" si="21"/>
        <v>59729.060762827648</v>
      </c>
      <c r="F38" s="21">
        <f t="shared" si="21"/>
        <v>57477.847600687201</v>
      </c>
      <c r="G38" s="21">
        <f t="shared" si="21"/>
        <v>58283.742362455625</v>
      </c>
      <c r="H38" s="21">
        <f t="shared" si="21"/>
        <v>60752.073267479718</v>
      </c>
      <c r="I38" s="21">
        <f t="shared" si="21"/>
        <v>62230.938199963835</v>
      </c>
      <c r="J38" s="21">
        <f t="shared" si="21"/>
        <v>64715.894299924672</v>
      </c>
      <c r="K38" s="21">
        <f t="shared" si="21"/>
        <v>67228.912116318432</v>
      </c>
      <c r="L38" s="21">
        <f t="shared" si="21"/>
        <v>60522.205484467268</v>
      </c>
      <c r="M38" s="21">
        <f t="shared" si="21"/>
        <v>63294.640857742568</v>
      </c>
      <c r="N38" s="21">
        <f t="shared" ref="N38" si="22">N36/N37*1000</f>
        <v>65114.462214805884</v>
      </c>
      <c r="O38" s="21">
        <f t="shared" ref="O38" si="23">O36/O37*1000</f>
        <v>67953.27712495884</v>
      </c>
      <c r="AZ38" s="4"/>
      <c r="BA38" s="4"/>
      <c r="BB38" s="4"/>
      <c r="BC38" s="4"/>
    </row>
    <row r="39" spans="1:164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5" manualBreakCount="5">
    <brk id="27" max="1048575" man="1"/>
    <brk id="91" max="95" man="1"/>
    <brk id="127" max="1048575" man="1"/>
    <brk id="151" max="1048575" man="1"/>
    <brk id="159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2024-04-12T06:31:28Z</dcterms:modified>
</cp:coreProperties>
</file>