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98A05469-AAFF-427D-8B05-F3B7977D5524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3" i="1" l="1"/>
  <c r="P34" i="12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6" i="11"/>
  <c r="P6" i="12"/>
  <c r="P6" i="10"/>
  <c r="P12" i="10" s="1"/>
  <c r="P32" i="12" l="1"/>
  <c r="P33" i="12"/>
  <c r="P36" i="12" s="1"/>
  <c r="P38" i="12" s="1"/>
  <c r="P12" i="12"/>
  <c r="P32" i="11"/>
  <c r="P33" i="11"/>
  <c r="P36" i="11" s="1"/>
  <c r="P12" i="11"/>
  <c r="P33" i="1"/>
  <c r="P36" i="1" s="1"/>
  <c r="P32" i="1"/>
  <c r="P33" i="10"/>
  <c r="P32" i="10"/>
  <c r="P12" i="1"/>
  <c r="O37" i="12"/>
  <c r="O34" i="12"/>
  <c r="O35" i="12"/>
  <c r="O16" i="11"/>
  <c r="O17" i="11"/>
  <c r="O20" i="11"/>
  <c r="O34" i="11"/>
  <c r="O35" i="11"/>
  <c r="O37" i="11"/>
  <c r="O37" i="1"/>
  <c r="P38" i="1" l="1"/>
  <c r="P38" i="11"/>
  <c r="P36" i="10"/>
  <c r="O32" i="11"/>
  <c r="P38" i="10" l="1"/>
  <c r="I2" i="1"/>
  <c r="I2" i="11"/>
  <c r="I2" i="12"/>
  <c r="I2" i="10"/>
  <c r="O20" i="1" l="1"/>
  <c r="O20" i="12"/>
  <c r="O20" i="10"/>
  <c r="O16" i="1"/>
  <c r="O17" i="1"/>
  <c r="O16" i="12"/>
  <c r="O17" i="12"/>
  <c r="O16" i="10"/>
  <c r="O17" i="10"/>
  <c r="O6" i="1"/>
  <c r="O6" i="11"/>
  <c r="O6" i="12"/>
  <c r="O6" i="10"/>
  <c r="O12" i="12" l="1"/>
  <c r="O33" i="11"/>
  <c r="O12" i="1"/>
  <c r="O32" i="12"/>
  <c r="O33" i="12"/>
  <c r="O12" i="11"/>
  <c r="O32" i="1"/>
  <c r="O33" i="1"/>
  <c r="O32" i="10"/>
  <c r="O12" i="10"/>
  <c r="O33" i="10"/>
  <c r="N34" i="12"/>
  <c r="N35" i="12"/>
  <c r="N37" i="12"/>
  <c r="N34" i="11"/>
  <c r="N35" i="11"/>
  <c r="N37" i="11"/>
  <c r="N37" i="1"/>
  <c r="N20" i="1"/>
  <c r="N20" i="11"/>
  <c r="N20" i="12"/>
  <c r="N20" i="10"/>
  <c r="N17" i="1"/>
  <c r="N17" i="11"/>
  <c r="N17" i="12"/>
  <c r="N17" i="10"/>
  <c r="N16" i="1"/>
  <c r="N16" i="11"/>
  <c r="N16" i="12"/>
  <c r="N16" i="10"/>
  <c r="N6" i="1"/>
  <c r="N6" i="11"/>
  <c r="N6" i="12"/>
  <c r="N6" i="10"/>
  <c r="N32" i="11" l="1"/>
  <c r="O36" i="11"/>
  <c r="N12" i="12"/>
  <c r="O36" i="12"/>
  <c r="O36" i="1"/>
  <c r="O36" i="10"/>
  <c r="N12" i="10"/>
  <c r="N32" i="1"/>
  <c r="N33" i="10"/>
  <c r="N32" i="12"/>
  <c r="N33" i="12"/>
  <c r="N33" i="11"/>
  <c r="N12" i="11"/>
  <c r="N33" i="1"/>
  <c r="N12" i="1"/>
  <c r="N32" i="10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M20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M20" i="11"/>
  <c r="D37" i="1"/>
  <c r="E37" i="1"/>
  <c r="F37" i="1"/>
  <c r="G37" i="1"/>
  <c r="H37" i="1"/>
  <c r="I37" i="1"/>
  <c r="J37" i="1"/>
  <c r="K37" i="1"/>
  <c r="L37" i="1"/>
  <c r="M37" i="1"/>
  <c r="M20" i="1"/>
  <c r="M20" i="10"/>
  <c r="O38" i="11" l="1"/>
  <c r="O38" i="12"/>
  <c r="O38" i="1"/>
  <c r="O38" i="10"/>
  <c r="N36" i="12"/>
  <c r="N36" i="11"/>
  <c r="N36" i="1"/>
  <c r="N36" i="10"/>
  <c r="M16" i="1"/>
  <c r="M17" i="1"/>
  <c r="M16" i="11"/>
  <c r="M17" i="11"/>
  <c r="M32" i="11" s="1"/>
  <c r="M16" i="12"/>
  <c r="M17" i="12"/>
  <c r="M16" i="10"/>
  <c r="M17" i="10"/>
  <c r="M6" i="1"/>
  <c r="M6" i="11"/>
  <c r="M6" i="12"/>
  <c r="M6" i="10"/>
  <c r="M32" i="12" l="1"/>
  <c r="M32" i="1"/>
  <c r="M12" i="1"/>
  <c r="M32" i="10"/>
  <c r="N38" i="12"/>
  <c r="N38" i="11"/>
  <c r="N38" i="1"/>
  <c r="N38" i="10"/>
  <c r="M12" i="12"/>
  <c r="M33" i="12"/>
  <c r="M33" i="11"/>
  <c r="M12" i="11"/>
  <c r="M33" i="1"/>
  <c r="M12" i="10"/>
  <c r="M33" i="10"/>
  <c r="M36" i="12" l="1"/>
  <c r="M36" i="11"/>
  <c r="M36" i="1"/>
  <c r="M36" i="10"/>
  <c r="M38" i="12" l="1"/>
  <c r="M38" i="11"/>
  <c r="M38" i="1"/>
  <c r="M38" i="10"/>
  <c r="L20" i="1"/>
  <c r="L20" i="11"/>
  <c r="L20" i="12"/>
  <c r="L20" i="10"/>
  <c r="L17" i="1"/>
  <c r="L17" i="11"/>
  <c r="L17" i="12"/>
  <c r="L17" i="10"/>
  <c r="L16" i="1"/>
  <c r="L16" i="11"/>
  <c r="L16" i="12"/>
  <c r="L16" i="10"/>
  <c r="L6" i="1"/>
  <c r="L6" i="11"/>
  <c r="L6" i="12"/>
  <c r="L6" i="10"/>
  <c r="L32" i="11" l="1"/>
  <c r="L32" i="10"/>
  <c r="L33" i="11"/>
  <c r="L12" i="12"/>
  <c r="L12" i="10"/>
  <c r="L33" i="10"/>
  <c r="L12" i="11"/>
  <c r="L33" i="12"/>
  <c r="L12" i="1"/>
  <c r="L32" i="12"/>
  <c r="L33" i="1"/>
  <c r="L32" i="1"/>
  <c r="L36" i="12" l="1"/>
  <c r="L38" i="12" s="1"/>
  <c r="L36" i="11"/>
  <c r="L36" i="1"/>
  <c r="L36" i="10"/>
  <c r="C35" i="12"/>
  <c r="C34" i="12"/>
  <c r="C34" i="11"/>
  <c r="C35" i="11"/>
  <c r="L38" i="11" l="1"/>
  <c r="L38" i="1"/>
  <c r="L38" i="10"/>
  <c r="K20" i="1"/>
  <c r="K20" i="11"/>
  <c r="K20" i="12"/>
  <c r="K20" i="10"/>
  <c r="K17" i="1"/>
  <c r="K17" i="11"/>
  <c r="K17" i="12"/>
  <c r="K17" i="10"/>
  <c r="K16" i="1"/>
  <c r="K16" i="11"/>
  <c r="K16" i="12"/>
  <c r="K16" i="10"/>
  <c r="K6" i="1"/>
  <c r="K6" i="11"/>
  <c r="K6" i="12"/>
  <c r="K6" i="10"/>
  <c r="K32" i="11" l="1"/>
  <c r="K33" i="11"/>
  <c r="K36" i="11" s="1"/>
  <c r="K38" i="11" s="1"/>
  <c r="K12" i="11"/>
  <c r="K33" i="12"/>
  <c r="K12" i="1"/>
  <c r="K12" i="12"/>
  <c r="K32" i="12"/>
  <c r="K32" i="1"/>
  <c r="K33" i="1"/>
  <c r="K36" i="1" s="1"/>
  <c r="K38" i="1" s="1"/>
  <c r="K32" i="10"/>
  <c r="K12" i="10"/>
  <c r="K33" i="10"/>
  <c r="K36" i="12" l="1"/>
  <c r="K38" i="12" s="1"/>
  <c r="K36" i="10"/>
  <c r="J20" i="1"/>
  <c r="J20" i="11"/>
  <c r="J20" i="12"/>
  <c r="J20" i="10"/>
  <c r="J17" i="1"/>
  <c r="J17" i="11"/>
  <c r="J17" i="12"/>
  <c r="J17" i="10"/>
  <c r="J16" i="1"/>
  <c r="J16" i="11"/>
  <c r="J16" i="12"/>
  <c r="J16" i="10"/>
  <c r="J6" i="1"/>
  <c r="J6" i="11"/>
  <c r="J6" i="12"/>
  <c r="J6" i="10"/>
  <c r="J32" i="11" l="1"/>
  <c r="J33" i="11"/>
  <c r="J36" i="11" s="1"/>
  <c r="J38" i="11" s="1"/>
  <c r="K38" i="10"/>
  <c r="J12" i="11"/>
  <c r="J12" i="10"/>
  <c r="J32" i="12"/>
  <c r="J33" i="12"/>
  <c r="J12" i="12"/>
  <c r="J36" i="1"/>
  <c r="J38" i="1" s="1"/>
  <c r="J32" i="1"/>
  <c r="J12" i="1"/>
  <c r="J32" i="10"/>
  <c r="J33" i="10"/>
  <c r="I20" i="1"/>
  <c r="I20" i="11"/>
  <c r="I20" i="12"/>
  <c r="I20" i="10"/>
  <c r="I17" i="1"/>
  <c r="I17" i="11"/>
  <c r="I17" i="12"/>
  <c r="I17" i="10"/>
  <c r="I16" i="1"/>
  <c r="I16" i="11"/>
  <c r="I16" i="12"/>
  <c r="I16" i="10"/>
  <c r="I6" i="1"/>
  <c r="I6" i="11"/>
  <c r="I6" i="12"/>
  <c r="I6" i="10"/>
  <c r="I32" i="11" l="1"/>
  <c r="J36" i="12"/>
  <c r="J38" i="12" s="1"/>
  <c r="I33" i="11"/>
  <c r="I36" i="11" s="1"/>
  <c r="I38" i="11" s="1"/>
  <c r="I12" i="11"/>
  <c r="J36" i="10"/>
  <c r="I33" i="10"/>
  <c r="I32" i="1"/>
  <c r="I32" i="10"/>
  <c r="I32" i="12"/>
  <c r="I33" i="12"/>
  <c r="I12" i="12"/>
  <c r="I33" i="1"/>
  <c r="I36" i="1" s="1"/>
  <c r="I38" i="1" s="1"/>
  <c r="I12" i="1"/>
  <c r="I12" i="10"/>
  <c r="H17" i="12"/>
  <c r="H17" i="11"/>
  <c r="H17" i="1"/>
  <c r="D17" i="10"/>
  <c r="E17" i="10"/>
  <c r="F17" i="10"/>
  <c r="G17" i="10"/>
  <c r="H17" i="10"/>
  <c r="I36" i="12" l="1"/>
  <c r="I38" i="12" s="1"/>
  <c r="I36" i="10"/>
  <c r="J38" i="10"/>
  <c r="H20" i="1"/>
  <c r="H20" i="11"/>
  <c r="H32" i="11" s="1"/>
  <c r="H20" i="12"/>
  <c r="H20" i="10"/>
  <c r="H16" i="1"/>
  <c r="H16" i="11"/>
  <c r="H16" i="12"/>
  <c r="H16" i="10"/>
  <c r="H6" i="1"/>
  <c r="H6" i="11"/>
  <c r="H6" i="12"/>
  <c r="H6" i="10"/>
  <c r="H33" i="11" l="1"/>
  <c r="H36" i="11" s="1"/>
  <c r="H38" i="11" s="1"/>
  <c r="H32" i="12"/>
  <c r="H12" i="11"/>
  <c r="H32" i="1"/>
  <c r="H12" i="1"/>
  <c r="H32" i="10"/>
  <c r="I38" i="10"/>
  <c r="H33" i="10"/>
  <c r="H12" i="12"/>
  <c r="H33" i="12"/>
  <c r="H33" i="1"/>
  <c r="H36" i="1" s="1"/>
  <c r="H38" i="1" s="1"/>
  <c r="H12" i="10"/>
  <c r="H36" i="12" l="1"/>
  <c r="H38" i="12" s="1"/>
  <c r="H36" i="10"/>
  <c r="H38" i="10" l="1"/>
  <c r="C37" i="12"/>
  <c r="C37" i="11"/>
  <c r="C37" i="1"/>
  <c r="G6" i="1"/>
  <c r="G16" i="1"/>
  <c r="G17" i="1"/>
  <c r="G20" i="1"/>
  <c r="G6" i="11"/>
  <c r="G16" i="11"/>
  <c r="G17" i="11"/>
  <c r="G20" i="11"/>
  <c r="G6" i="12"/>
  <c r="G16" i="12"/>
  <c r="G17" i="12"/>
  <c r="G20" i="12"/>
  <c r="G6" i="10"/>
  <c r="G16" i="10"/>
  <c r="G20" i="10"/>
  <c r="G32" i="11" l="1"/>
  <c r="G33" i="11"/>
  <c r="G36" i="11" s="1"/>
  <c r="G38" i="11" s="1"/>
  <c r="G32" i="10"/>
  <c r="G33" i="10"/>
  <c r="G12" i="10"/>
  <c r="G33" i="12"/>
  <c r="G32" i="12"/>
  <c r="G12" i="11"/>
  <c r="G32" i="1"/>
  <c r="G33" i="1"/>
  <c r="G36" i="1" s="1"/>
  <c r="G38" i="1" s="1"/>
  <c r="G12" i="1"/>
  <c r="G12" i="12"/>
  <c r="F20" i="12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20" i="10"/>
  <c r="F16" i="10"/>
  <c r="F6" i="10"/>
  <c r="E20" i="10"/>
  <c r="D20" i="10"/>
  <c r="C20" i="10"/>
  <c r="C17" i="10"/>
  <c r="E16" i="10"/>
  <c r="D16" i="10"/>
  <c r="C16" i="10"/>
  <c r="E6" i="10"/>
  <c r="D6" i="10"/>
  <c r="C6" i="10"/>
  <c r="C32" i="11" l="1"/>
  <c r="F32" i="11"/>
  <c r="D32" i="11"/>
  <c r="E32" i="11"/>
  <c r="G36" i="12"/>
  <c r="G38" i="12" s="1"/>
  <c r="E33" i="11"/>
  <c r="E36" i="11" s="1"/>
  <c r="E38" i="11" s="1"/>
  <c r="F33" i="11"/>
  <c r="F36" i="11" s="1"/>
  <c r="F38" i="11" s="1"/>
  <c r="D33" i="11"/>
  <c r="D36" i="11" s="1"/>
  <c r="D38" i="11" s="1"/>
  <c r="D32" i="10"/>
  <c r="E32" i="10"/>
  <c r="G36" i="10"/>
  <c r="F32" i="10"/>
  <c r="D33" i="10"/>
  <c r="E33" i="10"/>
  <c r="F33" i="10"/>
  <c r="C12" i="10"/>
  <c r="C33" i="11"/>
  <c r="D33" i="1"/>
  <c r="D36" i="1" s="1"/>
  <c r="D38" i="1" s="1"/>
  <c r="D32" i="1"/>
  <c r="E32" i="12"/>
  <c r="E32" i="1"/>
  <c r="E33" i="1"/>
  <c r="E36" i="1" s="1"/>
  <c r="E38" i="1" s="1"/>
  <c r="E12" i="11"/>
  <c r="E12" i="12"/>
  <c r="C33" i="12"/>
  <c r="C32" i="12"/>
  <c r="D33" i="12"/>
  <c r="D36" i="12" s="1"/>
  <c r="D38" i="12" s="1"/>
  <c r="D32" i="12"/>
  <c r="F32" i="12"/>
  <c r="F33" i="12"/>
  <c r="F32" i="1"/>
  <c r="C33" i="1"/>
  <c r="C32" i="1"/>
  <c r="F33" i="1"/>
  <c r="F36" i="1" s="1"/>
  <c r="F38" i="1" s="1"/>
  <c r="F12" i="10"/>
  <c r="C12" i="12"/>
  <c r="D12" i="12"/>
  <c r="E33" i="12"/>
  <c r="F12" i="12"/>
  <c r="C12" i="11"/>
  <c r="D12" i="11"/>
  <c r="F12" i="11"/>
  <c r="D12" i="1"/>
  <c r="C12" i="1"/>
  <c r="E12" i="1"/>
  <c r="F12" i="1"/>
  <c r="D12" i="10"/>
  <c r="C33" i="10"/>
  <c r="C32" i="10"/>
  <c r="E12" i="10"/>
  <c r="F36" i="12" l="1"/>
  <c r="F38" i="12" s="1"/>
  <c r="E36" i="12"/>
  <c r="E38" i="12" s="1"/>
  <c r="C36" i="12"/>
  <c r="C36" i="1"/>
  <c r="F36" i="10"/>
  <c r="E36" i="10"/>
  <c r="D36" i="10"/>
  <c r="C36" i="10"/>
  <c r="G38" i="10"/>
  <c r="C36" i="11"/>
  <c r="C38" i="12" l="1"/>
  <c r="C38" i="1"/>
  <c r="C38" i="10"/>
  <c r="C38" i="11"/>
  <c r="D38" i="10"/>
  <c r="F38" i="10"/>
  <c r="E38" i="10"/>
</calcChain>
</file>

<file path=xl/sharedStrings.xml><?xml version="1.0" encoding="utf-8"?>
<sst xmlns="http://schemas.openxmlformats.org/spreadsheetml/2006/main" count="285" uniqueCount="78">
  <si>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</si>
  <si>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</si>
  <si>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</si>
  <si>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</si>
  <si>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</si>
  <si>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</si>
  <si>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</si>
  <si>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</si>
  <si>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</si>
  <si>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</si>
  <si>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</si>
  <si>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</si>
  <si>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</si>
  <si>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</si>
  <si>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</si>
  <si>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</si>
  <si>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</si>
  <si>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</si>
  <si>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</si>
  <si>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</si>
  <si>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</si>
  <si>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</si>
  <si>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</si>
  <si>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</si>
  <si>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</si>
  <si>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</si>
  <si>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</si>
  <si>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</si>
  <si>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</si>
  <si>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</si>
  <si>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</si>
  <si>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</si>
  <si>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</si>
  <si>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</si>
  <si>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</si>
  <si>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</si>
  <si>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</si>
  <si>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</si>
  <si>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</si>
  <si>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</si>
  <si>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</si>
  <si>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</si>
  <si>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</si>
  <si>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</si>
  <si>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</si>
  <si>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</si>
  <si>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</si>
  <si>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</si>
  <si>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</si>
  <si>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</si>
  <si>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</si>
  <si>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</si>
  <si>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</si>
  <si>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</si>
  <si>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</si>
  <si>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</si>
  <si>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</si>
  <si>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</si>
  <si>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</si>
  <si>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</si>
  <si>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</si>
  <si>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</si>
  <si>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</si>
  <si>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</si>
  <si>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</si>
  <si>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</si>
  <si>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Telangana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</si>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</sst>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Gisha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1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  <xf numFmtId="0" fontId="5" fillId="0" borderId="0"/>
  </cellStyleXfs>
  <cellXfs count="41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0" fontId="7" fillId="4" borderId="0" xfId="0" applyFont="1" applyFill="1" applyProtection="1">
      <protection locked="0"/>
    </xf>
    <xf numFmtId="1" fontId="7" fillId="4" borderId="0" xfId="0" applyNumberFormat="1" applyFont="1" applyFill="1"/>
    <xf numFmtId="0" fontId="7" fillId="4" borderId="0" xfId="0" applyFont="1" applyFill="1"/>
    <xf numFmtId="1" fontId="7" fillId="4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center" wrapText="1"/>
    </xf>
    <xf numFmtId="1" fontId="7" fillId="4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18" fillId="3" borderId="2" xfId="530" applyNumberFormat="1" applyFont="1" applyFill="1" applyBorder="1" applyAlignment="1" applyProtection="1">
      <alignment vertical="center" wrapText="1"/>
      <protection locked="0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4" borderId="2" xfId="0" applyNumberFormat="1" applyFont="1" applyFill="1" applyBorder="1" applyAlignment="1" applyProtection="1">
      <alignment vertical="center" wrapText="1"/>
      <protection locked="0"/>
    </xf>
    <xf numFmtId="0" fontId="15" fillId="4" borderId="2" xfId="0" applyFont="1" applyFill="1" applyBorder="1" applyAlignment="1" applyProtection="1">
      <alignment horizontal="left" vertical="center" wrapText="1"/>
      <protection locked="0"/>
    </xf>
    <xf numFmtId="1" fontId="7" fillId="4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49" fontId="14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top" wrapText="1"/>
    </xf>
    <xf numFmtId="0" fontId="10" fillId="4" borderId="2" xfId="0" applyFont="1" applyFill="1" applyBorder="1" applyAlignment="1">
      <alignment horizontal="left" vertical="center" wrapText="1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1" fontId="18" fillId="0" borderId="2" xfId="530" applyNumberFormat="1" applyFont="1" applyBorder="1" applyAlignment="1" applyProtection="1">
      <alignment vertical="center" wrapText="1"/>
      <protection locked="0"/>
    </xf>
    <xf numFmtId="49" fontId="12" fillId="4" borderId="2" xfId="0" quotePrefix="1" applyNumberFormat="1" applyFont="1" applyFill="1" applyBorder="1" applyAlignment="1">
      <alignment vertical="center" wrapText="1"/>
    </xf>
    <xf numFmtId="0" fontId="7" fillId="4" borderId="2" xfId="0" applyFont="1" applyFill="1" applyBorder="1" applyAlignment="1" applyProtection="1">
      <alignment vertical="center" wrapText="1"/>
      <protection locked="0"/>
    </xf>
    <xf numFmtId="1" fontId="7" fillId="0" borderId="2" xfId="0" applyNumberFormat="1" applyFont="1" applyBorder="1" applyProtection="1">
      <protection locked="0"/>
    </xf>
    <xf numFmtId="1" fontId="17" fillId="0" borderId="2" xfId="0" applyNumberFormat="1" applyFont="1" applyBorder="1"/>
    <xf numFmtId="1" fontId="18" fillId="0" borderId="2" xfId="528" applyNumberFormat="1" applyFont="1" applyFill="1" applyBorder="1" applyAlignment="1" applyProtection="1">
      <alignment vertical="center" wrapText="1"/>
      <protection locked="0"/>
    </xf>
    <xf numFmtId="1" fontId="18" fillId="0" borderId="2" xfId="528" applyNumberFormat="1" applyFont="1" applyFill="1" applyBorder="1" applyAlignment="1" applyProtection="1">
      <alignment vertical="center" wrapText="1"/>
    </xf>
  </cellXfs>
  <cellStyles count="531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4 2" xfId="530" xr:uid="{FF82A926-833C-450C-B8E0-74353A3B8A9C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2"/>
  <sheetViews>
    <sheetView zoomScale="91" zoomScaleNormal="91" zoomScaleSheetLayoutView="100" workbookViewId="0">
      <pane xSplit="2" ySplit="5" topLeftCell="C21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29.5703125" style="2" customWidth="1"/>
    <col min="3" max="6" width="10.710937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3" width="9.140625" style="2" customWidth="1"/>
    <col min="34" max="34" width="11.57031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4" ht="18.75" x14ac:dyDescent="0.3">
      <c r="A1" s="2" t="s">
        <v>53</v>
      </c>
      <c r="B1" s="6" t="s">
        <v>66</v>
      </c>
      <c r="AX1" s="3"/>
    </row>
    <row r="2" spans="1:194" ht="15.75" x14ac:dyDescent="0.25">
      <c r="A2" s="7" t="s">
        <v>48</v>
      </c>
      <c r="I2" s="1" t="str">
        <f>[1]GSVA_cur!$I$3</f>
        <v>As on 17.03.2025</v>
      </c>
    </row>
    <row r="3" spans="1:194" ht="15.75" x14ac:dyDescent="0.25">
      <c r="A3" s="7"/>
    </row>
    <row r="4" spans="1:194" ht="15.75" x14ac:dyDescent="0.25">
      <c r="A4" s="7"/>
      <c r="E4" s="8"/>
      <c r="F4" s="8" t="s">
        <v>57</v>
      </c>
      <c r="Q4" s="1"/>
      <c r="S4" s="2"/>
      <c r="V4" s="1"/>
      <c r="Y4" s="1"/>
      <c r="AF4" s="2"/>
      <c r="AI4" s="2"/>
      <c r="AN4" s="2"/>
      <c r="AQ4" s="2"/>
      <c r="AV4" s="2"/>
      <c r="AY4" s="2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4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Q5" s="1"/>
      <c r="S5" s="2"/>
      <c r="V5" s="1"/>
      <c r="Y5" s="1"/>
      <c r="AF5" s="2"/>
      <c r="AI5" s="2"/>
      <c r="AN5" s="2"/>
      <c r="AQ5" s="2"/>
      <c r="AV5" s="2"/>
      <c r="AY5" s="2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4" s="11" customFormat="1" ht="15.75" x14ac:dyDescent="0.25">
      <c r="A6" s="17" t="s">
        <v>26</v>
      </c>
      <c r="B6" s="18" t="s">
        <v>2</v>
      </c>
      <c r="C6" s="19">
        <f>SUM(C7:C10)</f>
        <v>5461488</v>
      </c>
      <c r="D6" s="19">
        <f t="shared" ref="D6:E6" si="0">SUM(D7:D10)</f>
        <v>6736383</v>
      </c>
      <c r="E6" s="19">
        <f t="shared" si="0"/>
        <v>7663070</v>
      </c>
      <c r="F6" s="19">
        <f t="shared" ref="F6:O6" si="1">SUM(F7:F10)</f>
        <v>7612263</v>
      </c>
      <c r="G6" s="19">
        <f t="shared" si="1"/>
        <v>7570652.9630596973</v>
      </c>
      <c r="H6" s="19">
        <f t="shared" si="1"/>
        <v>8897924</v>
      </c>
      <c r="I6" s="19">
        <f t="shared" si="1"/>
        <v>10138979</v>
      </c>
      <c r="J6" s="19">
        <f t="shared" si="1"/>
        <v>11429241.103257477</v>
      </c>
      <c r="K6" s="19">
        <f t="shared" si="1"/>
        <v>15660539.659652866</v>
      </c>
      <c r="L6" s="19">
        <f t="shared" si="1"/>
        <v>17472912.01854847</v>
      </c>
      <c r="M6" s="19">
        <f t="shared" si="1"/>
        <v>18519821.381358638</v>
      </c>
      <c r="N6" s="19">
        <f t="shared" si="1"/>
        <v>20318378.532362435</v>
      </c>
      <c r="O6" s="19">
        <f t="shared" si="1"/>
        <v>20951421.234668337</v>
      </c>
      <c r="P6" s="19">
        <f t="shared" ref="P6" si="2">SUM(P7:P10)</f>
        <v>22230824.459748667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L6" s="9"/>
    </row>
    <row r="7" spans="1:194" ht="15.75" x14ac:dyDescent="0.25">
      <c r="A7" s="20">
        <v>1.1000000000000001</v>
      </c>
      <c r="B7" s="21" t="s">
        <v>59</v>
      </c>
      <c r="C7" s="22">
        <v>3236819</v>
      </c>
      <c r="D7" s="22">
        <v>4057044.9999999995</v>
      </c>
      <c r="E7" s="22">
        <v>4709285</v>
      </c>
      <c r="F7" s="22">
        <v>4170637.0000000005</v>
      </c>
      <c r="G7" s="22">
        <v>3680494.6742407335</v>
      </c>
      <c r="H7" s="22">
        <v>4352911</v>
      </c>
      <c r="I7" s="22">
        <v>4745699</v>
      </c>
      <c r="J7" s="22">
        <v>4836552.9360366967</v>
      </c>
      <c r="K7" s="22">
        <v>7885397.3463778365</v>
      </c>
      <c r="L7" s="22">
        <v>8353645.9884182662</v>
      </c>
      <c r="M7" s="22">
        <v>8667044.1084517613</v>
      </c>
      <c r="N7" s="22">
        <v>9996762.3650041949</v>
      </c>
      <c r="O7" s="22">
        <v>10000360.987707902</v>
      </c>
      <c r="P7" s="22">
        <v>10670776.775100179</v>
      </c>
      <c r="Q7" s="3"/>
      <c r="R7" s="4"/>
      <c r="S7" s="4"/>
      <c r="T7" s="4"/>
      <c r="U7" s="4"/>
      <c r="V7" s="3"/>
      <c r="W7" s="4"/>
      <c r="X7" s="4"/>
      <c r="Y7" s="3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1"/>
      <c r="GJ7" s="1"/>
      <c r="GK7" s="1"/>
    </row>
    <row r="8" spans="1:194" ht="15.75" x14ac:dyDescent="0.25">
      <c r="A8" s="20">
        <v>1.2</v>
      </c>
      <c r="B8" s="21" t="s">
        <v>60</v>
      </c>
      <c r="C8" s="22">
        <v>1884800.9999999998</v>
      </c>
      <c r="D8" s="22">
        <v>2285828</v>
      </c>
      <c r="E8" s="22">
        <v>2487782</v>
      </c>
      <c r="F8" s="22">
        <v>2928172</v>
      </c>
      <c r="G8" s="22">
        <v>3375456.6257300912</v>
      </c>
      <c r="H8" s="22">
        <v>3981557</v>
      </c>
      <c r="I8" s="22">
        <v>4659507</v>
      </c>
      <c r="J8" s="22">
        <v>5751293.2943304572</v>
      </c>
      <c r="K8" s="22">
        <v>6886493.5585434232</v>
      </c>
      <c r="L8" s="22">
        <v>7982857.2425223934</v>
      </c>
      <c r="M8" s="22">
        <v>8649642.9122413751</v>
      </c>
      <c r="N8" s="22">
        <v>9218967.0827614535</v>
      </c>
      <c r="O8" s="22">
        <v>9690820.7530361582</v>
      </c>
      <c r="P8" s="22">
        <v>10283484.859985569</v>
      </c>
      <c r="Q8" s="3"/>
      <c r="R8" s="4"/>
      <c r="S8" s="4"/>
      <c r="T8" s="4"/>
      <c r="U8" s="4"/>
      <c r="V8" s="3"/>
      <c r="W8" s="4"/>
      <c r="X8" s="4"/>
      <c r="Y8" s="3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1"/>
      <c r="GJ8" s="1"/>
      <c r="GK8" s="1"/>
    </row>
    <row r="9" spans="1:194" ht="15.75" x14ac:dyDescent="0.25">
      <c r="A9" s="20">
        <v>1.3</v>
      </c>
      <c r="B9" s="21" t="s">
        <v>61</v>
      </c>
      <c r="C9" s="22">
        <v>191725</v>
      </c>
      <c r="D9" s="22">
        <v>209648.99999999997</v>
      </c>
      <c r="E9" s="22">
        <v>216282.00000000003</v>
      </c>
      <c r="F9" s="22">
        <v>246486</v>
      </c>
      <c r="G9" s="22">
        <v>249770.87196220373</v>
      </c>
      <c r="H9" s="22">
        <v>336000</v>
      </c>
      <c r="I9" s="22">
        <v>368395</v>
      </c>
      <c r="J9" s="22">
        <v>437221.94518578192</v>
      </c>
      <c r="K9" s="22">
        <v>419288.91022617364</v>
      </c>
      <c r="L9" s="22">
        <v>610982.92673748813</v>
      </c>
      <c r="M9" s="22">
        <v>614871.48840342613</v>
      </c>
      <c r="N9" s="22">
        <v>433395.33580607688</v>
      </c>
      <c r="O9" s="22">
        <v>551853.68708897964</v>
      </c>
      <c r="P9" s="22">
        <v>578276.71373391547</v>
      </c>
      <c r="Q9" s="3"/>
      <c r="R9" s="4"/>
      <c r="S9" s="4"/>
      <c r="T9" s="4"/>
      <c r="U9" s="4"/>
      <c r="V9" s="3"/>
      <c r="W9" s="4"/>
      <c r="X9" s="4"/>
      <c r="Y9" s="3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1"/>
      <c r="GJ9" s="1"/>
      <c r="GK9" s="1"/>
    </row>
    <row r="10" spans="1:194" ht="15.75" x14ac:dyDescent="0.25">
      <c r="A10" s="20">
        <v>1.4</v>
      </c>
      <c r="B10" s="21" t="s">
        <v>62</v>
      </c>
      <c r="C10" s="22">
        <v>148143</v>
      </c>
      <c r="D10" s="22">
        <v>183861</v>
      </c>
      <c r="E10" s="22">
        <v>249721</v>
      </c>
      <c r="F10" s="22">
        <v>266968</v>
      </c>
      <c r="G10" s="22">
        <v>264930.79112666933</v>
      </c>
      <c r="H10" s="22">
        <v>227456</v>
      </c>
      <c r="I10" s="22">
        <v>365378</v>
      </c>
      <c r="J10" s="22">
        <v>404172.9277045413</v>
      </c>
      <c r="K10" s="22">
        <v>469359.84450543358</v>
      </c>
      <c r="L10" s="22">
        <v>525425.86087032361</v>
      </c>
      <c r="M10" s="22">
        <v>588262.87226207671</v>
      </c>
      <c r="N10" s="22">
        <v>669253.74879071105</v>
      </c>
      <c r="O10" s="22">
        <v>708385.80683529377</v>
      </c>
      <c r="P10" s="22">
        <v>698286.11092900601</v>
      </c>
      <c r="Q10" s="3"/>
      <c r="R10" s="4"/>
      <c r="S10" s="4"/>
      <c r="T10" s="4"/>
      <c r="U10" s="4"/>
      <c r="V10" s="3"/>
      <c r="W10" s="4"/>
      <c r="X10" s="4"/>
      <c r="Y10" s="3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1"/>
      <c r="GJ10" s="1"/>
      <c r="GK10" s="1"/>
    </row>
    <row r="11" spans="1:194" ht="15.75" x14ac:dyDescent="0.25">
      <c r="A11" s="23" t="s">
        <v>31</v>
      </c>
      <c r="B11" s="21" t="s">
        <v>3</v>
      </c>
      <c r="C11" s="22">
        <v>1106109</v>
      </c>
      <c r="D11" s="22">
        <v>1268476</v>
      </c>
      <c r="E11" s="22">
        <v>1238555</v>
      </c>
      <c r="F11" s="22">
        <v>1470580</v>
      </c>
      <c r="G11" s="22">
        <v>1712790.5895955758</v>
      </c>
      <c r="H11" s="22">
        <v>1968690.0000000002</v>
      </c>
      <c r="I11" s="22">
        <v>2323369</v>
      </c>
      <c r="J11" s="22">
        <v>3333662.4396266672</v>
      </c>
      <c r="K11" s="22">
        <v>2750960.0381074422</v>
      </c>
      <c r="L11" s="22">
        <v>2318177.0872248542</v>
      </c>
      <c r="M11" s="22">
        <v>2671923.3927853489</v>
      </c>
      <c r="N11" s="22">
        <v>2895243.7541567003</v>
      </c>
      <c r="O11" s="22">
        <v>3353520.5871972912</v>
      </c>
      <c r="P11" s="22">
        <v>3418945.6745527196</v>
      </c>
      <c r="Q11" s="3"/>
      <c r="R11" s="4"/>
      <c r="S11" s="4"/>
      <c r="T11" s="4"/>
      <c r="U11" s="4"/>
      <c r="V11" s="3"/>
      <c r="W11" s="4"/>
      <c r="X11" s="4"/>
      <c r="Y11" s="3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1"/>
      <c r="GJ11" s="1"/>
      <c r="GK11" s="1"/>
    </row>
    <row r="12" spans="1:194" s="9" customFormat="1" ht="15.75" x14ac:dyDescent="0.25">
      <c r="A12" s="24"/>
      <c r="B12" s="25" t="s">
        <v>28</v>
      </c>
      <c r="C12" s="26">
        <f>C6+C11</f>
        <v>6567597</v>
      </c>
      <c r="D12" s="26">
        <f t="shared" ref="D12:E12" si="3">D6+D11</f>
        <v>8004859</v>
      </c>
      <c r="E12" s="26">
        <f t="shared" si="3"/>
        <v>8901625</v>
      </c>
      <c r="F12" s="26">
        <f t="shared" ref="F12:P12" si="4">F6+F11</f>
        <v>9082843</v>
      </c>
      <c r="G12" s="26">
        <f t="shared" si="4"/>
        <v>9283443.5526552722</v>
      </c>
      <c r="H12" s="26">
        <f t="shared" si="4"/>
        <v>10866614</v>
      </c>
      <c r="I12" s="26">
        <f t="shared" si="4"/>
        <v>12462348</v>
      </c>
      <c r="J12" s="26">
        <f t="shared" si="4"/>
        <v>14762903.542884145</v>
      </c>
      <c r="K12" s="26">
        <f t="shared" si="4"/>
        <v>18411499.69776031</v>
      </c>
      <c r="L12" s="26">
        <f t="shared" si="4"/>
        <v>19791089.105773322</v>
      </c>
      <c r="M12" s="26">
        <f t="shared" si="4"/>
        <v>21191744.774143986</v>
      </c>
      <c r="N12" s="26">
        <f t="shared" si="4"/>
        <v>23213622.286519136</v>
      </c>
      <c r="O12" s="26">
        <f t="shared" si="4"/>
        <v>24304941.821865629</v>
      </c>
      <c r="P12" s="26">
        <f t="shared" si="4"/>
        <v>25649770.134301387</v>
      </c>
      <c r="Q12" s="3"/>
      <c r="R12" s="4"/>
      <c r="S12" s="4"/>
      <c r="T12" s="4"/>
      <c r="U12" s="4"/>
      <c r="V12" s="3"/>
      <c r="W12" s="4"/>
      <c r="X12" s="4"/>
      <c r="Y12" s="3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1"/>
      <c r="GJ12" s="11"/>
      <c r="GK12" s="11"/>
    </row>
    <row r="13" spans="1:194" s="1" customFormat="1" ht="15.75" x14ac:dyDescent="0.25">
      <c r="A13" s="27" t="s">
        <v>32</v>
      </c>
      <c r="B13" s="28" t="s">
        <v>4</v>
      </c>
      <c r="C13" s="22">
        <v>6215158</v>
      </c>
      <c r="D13" s="22">
        <v>5543115</v>
      </c>
      <c r="E13" s="22">
        <v>5714839</v>
      </c>
      <c r="F13" s="22">
        <v>5453348</v>
      </c>
      <c r="G13" s="22">
        <v>7103242</v>
      </c>
      <c r="H13" s="22">
        <v>7383288</v>
      </c>
      <c r="I13" s="22">
        <v>8260688</v>
      </c>
      <c r="J13" s="22">
        <v>9814813.8111178037</v>
      </c>
      <c r="K13" s="22">
        <v>9760750.7374212332</v>
      </c>
      <c r="L13" s="22">
        <v>10203541.600342004</v>
      </c>
      <c r="M13" s="22">
        <v>11080352.861415857</v>
      </c>
      <c r="N13" s="22">
        <v>11684002.664329346</v>
      </c>
      <c r="O13" s="22">
        <v>12548300.210064463</v>
      </c>
      <c r="P13" s="22">
        <v>13198164.479631109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L13" s="2"/>
    </row>
    <row r="14" spans="1:194" ht="30" x14ac:dyDescent="0.25">
      <c r="A14" s="23" t="s">
        <v>33</v>
      </c>
      <c r="B14" s="21" t="s">
        <v>5</v>
      </c>
      <c r="C14" s="22">
        <v>783505</v>
      </c>
      <c r="D14" s="22">
        <v>589605</v>
      </c>
      <c r="E14" s="22">
        <v>870937.99999999988</v>
      </c>
      <c r="F14" s="22">
        <v>734036</v>
      </c>
      <c r="G14" s="22">
        <v>835397.48315500002</v>
      </c>
      <c r="H14" s="22">
        <v>722057</v>
      </c>
      <c r="I14" s="22">
        <v>1045452</v>
      </c>
      <c r="J14" s="22">
        <v>1320131.2771726949</v>
      </c>
      <c r="K14" s="22">
        <v>1741768.0159672531</v>
      </c>
      <c r="L14" s="22">
        <v>1619183.8126219411</v>
      </c>
      <c r="M14" s="22">
        <v>1795704.5353867314</v>
      </c>
      <c r="N14" s="22">
        <v>2112077.8458122914</v>
      </c>
      <c r="O14" s="22">
        <v>2840137.9985878319</v>
      </c>
      <c r="P14" s="22">
        <v>3048553.3395575457</v>
      </c>
      <c r="Q14" s="3"/>
      <c r="R14" s="4"/>
      <c r="S14" s="4"/>
      <c r="T14" s="4"/>
      <c r="U14" s="4"/>
      <c r="V14" s="3"/>
      <c r="W14" s="4"/>
      <c r="X14" s="4"/>
      <c r="Y14" s="3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3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3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3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1"/>
      <c r="GJ14" s="1"/>
      <c r="GK14" s="1"/>
    </row>
    <row r="15" spans="1:194" ht="15.75" x14ac:dyDescent="0.25">
      <c r="A15" s="23" t="s">
        <v>34</v>
      </c>
      <c r="B15" s="21" t="s">
        <v>6</v>
      </c>
      <c r="C15" s="22">
        <v>2279090</v>
      </c>
      <c r="D15" s="22">
        <v>2357908</v>
      </c>
      <c r="E15" s="22">
        <v>2458242</v>
      </c>
      <c r="F15" s="22">
        <v>2778617</v>
      </c>
      <c r="G15" s="22">
        <v>2847345</v>
      </c>
      <c r="H15" s="22">
        <v>2855442</v>
      </c>
      <c r="I15" s="22">
        <v>3449490</v>
      </c>
      <c r="J15" s="22">
        <v>3768665.0380905359</v>
      </c>
      <c r="K15" s="22">
        <v>3874096.5694072735</v>
      </c>
      <c r="L15" s="22">
        <v>3651940.8234830932</v>
      </c>
      <c r="M15" s="22">
        <v>5032064.7862841105</v>
      </c>
      <c r="N15" s="22">
        <v>6266805.8228494944</v>
      </c>
      <c r="O15" s="22">
        <v>7199841.1453386666</v>
      </c>
      <c r="P15" s="22">
        <v>8061348.0188278994</v>
      </c>
      <c r="Q15" s="3"/>
      <c r="R15" s="4"/>
      <c r="S15" s="4"/>
      <c r="T15" s="4"/>
      <c r="U15" s="4"/>
      <c r="V15" s="3"/>
      <c r="W15" s="4"/>
      <c r="X15" s="4"/>
      <c r="Y15" s="3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3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3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3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1"/>
      <c r="GJ15" s="1"/>
      <c r="GK15" s="1"/>
    </row>
    <row r="16" spans="1:194" s="9" customFormat="1" ht="15.75" x14ac:dyDescent="0.25">
      <c r="A16" s="24"/>
      <c r="B16" s="25" t="s">
        <v>29</v>
      </c>
      <c r="C16" s="26">
        <f>+C13+C14+C15</f>
        <v>9277753</v>
      </c>
      <c r="D16" s="26">
        <f t="shared" ref="D16:E16" si="5">+D13+D14+D15</f>
        <v>8490628</v>
      </c>
      <c r="E16" s="26">
        <f t="shared" si="5"/>
        <v>9044019</v>
      </c>
      <c r="F16" s="26">
        <f t="shared" ref="F16:L16" si="6">+F13+F14+F15</f>
        <v>8966001</v>
      </c>
      <c r="G16" s="26">
        <f t="shared" si="6"/>
        <v>10785984.483155001</v>
      </c>
      <c r="H16" s="26">
        <f t="shared" si="6"/>
        <v>10960787</v>
      </c>
      <c r="I16" s="26">
        <f t="shared" si="6"/>
        <v>12755630</v>
      </c>
      <c r="J16" s="26">
        <f t="shared" si="6"/>
        <v>14903610.126381034</v>
      </c>
      <c r="K16" s="26">
        <f t="shared" si="6"/>
        <v>15376615.32279576</v>
      </c>
      <c r="L16" s="26">
        <f t="shared" si="6"/>
        <v>15474666.236447038</v>
      </c>
      <c r="M16" s="26">
        <f t="shared" ref="M16:N16" si="7">+M13+M14+M15</f>
        <v>17908122.183086701</v>
      </c>
      <c r="N16" s="26">
        <f t="shared" si="7"/>
        <v>20062886.332991131</v>
      </c>
      <c r="O16" s="26">
        <f t="shared" ref="O16:P16" si="8">+O13+O14+O15</f>
        <v>22588279.353990961</v>
      </c>
      <c r="P16" s="26">
        <f t="shared" si="8"/>
        <v>24308065.838016555</v>
      </c>
      <c r="Q16" s="3"/>
      <c r="R16" s="4"/>
      <c r="S16" s="4"/>
      <c r="T16" s="4"/>
      <c r="U16" s="4"/>
      <c r="V16" s="3"/>
      <c r="W16" s="4"/>
      <c r="X16" s="4"/>
      <c r="Y16" s="3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0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0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0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1"/>
      <c r="GJ16" s="11"/>
      <c r="GK16" s="11"/>
    </row>
    <row r="17" spans="1:194" s="11" customFormat="1" ht="30" x14ac:dyDescent="0.25">
      <c r="A17" s="17" t="s">
        <v>35</v>
      </c>
      <c r="B17" s="18" t="s">
        <v>7</v>
      </c>
      <c r="C17" s="19">
        <f>C18+C19</f>
        <v>3747813</v>
      </c>
      <c r="D17" s="19">
        <f t="shared" ref="D17:L17" si="9">D18+D19</f>
        <v>4454669</v>
      </c>
      <c r="E17" s="19">
        <f t="shared" si="9"/>
        <v>5127458</v>
      </c>
      <c r="F17" s="19">
        <f t="shared" si="9"/>
        <v>6426894</v>
      </c>
      <c r="G17" s="19">
        <f t="shared" si="9"/>
        <v>7473589</v>
      </c>
      <c r="H17" s="19">
        <f t="shared" si="9"/>
        <v>8669324</v>
      </c>
      <c r="I17" s="19">
        <f t="shared" si="9"/>
        <v>10386639</v>
      </c>
      <c r="J17" s="19">
        <f t="shared" si="9"/>
        <v>12874471.810398508</v>
      </c>
      <c r="K17" s="19">
        <f t="shared" si="9"/>
        <v>14821095.365624169</v>
      </c>
      <c r="L17" s="19">
        <f t="shared" si="9"/>
        <v>12666339.945385115</v>
      </c>
      <c r="M17" s="19">
        <f t="shared" ref="M17:N17" si="10">M18+M19</f>
        <v>16746704.520407934</v>
      </c>
      <c r="N17" s="19">
        <f t="shared" si="10"/>
        <v>21689351.22188979</v>
      </c>
      <c r="O17" s="19">
        <f t="shared" ref="O17:P17" si="11">O18+O19</f>
        <v>24257526.746375121</v>
      </c>
      <c r="P17" s="19">
        <f t="shared" si="11"/>
        <v>26960290.356178183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L17" s="9"/>
    </row>
    <row r="18" spans="1:194" ht="15.75" x14ac:dyDescent="0.25">
      <c r="A18" s="20">
        <v>6.1</v>
      </c>
      <c r="B18" s="21" t="s">
        <v>8</v>
      </c>
      <c r="C18" s="22">
        <v>3048685</v>
      </c>
      <c r="D18" s="22">
        <v>3647224</v>
      </c>
      <c r="E18" s="22">
        <v>4456270</v>
      </c>
      <c r="F18" s="22">
        <v>5697436</v>
      </c>
      <c r="G18" s="22">
        <v>6641784</v>
      </c>
      <c r="H18" s="22">
        <v>7770792</v>
      </c>
      <c r="I18" s="22">
        <v>9428579</v>
      </c>
      <c r="J18" s="22">
        <v>11759961.471631568</v>
      </c>
      <c r="K18" s="22">
        <v>13671272.202846739</v>
      </c>
      <c r="L18" s="22">
        <v>12067701.129261019</v>
      </c>
      <c r="M18" s="22">
        <v>15890085.923158368</v>
      </c>
      <c r="N18" s="22">
        <v>20288531.303880375</v>
      </c>
      <c r="O18" s="22">
        <v>22742975.109385859</v>
      </c>
      <c r="P18" s="22">
        <v>24678393.55471256</v>
      </c>
      <c r="Q18" s="3"/>
      <c r="R18" s="4"/>
      <c r="S18" s="4"/>
      <c r="T18" s="4"/>
      <c r="U18" s="4"/>
      <c r="V18" s="3"/>
      <c r="W18" s="4"/>
      <c r="X18" s="4"/>
      <c r="Y18" s="3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1"/>
      <c r="GJ18" s="1"/>
      <c r="GK18" s="1"/>
    </row>
    <row r="19" spans="1:194" ht="15.75" x14ac:dyDescent="0.25">
      <c r="A19" s="20">
        <v>6.2</v>
      </c>
      <c r="B19" s="21" t="s">
        <v>9</v>
      </c>
      <c r="C19" s="22">
        <v>699128</v>
      </c>
      <c r="D19" s="22">
        <v>807445</v>
      </c>
      <c r="E19" s="22">
        <v>671188</v>
      </c>
      <c r="F19" s="22">
        <v>729458</v>
      </c>
      <c r="G19" s="22">
        <v>831804.99999999988</v>
      </c>
      <c r="H19" s="22">
        <v>898532</v>
      </c>
      <c r="I19" s="22">
        <v>958060</v>
      </c>
      <c r="J19" s="22">
        <v>1114510.3387669395</v>
      </c>
      <c r="K19" s="22">
        <v>1149823.1627774287</v>
      </c>
      <c r="L19" s="22">
        <v>598638.81612409651</v>
      </c>
      <c r="M19" s="22">
        <v>856618.59724956553</v>
      </c>
      <c r="N19" s="22">
        <v>1400819.9180094136</v>
      </c>
      <c r="O19" s="22">
        <v>1514551.636989262</v>
      </c>
      <c r="P19" s="22">
        <v>2281896.8014656221</v>
      </c>
      <c r="Q19" s="3"/>
      <c r="R19" s="4"/>
      <c r="S19" s="4"/>
      <c r="T19" s="4"/>
      <c r="U19" s="4"/>
      <c r="V19" s="3"/>
      <c r="W19" s="4"/>
      <c r="X19" s="4"/>
      <c r="Y19" s="3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1"/>
      <c r="GJ19" s="1"/>
      <c r="GK19" s="1"/>
    </row>
    <row r="20" spans="1:194" s="11" customFormat="1" ht="45" x14ac:dyDescent="0.25">
      <c r="A20" s="29" t="s">
        <v>36</v>
      </c>
      <c r="B20" s="30" t="s">
        <v>10</v>
      </c>
      <c r="C20" s="19">
        <f>SUM(C21:C27)</f>
        <v>2531768</v>
      </c>
      <c r="D20" s="19">
        <f t="shared" ref="D20:E20" si="12">SUM(D21:D27)</f>
        <v>2987053</v>
      </c>
      <c r="E20" s="19">
        <f t="shared" si="12"/>
        <v>3229773.9999999995</v>
      </c>
      <c r="F20" s="19">
        <f t="shared" ref="F20:P20" si="13">SUM(F21:F27)</f>
        <v>3586625</v>
      </c>
      <c r="G20" s="19">
        <f t="shared" si="13"/>
        <v>3966554.1432934739</v>
      </c>
      <c r="H20" s="19">
        <f t="shared" si="13"/>
        <v>4282106</v>
      </c>
      <c r="I20" s="19">
        <f t="shared" si="13"/>
        <v>4536078</v>
      </c>
      <c r="J20" s="19">
        <f t="shared" si="13"/>
        <v>5010457.0142317368</v>
      </c>
      <c r="K20" s="19">
        <f t="shared" si="13"/>
        <v>5435115.4891429171</v>
      </c>
      <c r="L20" s="19">
        <f t="shared" si="13"/>
        <v>4883768.6202388126</v>
      </c>
      <c r="M20" s="19">
        <f t="shared" si="13"/>
        <v>6990800.9441980179</v>
      </c>
      <c r="N20" s="19">
        <f t="shared" si="13"/>
        <v>8511714.0564377513</v>
      </c>
      <c r="O20" s="19">
        <f t="shared" si="13"/>
        <v>10575765.151347868</v>
      </c>
      <c r="P20" s="19">
        <f t="shared" si="13"/>
        <v>11161530.780711547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L20" s="9"/>
    </row>
    <row r="21" spans="1:194" ht="15.75" x14ac:dyDescent="0.25">
      <c r="A21" s="20">
        <v>7.1</v>
      </c>
      <c r="B21" s="21" t="s">
        <v>11</v>
      </c>
      <c r="C21" s="22">
        <v>161396</v>
      </c>
      <c r="D21" s="22">
        <v>175654</v>
      </c>
      <c r="E21" s="22">
        <v>192902</v>
      </c>
      <c r="F21" s="22">
        <v>200401</v>
      </c>
      <c r="G21" s="22">
        <v>201028</v>
      </c>
      <c r="H21" s="22">
        <v>221575</v>
      </c>
      <c r="I21" s="22">
        <v>254635</v>
      </c>
      <c r="J21" s="22">
        <v>264005</v>
      </c>
      <c r="K21" s="22">
        <v>332044</v>
      </c>
      <c r="L21" s="22">
        <v>305403.25386498519</v>
      </c>
      <c r="M21" s="22">
        <v>325350</v>
      </c>
      <c r="N21" s="22">
        <v>382394.11581720196</v>
      </c>
      <c r="O21" s="22">
        <v>434932.38865230163</v>
      </c>
      <c r="P21" s="22">
        <v>474076.30363100878</v>
      </c>
      <c r="Q21" s="3"/>
      <c r="R21" s="4"/>
      <c r="S21" s="4"/>
      <c r="T21" s="4"/>
      <c r="U21" s="4"/>
      <c r="V21" s="3"/>
      <c r="W21" s="4"/>
      <c r="X21" s="4"/>
      <c r="Y21" s="3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1"/>
      <c r="GJ21" s="1"/>
      <c r="GK21" s="1"/>
    </row>
    <row r="22" spans="1:194" ht="15.75" x14ac:dyDescent="0.25">
      <c r="A22" s="20">
        <v>7.2</v>
      </c>
      <c r="B22" s="21" t="s">
        <v>12</v>
      </c>
      <c r="C22" s="22">
        <v>1461278</v>
      </c>
      <c r="D22" s="22">
        <v>1715757</v>
      </c>
      <c r="E22" s="22">
        <v>1869091.9999999998</v>
      </c>
      <c r="F22" s="22">
        <v>2053968</v>
      </c>
      <c r="G22" s="22">
        <v>2263291.0219999999</v>
      </c>
      <c r="H22" s="22">
        <v>2453642</v>
      </c>
      <c r="I22" s="22">
        <v>2734118</v>
      </c>
      <c r="J22" s="22">
        <v>3235386.9535127776</v>
      </c>
      <c r="K22" s="22">
        <v>3379235.7954398654</v>
      </c>
      <c r="L22" s="22">
        <v>2874706.2269918118</v>
      </c>
      <c r="M22" s="22">
        <v>4583795.733778608</v>
      </c>
      <c r="N22" s="22">
        <v>5598774.8305228446</v>
      </c>
      <c r="O22" s="22">
        <v>7219552.1756789563</v>
      </c>
      <c r="P22" s="22">
        <v>7428893.9118844746</v>
      </c>
      <c r="Q22" s="3"/>
      <c r="R22" s="4"/>
      <c r="S22" s="4"/>
      <c r="T22" s="4"/>
      <c r="U22" s="4"/>
      <c r="V22" s="3"/>
      <c r="W22" s="4"/>
      <c r="X22" s="4"/>
      <c r="Y22" s="3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1"/>
      <c r="GJ22" s="1"/>
      <c r="GK22" s="1"/>
    </row>
    <row r="23" spans="1:194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 t="s">
        <v>77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3"/>
      <c r="R23" s="4"/>
      <c r="S23" s="4"/>
      <c r="T23" s="4"/>
      <c r="U23" s="4"/>
      <c r="V23" s="3"/>
      <c r="W23" s="4"/>
      <c r="X23" s="4"/>
      <c r="Y23" s="3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1"/>
      <c r="GJ23" s="1"/>
      <c r="GK23" s="1"/>
    </row>
    <row r="24" spans="1:194" ht="15.75" x14ac:dyDescent="0.25">
      <c r="A24" s="20">
        <v>7.4</v>
      </c>
      <c r="B24" s="21" t="s">
        <v>14</v>
      </c>
      <c r="C24" s="22">
        <v>23258</v>
      </c>
      <c r="D24" s="22">
        <v>43171</v>
      </c>
      <c r="E24" s="22">
        <v>34506</v>
      </c>
      <c r="F24" s="22">
        <v>62338</v>
      </c>
      <c r="G24" s="22">
        <v>112639.65399999999</v>
      </c>
      <c r="H24" s="22">
        <v>126721</v>
      </c>
      <c r="I24" s="22">
        <v>132949</v>
      </c>
      <c r="J24" s="22">
        <v>79061.415465007012</v>
      </c>
      <c r="K24" s="22">
        <v>142896.65104471045</v>
      </c>
      <c r="L24" s="22">
        <v>75644.698307678234</v>
      </c>
      <c r="M24" s="22">
        <v>73164.452637358278</v>
      </c>
      <c r="N24" s="22">
        <v>106782.12072251752</v>
      </c>
      <c r="O24" s="22">
        <v>127220.45653895068</v>
      </c>
      <c r="P24" s="22">
        <v>146613.49500119817</v>
      </c>
      <c r="Q24" s="3"/>
      <c r="R24" s="4"/>
      <c r="S24" s="4"/>
      <c r="T24" s="4"/>
      <c r="U24" s="4"/>
      <c r="V24" s="3"/>
      <c r="W24" s="4"/>
      <c r="X24" s="4"/>
      <c r="Y24" s="3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1"/>
      <c r="GJ24" s="1"/>
      <c r="GK24" s="1"/>
    </row>
    <row r="25" spans="1:194" ht="15.75" x14ac:dyDescent="0.25">
      <c r="A25" s="20">
        <v>7.5</v>
      </c>
      <c r="B25" s="21" t="s">
        <v>15</v>
      </c>
      <c r="C25" s="22">
        <v>371763</v>
      </c>
      <c r="D25" s="22">
        <v>484435.99999999994</v>
      </c>
      <c r="E25" s="22">
        <v>447735.99999999994</v>
      </c>
      <c r="F25" s="22">
        <v>493722</v>
      </c>
      <c r="G25" s="22">
        <v>504827.07</v>
      </c>
      <c r="H25" s="22">
        <v>557782</v>
      </c>
      <c r="I25" s="22">
        <v>583415</v>
      </c>
      <c r="J25" s="22">
        <v>521303.36970786646</v>
      </c>
      <c r="K25" s="22">
        <v>530610.32863967819</v>
      </c>
      <c r="L25" s="22">
        <v>506505.19861874328</v>
      </c>
      <c r="M25" s="22">
        <v>710533.32290309831</v>
      </c>
      <c r="N25" s="22">
        <v>872873.75622817839</v>
      </c>
      <c r="O25" s="22">
        <v>1098731.8494515296</v>
      </c>
      <c r="P25" s="22">
        <v>1262751.2293643346</v>
      </c>
      <c r="Q25" s="3"/>
      <c r="R25" s="4"/>
      <c r="S25" s="4"/>
      <c r="T25" s="4"/>
      <c r="U25" s="4"/>
      <c r="V25" s="3"/>
      <c r="W25" s="4"/>
      <c r="X25" s="4"/>
      <c r="Y25" s="3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1"/>
      <c r="GJ25" s="1"/>
      <c r="GK25" s="1"/>
    </row>
    <row r="26" spans="1:194" ht="15.75" x14ac:dyDescent="0.25">
      <c r="A26" s="20">
        <v>7.6</v>
      </c>
      <c r="B26" s="21" t="s">
        <v>16</v>
      </c>
      <c r="C26" s="22">
        <v>17531</v>
      </c>
      <c r="D26" s="22">
        <v>15328</v>
      </c>
      <c r="E26" s="22">
        <v>17085</v>
      </c>
      <c r="F26" s="22">
        <v>17803</v>
      </c>
      <c r="G26" s="22">
        <v>18235.732093474002</v>
      </c>
      <c r="H26" s="22">
        <v>19777</v>
      </c>
      <c r="I26" s="22">
        <v>17227</v>
      </c>
      <c r="J26" s="22">
        <v>63496.453554441985</v>
      </c>
      <c r="K26" s="22">
        <v>65821.460011822273</v>
      </c>
      <c r="L26" s="22">
        <v>75144.860223423952</v>
      </c>
      <c r="M26" s="22">
        <v>77656.766813157577</v>
      </c>
      <c r="N26" s="22">
        <v>83595.675556372255</v>
      </c>
      <c r="O26" s="22">
        <v>92992.303028503171</v>
      </c>
      <c r="P26" s="22">
        <v>102649.62481311758</v>
      </c>
      <c r="Q26" s="3"/>
      <c r="R26" s="4"/>
      <c r="S26" s="4"/>
      <c r="T26" s="4"/>
      <c r="U26" s="4"/>
      <c r="V26" s="3"/>
      <c r="W26" s="4"/>
      <c r="X26" s="4"/>
      <c r="Y26" s="3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1"/>
      <c r="GJ26" s="1"/>
      <c r="GK26" s="1"/>
    </row>
    <row r="27" spans="1:194" ht="30" x14ac:dyDescent="0.25">
      <c r="A27" s="20">
        <v>7.7</v>
      </c>
      <c r="B27" s="21" t="s">
        <v>17</v>
      </c>
      <c r="C27" s="22">
        <v>496542</v>
      </c>
      <c r="D27" s="22">
        <v>552707</v>
      </c>
      <c r="E27" s="22">
        <v>668453</v>
      </c>
      <c r="F27" s="22">
        <v>758393</v>
      </c>
      <c r="G27" s="22">
        <v>866532.66519999993</v>
      </c>
      <c r="H27" s="22">
        <v>902609</v>
      </c>
      <c r="I27" s="22">
        <v>813734</v>
      </c>
      <c r="J27" s="22">
        <v>847203.82199164329</v>
      </c>
      <c r="K27" s="22">
        <v>984507.2540068411</v>
      </c>
      <c r="L27" s="22">
        <v>1046364.3822321704</v>
      </c>
      <c r="M27" s="22">
        <v>1220300.6680657954</v>
      </c>
      <c r="N27" s="22">
        <v>1467293.5575906362</v>
      </c>
      <c r="O27" s="22">
        <v>1602335.9779976278</v>
      </c>
      <c r="P27" s="22">
        <v>1746546.2160174141</v>
      </c>
      <c r="Q27" s="3"/>
      <c r="R27" s="4"/>
      <c r="S27" s="4"/>
      <c r="T27" s="4"/>
      <c r="U27" s="4"/>
      <c r="V27" s="3"/>
      <c r="W27" s="4"/>
      <c r="X27" s="4"/>
      <c r="Y27" s="3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1"/>
      <c r="GJ27" s="1"/>
      <c r="GK27" s="1"/>
    </row>
    <row r="28" spans="1:194" ht="15.75" x14ac:dyDescent="0.25">
      <c r="A28" s="23" t="s">
        <v>37</v>
      </c>
      <c r="B28" s="21" t="s">
        <v>18</v>
      </c>
      <c r="C28" s="22">
        <v>2126507</v>
      </c>
      <c r="D28" s="22">
        <v>2363216</v>
      </c>
      <c r="E28" s="22">
        <v>2659553</v>
      </c>
      <c r="F28" s="22">
        <v>3026141</v>
      </c>
      <c r="G28" s="22">
        <v>3312303.34</v>
      </c>
      <c r="H28" s="22">
        <v>3635605.0000000005</v>
      </c>
      <c r="I28" s="22">
        <v>4078344</v>
      </c>
      <c r="J28" s="22">
        <v>4384109</v>
      </c>
      <c r="K28" s="22">
        <v>4666288.6365189273</v>
      </c>
      <c r="L28" s="22">
        <v>4864903.3484062543</v>
      </c>
      <c r="M28" s="22">
        <v>5227914.7303669881</v>
      </c>
      <c r="N28" s="22">
        <v>6128958.4994686022</v>
      </c>
      <c r="O28" s="22">
        <v>6708930.3703162996</v>
      </c>
      <c r="P28" s="22">
        <v>7393241.2680885606</v>
      </c>
      <c r="Q28" s="3"/>
      <c r="R28" s="4"/>
      <c r="S28" s="4"/>
      <c r="T28" s="4"/>
      <c r="U28" s="4"/>
      <c r="V28" s="3"/>
      <c r="W28" s="4"/>
      <c r="X28" s="4"/>
      <c r="Y28" s="3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1"/>
      <c r="GJ28" s="1"/>
      <c r="GK28" s="1"/>
    </row>
    <row r="29" spans="1:194" ht="45" x14ac:dyDescent="0.25">
      <c r="A29" s="23" t="s">
        <v>38</v>
      </c>
      <c r="B29" s="21" t="s">
        <v>19</v>
      </c>
      <c r="C29" s="22">
        <v>5551356</v>
      </c>
      <c r="D29" s="22">
        <v>6924491</v>
      </c>
      <c r="E29" s="22">
        <v>8230664</v>
      </c>
      <c r="F29" s="22">
        <v>9691214</v>
      </c>
      <c r="G29" s="22">
        <v>11217189</v>
      </c>
      <c r="H29" s="22">
        <v>13182438</v>
      </c>
      <c r="I29" s="22">
        <v>14449810</v>
      </c>
      <c r="J29" s="22">
        <v>16163475.264448166</v>
      </c>
      <c r="K29" s="22">
        <v>18072045.852694634</v>
      </c>
      <c r="L29" s="22">
        <v>19548223.687023368</v>
      </c>
      <c r="M29" s="22">
        <v>23733855.451873273</v>
      </c>
      <c r="N29" s="22">
        <v>28647042.166535858</v>
      </c>
      <c r="O29" s="22">
        <v>31943146.706198774</v>
      </c>
      <c r="P29" s="22">
        <v>36870310.207673341</v>
      </c>
      <c r="Q29" s="3"/>
      <c r="R29" s="4"/>
      <c r="S29" s="4"/>
      <c r="T29" s="4"/>
      <c r="U29" s="4"/>
      <c r="V29" s="3"/>
      <c r="W29" s="4"/>
      <c r="X29" s="4"/>
      <c r="Y29" s="3"/>
      <c r="Z29" s="5"/>
      <c r="AA29" s="5"/>
      <c r="AB29" s="5"/>
      <c r="AC29" s="5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1"/>
      <c r="GJ29" s="1"/>
      <c r="GK29" s="1"/>
    </row>
    <row r="30" spans="1:194" ht="15.75" x14ac:dyDescent="0.25">
      <c r="A30" s="23" t="s">
        <v>39</v>
      </c>
      <c r="B30" s="21" t="s">
        <v>54</v>
      </c>
      <c r="C30" s="22">
        <v>1131290</v>
      </c>
      <c r="D30" s="22">
        <v>1265964</v>
      </c>
      <c r="E30" s="22">
        <v>1433832</v>
      </c>
      <c r="F30" s="22">
        <v>1716637</v>
      </c>
      <c r="G30" s="22">
        <v>2191530</v>
      </c>
      <c r="H30" s="22">
        <v>2557373</v>
      </c>
      <c r="I30" s="22">
        <v>2804886</v>
      </c>
      <c r="J30" s="22">
        <v>2812434.77</v>
      </c>
      <c r="K30" s="22">
        <v>2630534.8703336297</v>
      </c>
      <c r="L30" s="22">
        <v>2806491.2109461161</v>
      </c>
      <c r="M30" s="22">
        <v>3208214.2487762487</v>
      </c>
      <c r="N30" s="22">
        <v>3750273.0215986404</v>
      </c>
      <c r="O30" s="22">
        <v>3923587.2897094772</v>
      </c>
      <c r="P30" s="22">
        <v>4236255.5807054238</v>
      </c>
      <c r="Q30" s="3"/>
      <c r="R30" s="4"/>
      <c r="S30" s="4"/>
      <c r="T30" s="4"/>
      <c r="U30" s="4"/>
      <c r="V30" s="3"/>
      <c r="W30" s="4"/>
      <c r="X30" s="4"/>
      <c r="Y30" s="3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1"/>
      <c r="GJ30" s="1"/>
      <c r="GK30" s="1"/>
    </row>
    <row r="31" spans="1:194" ht="15.75" x14ac:dyDescent="0.25">
      <c r="A31" s="23" t="s">
        <v>40</v>
      </c>
      <c r="B31" s="21" t="s">
        <v>20</v>
      </c>
      <c r="C31" s="22">
        <v>2670927</v>
      </c>
      <c r="D31" s="22">
        <v>3035381</v>
      </c>
      <c r="E31" s="22">
        <v>3546015</v>
      </c>
      <c r="F31" s="22">
        <v>4153561</v>
      </c>
      <c r="G31" s="22">
        <v>4802957</v>
      </c>
      <c r="H31" s="22">
        <v>5864354</v>
      </c>
      <c r="I31" s="22">
        <v>6543993</v>
      </c>
      <c r="J31" s="22">
        <v>6783095.8340785783</v>
      </c>
      <c r="K31" s="22">
        <v>7564127.238050269</v>
      </c>
      <c r="L31" s="22">
        <v>6859808.1384940334</v>
      </c>
      <c r="M31" s="22">
        <v>8011911.6641052915</v>
      </c>
      <c r="N31" s="22">
        <v>9023314.7101773825</v>
      </c>
      <c r="O31" s="22">
        <v>10504405.27356392</v>
      </c>
      <c r="P31" s="22">
        <v>11731239.145368043</v>
      </c>
      <c r="Q31" s="3"/>
      <c r="R31" s="4"/>
      <c r="S31" s="4"/>
      <c r="T31" s="4"/>
      <c r="U31" s="4"/>
      <c r="V31" s="3"/>
      <c r="W31" s="4"/>
      <c r="X31" s="4"/>
      <c r="Y31" s="3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1"/>
      <c r="GJ31" s="1"/>
      <c r="GK31" s="1"/>
    </row>
    <row r="32" spans="1:194" s="9" customFormat="1" ht="15.75" x14ac:dyDescent="0.25">
      <c r="A32" s="24"/>
      <c r="B32" s="25" t="s">
        <v>30</v>
      </c>
      <c r="C32" s="26">
        <f>C17+C20+C28+C29+C30+C31</f>
        <v>17759661</v>
      </c>
      <c r="D32" s="26">
        <f t="shared" ref="D32:I32" si="14">D17+D20+D28+D29+D30+D31</f>
        <v>21030774</v>
      </c>
      <c r="E32" s="26">
        <f t="shared" si="14"/>
        <v>24227296</v>
      </c>
      <c r="F32" s="26">
        <f t="shared" si="14"/>
        <v>28601072</v>
      </c>
      <c r="G32" s="26">
        <f t="shared" si="14"/>
        <v>32964122.483293474</v>
      </c>
      <c r="H32" s="26">
        <f t="shared" si="14"/>
        <v>38191200</v>
      </c>
      <c r="I32" s="26">
        <f t="shared" si="14"/>
        <v>42799750</v>
      </c>
      <c r="J32" s="26">
        <f t="shared" ref="J32:K32" si="15">J17+J20+J28+J29+J30+J31</f>
        <v>48028043.693156995</v>
      </c>
      <c r="K32" s="26">
        <f t="shared" si="15"/>
        <v>53189207.452364534</v>
      </c>
      <c r="L32" s="26">
        <f t="shared" ref="L32:M32" si="16">L17+L20+L28+L29+L30+L31</f>
        <v>51629534.950493693</v>
      </c>
      <c r="M32" s="26">
        <f t="shared" si="16"/>
        <v>63919401.559727751</v>
      </c>
      <c r="N32" s="26">
        <f t="shared" ref="N32:O32" si="17">N17+N20+N28+N29+N30+N31</f>
        <v>77750653.676108018</v>
      </c>
      <c r="O32" s="26">
        <f t="shared" si="17"/>
        <v>87913361.537511468</v>
      </c>
      <c r="P32" s="26">
        <f t="shared" ref="P32" si="18">P17+P20+P28+P29+P30+P31</f>
        <v>98352867.33872509</v>
      </c>
      <c r="Q32" s="3"/>
      <c r="R32" s="4"/>
      <c r="S32" s="4"/>
      <c r="T32" s="4"/>
      <c r="U32" s="4"/>
      <c r="V32" s="3"/>
      <c r="W32" s="4"/>
      <c r="X32" s="4"/>
      <c r="Y32" s="3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0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1"/>
      <c r="GJ32" s="11"/>
      <c r="GK32" s="11"/>
    </row>
    <row r="33" spans="1:194" s="11" customFormat="1" ht="15.75" x14ac:dyDescent="0.25">
      <c r="A33" s="17" t="s">
        <v>27</v>
      </c>
      <c r="B33" s="31" t="s">
        <v>41</v>
      </c>
      <c r="C33" s="19">
        <f t="shared" ref="C33" si="19">C6+C11+C13+C14+C15+C17+C20+C28+C29+C30+C31</f>
        <v>33605011</v>
      </c>
      <c r="D33" s="19">
        <f t="shared" ref="D33:I33" si="20">D6+D11+D13+D14+D15+D17+D20+D28+D29+D30+D31</f>
        <v>37526261</v>
      </c>
      <c r="E33" s="19">
        <f t="shared" si="20"/>
        <v>42172940</v>
      </c>
      <c r="F33" s="19">
        <f t="shared" si="20"/>
        <v>46649916</v>
      </c>
      <c r="G33" s="19">
        <f t="shared" si="20"/>
        <v>53033550.519103751</v>
      </c>
      <c r="H33" s="19">
        <f t="shared" si="20"/>
        <v>60018601</v>
      </c>
      <c r="I33" s="19">
        <f t="shared" si="20"/>
        <v>68017728</v>
      </c>
      <c r="J33" s="19">
        <f t="shared" ref="J33:K33" si="21">J6+J11+J13+J14+J15+J17+J20+J28+J29+J30+J31</f>
        <v>77694557.362422153</v>
      </c>
      <c r="K33" s="19">
        <f t="shared" si="21"/>
        <v>86977322.472920612</v>
      </c>
      <c r="L33" s="19">
        <f t="shared" ref="L33:M33" si="22">L6+L11+L13+L14+L15+L17+L20+L28+L29+L30+L31</f>
        <v>86895290.292714044</v>
      </c>
      <c r="M33" s="19">
        <f t="shared" si="22"/>
        <v>103019268.51695843</v>
      </c>
      <c r="N33" s="19">
        <f t="shared" ref="N33:O33" si="23">N6+N11+N13+N14+N15+N17+N20+N28+N29+N30+N31</f>
        <v>121027162.29561828</v>
      </c>
      <c r="O33" s="19">
        <f t="shared" si="23"/>
        <v>134806582.71336806</v>
      </c>
      <c r="P33" s="19">
        <f t="shared" ref="P33" si="24">P6+P11+P13+P14+P15+P17+P20+P28+P29+P30+P31</f>
        <v>148310703.31104305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L33" s="9"/>
    </row>
    <row r="34" spans="1:194" ht="15.75" x14ac:dyDescent="0.25">
      <c r="A34" s="32" t="s">
        <v>43</v>
      </c>
      <c r="B34" s="33" t="s">
        <v>25</v>
      </c>
      <c r="C34" s="34">
        <v>3281100</v>
      </c>
      <c r="D34" s="34">
        <v>3716400</v>
      </c>
      <c r="E34" s="34">
        <v>4092900</v>
      </c>
      <c r="F34" s="34">
        <v>4864172</v>
      </c>
      <c r="G34" s="34">
        <v>5775443</v>
      </c>
      <c r="H34" s="34">
        <v>6890625</v>
      </c>
      <c r="I34" s="34">
        <v>8225600</v>
      </c>
      <c r="J34" s="34">
        <v>9179864</v>
      </c>
      <c r="K34" s="34">
        <v>9469914</v>
      </c>
      <c r="L34" s="34">
        <v>9567747.420220606</v>
      </c>
      <c r="M34" s="34">
        <v>12004809.085685551</v>
      </c>
      <c r="N34" s="34">
        <v>13976856.805723242</v>
      </c>
      <c r="O34" s="34">
        <v>15420444.634659093</v>
      </c>
      <c r="P34" s="34">
        <v>17165169.478970703</v>
      </c>
      <c r="Q34" s="3"/>
      <c r="R34" s="4"/>
      <c r="S34" s="4"/>
      <c r="T34" s="4"/>
      <c r="U34" s="4"/>
      <c r="V34" s="3"/>
      <c r="W34" s="4"/>
      <c r="X34" s="4"/>
      <c r="Y34" s="3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</row>
    <row r="35" spans="1:194" ht="15.75" x14ac:dyDescent="0.25">
      <c r="A35" s="32" t="s">
        <v>44</v>
      </c>
      <c r="B35" s="33" t="s">
        <v>24</v>
      </c>
      <c r="C35" s="34">
        <v>942700</v>
      </c>
      <c r="D35" s="34">
        <v>1083300</v>
      </c>
      <c r="E35" s="34">
        <v>1107800</v>
      </c>
      <c r="F35" s="34">
        <v>929209</v>
      </c>
      <c r="G35" s="34">
        <v>1018787.9999999999</v>
      </c>
      <c r="H35" s="34">
        <v>1076692</v>
      </c>
      <c r="I35" s="34">
        <v>1238300</v>
      </c>
      <c r="J35" s="34">
        <v>1131706</v>
      </c>
      <c r="K35" s="34">
        <v>1438187</v>
      </c>
      <c r="L35" s="34">
        <v>2155239</v>
      </c>
      <c r="M35" s="34">
        <v>2615514</v>
      </c>
      <c r="N35" s="34">
        <v>3148155.0000000005</v>
      </c>
      <c r="O35" s="34">
        <v>3789266.6237018812</v>
      </c>
      <c r="P35" s="34">
        <v>4217997.9460941041</v>
      </c>
      <c r="Q35" s="3"/>
      <c r="R35" s="4"/>
      <c r="S35" s="4"/>
      <c r="T35" s="4"/>
      <c r="U35" s="4"/>
      <c r="V35" s="3"/>
      <c r="W35" s="4"/>
      <c r="X35" s="4"/>
      <c r="Y35" s="3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</row>
    <row r="36" spans="1:194" s="9" customFormat="1" ht="15.75" x14ac:dyDescent="0.25">
      <c r="A36" s="35" t="s">
        <v>45</v>
      </c>
      <c r="B36" s="36" t="s">
        <v>55</v>
      </c>
      <c r="C36" s="26">
        <f>C33+C34-C35</f>
        <v>35943411</v>
      </c>
      <c r="D36" s="26">
        <f t="shared" ref="D36:P36" si="25">D33+D34-D35</f>
        <v>40159361</v>
      </c>
      <c r="E36" s="26">
        <f t="shared" si="25"/>
        <v>45158040</v>
      </c>
      <c r="F36" s="26">
        <f t="shared" si="25"/>
        <v>50584879</v>
      </c>
      <c r="G36" s="26">
        <f t="shared" si="25"/>
        <v>57790205.519103751</v>
      </c>
      <c r="H36" s="26">
        <f t="shared" si="25"/>
        <v>65832534</v>
      </c>
      <c r="I36" s="26">
        <f t="shared" si="25"/>
        <v>75005028</v>
      </c>
      <c r="J36" s="26">
        <f t="shared" si="25"/>
        <v>85742715.362422153</v>
      </c>
      <c r="K36" s="26">
        <f t="shared" si="25"/>
        <v>95009049.472920612</v>
      </c>
      <c r="L36" s="26">
        <f t="shared" si="25"/>
        <v>94307798.712934643</v>
      </c>
      <c r="M36" s="26">
        <f t="shared" si="25"/>
        <v>112408563.60264398</v>
      </c>
      <c r="N36" s="26">
        <f t="shared" si="25"/>
        <v>131855864.10134152</v>
      </c>
      <c r="O36" s="26">
        <f t="shared" si="25"/>
        <v>146437760.72432527</v>
      </c>
      <c r="P36" s="26">
        <f t="shared" si="25"/>
        <v>161257874.84391966</v>
      </c>
      <c r="Q36" s="3"/>
      <c r="R36" s="4"/>
      <c r="S36" s="4"/>
      <c r="T36" s="4"/>
      <c r="U36" s="4"/>
      <c r="V36" s="3"/>
      <c r="W36" s="4"/>
      <c r="X36" s="4"/>
      <c r="Y36" s="3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</row>
    <row r="37" spans="1:194" ht="15.75" x14ac:dyDescent="0.25">
      <c r="A37" s="32" t="s">
        <v>46</v>
      </c>
      <c r="B37" s="33" t="s">
        <v>42</v>
      </c>
      <c r="C37" s="37">
        <v>356820</v>
      </c>
      <c r="D37" s="37">
        <v>360400</v>
      </c>
      <c r="E37" s="37">
        <v>364010</v>
      </c>
      <c r="F37" s="37">
        <v>367660</v>
      </c>
      <c r="G37" s="37">
        <v>371340</v>
      </c>
      <c r="H37" s="37">
        <v>375050</v>
      </c>
      <c r="I37" s="37">
        <v>378810</v>
      </c>
      <c r="J37" s="37">
        <v>370930</v>
      </c>
      <c r="K37" s="37">
        <v>373460</v>
      </c>
      <c r="L37" s="37">
        <v>375990</v>
      </c>
      <c r="M37" s="37">
        <v>378160</v>
      </c>
      <c r="N37" s="38">
        <v>379990</v>
      </c>
      <c r="O37" s="38">
        <v>381810</v>
      </c>
      <c r="P37" s="38">
        <v>383630</v>
      </c>
      <c r="Q37" s="1"/>
      <c r="S37" s="2"/>
      <c r="V37" s="1"/>
      <c r="Y37" s="1"/>
      <c r="Z37" s="1"/>
      <c r="AA37" s="1"/>
      <c r="AB37" s="1"/>
      <c r="AC37" s="1"/>
      <c r="AF37" s="2"/>
      <c r="AI37" s="2"/>
      <c r="AN37" s="2"/>
      <c r="AQ37" s="2"/>
      <c r="AV37" s="2"/>
      <c r="AY37" s="2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4" s="9" customFormat="1" ht="15.75" x14ac:dyDescent="0.25">
      <c r="A38" s="35" t="s">
        <v>47</v>
      </c>
      <c r="B38" s="36" t="s">
        <v>58</v>
      </c>
      <c r="C38" s="26">
        <f>C36/C37*1000</f>
        <v>100732.61308222634</v>
      </c>
      <c r="D38" s="26">
        <f t="shared" ref="D38:E38" si="26">D36/D37*1000</f>
        <v>111429.96947835738</v>
      </c>
      <c r="E38" s="26">
        <f t="shared" si="26"/>
        <v>124057.14128732726</v>
      </c>
      <c r="F38" s="26">
        <f t="shared" ref="F38:P38" si="27">F36/F37*1000</f>
        <v>137586.02785181961</v>
      </c>
      <c r="G38" s="26">
        <f t="shared" si="27"/>
        <v>155626.12570448578</v>
      </c>
      <c r="H38" s="26">
        <f t="shared" si="27"/>
        <v>175530.01999733367</v>
      </c>
      <c r="I38" s="26">
        <f t="shared" si="27"/>
        <v>198001.7106200998</v>
      </c>
      <c r="J38" s="26">
        <f t="shared" si="27"/>
        <v>231156.05467991848</v>
      </c>
      <c r="K38" s="26">
        <f t="shared" si="27"/>
        <v>254402.21033824404</v>
      </c>
      <c r="L38" s="26">
        <f t="shared" si="27"/>
        <v>250825.28448345605</v>
      </c>
      <c r="M38" s="26">
        <f t="shared" si="27"/>
        <v>297251.33171843656</v>
      </c>
      <c r="N38" s="26">
        <f t="shared" si="27"/>
        <v>346998.24758899317</v>
      </c>
      <c r="O38" s="26">
        <f t="shared" si="27"/>
        <v>383535.68718557729</v>
      </c>
      <c r="P38" s="26">
        <f t="shared" si="27"/>
        <v>420347.40464489133</v>
      </c>
      <c r="Q38" s="3"/>
      <c r="R38" s="2"/>
      <c r="S38" s="2"/>
      <c r="T38" s="2"/>
      <c r="U38" s="2"/>
      <c r="V38" s="1"/>
      <c r="W38" s="2"/>
      <c r="X38" s="2"/>
      <c r="Y38" s="3"/>
      <c r="Z38" s="3"/>
      <c r="AA38" s="3"/>
      <c r="AB38" s="3"/>
      <c r="AC38" s="3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CD38" s="12"/>
      <c r="CE38" s="12"/>
      <c r="CF38" s="12"/>
      <c r="CG38" s="12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  <c r="EA38" s="11"/>
      <c r="EB38" s="11"/>
      <c r="EC38" s="11"/>
    </row>
    <row r="39" spans="1:194" x14ac:dyDescent="0.25">
      <c r="A39" s="2" t="s">
        <v>75</v>
      </c>
      <c r="C39" s="4"/>
      <c r="D39" s="4"/>
      <c r="E39" s="4"/>
      <c r="F39" s="4"/>
      <c r="G39" s="3"/>
      <c r="H39" s="3"/>
      <c r="I39" s="3"/>
      <c r="J39" s="3"/>
      <c r="K39" s="3"/>
      <c r="L39" s="3"/>
      <c r="M39" s="3"/>
      <c r="N39" s="3"/>
      <c r="O39" s="3"/>
      <c r="P39" s="3"/>
      <c r="Q39" s="1"/>
      <c r="S39" s="2"/>
      <c r="V39" s="1"/>
      <c r="Y39" s="1"/>
      <c r="AF39" s="2"/>
      <c r="AI39" s="2"/>
      <c r="AN39" s="2"/>
      <c r="AQ39" s="2"/>
      <c r="AV39" s="2"/>
      <c r="AY39" s="2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4" s="9" customFormat="1" x14ac:dyDescent="0.25">
      <c r="A40" s="1"/>
      <c r="B40" s="2"/>
      <c r="C40" s="2"/>
      <c r="D40" s="2"/>
      <c r="E40" s="2"/>
      <c r="F40" s="1"/>
      <c r="G40" s="2"/>
      <c r="H40" s="2"/>
      <c r="I40" s="1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  <c r="DK40" s="11"/>
      <c r="DL40" s="11"/>
      <c r="DM40" s="11"/>
    </row>
    <row r="41" spans="1:194" s="9" customFormat="1" x14ac:dyDescent="0.25">
      <c r="A41" s="1"/>
      <c r="B41" s="2"/>
      <c r="C41" s="2"/>
      <c r="D41" s="2"/>
      <c r="E41" s="2"/>
      <c r="F41" s="1"/>
      <c r="G41" s="2"/>
      <c r="H41" s="2"/>
      <c r="I41" s="1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</row>
    <row r="42" spans="1:194" x14ac:dyDescent="0.25">
      <c r="A42" s="1"/>
      <c r="F42" s="1"/>
      <c r="G42" s="2"/>
      <c r="H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4" x14ac:dyDescent="0.25">
      <c r="C43" s="1"/>
      <c r="G43" s="2"/>
      <c r="H43" s="2"/>
      <c r="I43" s="2"/>
      <c r="J43" s="2"/>
      <c r="K43" s="2"/>
      <c r="L43" s="2"/>
      <c r="M43" s="2"/>
      <c r="N43" s="2"/>
      <c r="O43" s="2"/>
      <c r="X43" s="1"/>
      <c r="AA43" s="1"/>
      <c r="AN43" s="2"/>
      <c r="AQ43" s="2"/>
      <c r="AV43" s="2"/>
      <c r="AY43" s="2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4" x14ac:dyDescent="0.25">
      <c r="C44" s="1"/>
      <c r="G44" s="2"/>
      <c r="H44" s="2"/>
      <c r="I44" s="2"/>
      <c r="J44" s="2"/>
      <c r="K44" s="2"/>
      <c r="L44" s="2"/>
      <c r="M44" s="2"/>
      <c r="N44" s="2"/>
      <c r="O44" s="2"/>
      <c r="X44" s="1"/>
      <c r="AA44" s="1"/>
      <c r="AN44" s="2"/>
      <c r="AQ44" s="2"/>
      <c r="AV44" s="2"/>
      <c r="AY44" s="2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4" x14ac:dyDescent="0.25">
      <c r="C45" s="1"/>
      <c r="G45" s="2"/>
      <c r="H45" s="2"/>
      <c r="I45" s="2"/>
      <c r="J45" s="2"/>
      <c r="K45" s="2"/>
      <c r="L45" s="2"/>
      <c r="M45" s="2"/>
      <c r="N45" s="2"/>
      <c r="O45" s="2"/>
      <c r="X45" s="1"/>
      <c r="AA45" s="1"/>
      <c r="AN45" s="2"/>
      <c r="AQ45" s="2"/>
      <c r="AV45" s="2"/>
      <c r="AY45" s="2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4" x14ac:dyDescent="0.25">
      <c r="C46" s="1"/>
      <c r="G46" s="2"/>
      <c r="H46" s="2"/>
      <c r="I46" s="2"/>
      <c r="J46" s="2"/>
      <c r="K46" s="2"/>
      <c r="L46" s="2"/>
      <c r="M46" s="2"/>
      <c r="N46" s="2"/>
      <c r="O46" s="2"/>
      <c r="X46" s="1"/>
      <c r="AA46" s="1"/>
      <c r="AN46" s="2"/>
      <c r="AQ46" s="2"/>
      <c r="AV46" s="2"/>
      <c r="AY46" s="2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4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X47" s="1"/>
      <c r="AA47" s="1"/>
      <c r="AN47" s="2"/>
      <c r="AQ47" s="2"/>
      <c r="AV47" s="2"/>
      <c r="AY47" s="2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4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A120" s="1"/>
      <c r="AN120" s="2"/>
      <c r="AQ120" s="2"/>
      <c r="AV120" s="2"/>
      <c r="AY120" s="2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A121" s="1"/>
      <c r="AN121" s="2"/>
      <c r="AQ121" s="2"/>
      <c r="AV121" s="2"/>
      <c r="AY121" s="2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A122" s="1"/>
      <c r="AN122" s="2"/>
      <c r="AQ122" s="2"/>
      <c r="AV122" s="2"/>
      <c r="AY122" s="2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2"/>
  <sheetViews>
    <sheetView zoomScaleNormal="100" zoomScaleSheetLayoutView="100" workbookViewId="0">
      <pane xSplit="2" ySplit="5" topLeftCell="C24" activePane="bottomRight" state="frozen"/>
      <selection activeCell="C55" sqref="C55"/>
      <selection pane="topRight" activeCell="C55" sqref="C55"/>
      <selection pane="bottomLeft" activeCell="C55" sqref="C55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29.5703125" style="2" customWidth="1"/>
    <col min="3" max="6" width="11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90" ht="18.75" x14ac:dyDescent="0.3">
      <c r="A1" s="2" t="s">
        <v>53</v>
      </c>
      <c r="B1" s="6" t="s">
        <v>66</v>
      </c>
      <c r="AT1" s="3"/>
    </row>
    <row r="2" spans="1:190" ht="15.75" x14ac:dyDescent="0.25">
      <c r="A2" s="7" t="s">
        <v>49</v>
      </c>
      <c r="I2" s="1" t="str">
        <f>[1]GSVA_cur!$I$3</f>
        <v>As on 17.03.2025</v>
      </c>
    </row>
    <row r="3" spans="1:190" ht="15.75" x14ac:dyDescent="0.25">
      <c r="A3" s="7"/>
    </row>
    <row r="4" spans="1:190" ht="15.75" x14ac:dyDescent="0.25">
      <c r="A4" s="7"/>
      <c r="E4" s="8"/>
      <c r="F4" s="8" t="s">
        <v>57</v>
      </c>
      <c r="R4" s="1"/>
      <c r="S4" s="2"/>
      <c r="U4" s="1"/>
      <c r="X4" s="2"/>
      <c r="AE4" s="2"/>
      <c r="AJ4" s="2"/>
      <c r="AM4" s="2"/>
      <c r="AR4" s="2"/>
      <c r="AU4" s="2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90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R5" s="1"/>
      <c r="S5" s="2"/>
      <c r="U5" s="1"/>
      <c r="X5" s="2"/>
      <c r="AE5" s="2"/>
      <c r="AJ5" s="2"/>
      <c r="AM5" s="2"/>
      <c r="AR5" s="2"/>
      <c r="AU5" s="2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90" s="11" customFormat="1" ht="15.75" x14ac:dyDescent="0.25">
      <c r="A6" s="17" t="s">
        <v>26</v>
      </c>
      <c r="B6" s="18" t="s">
        <v>2</v>
      </c>
      <c r="C6" s="19">
        <f>SUM(C7:C10)</f>
        <v>5461488</v>
      </c>
      <c r="D6" s="19">
        <f t="shared" ref="D6:F6" si="0">SUM(D7:D10)</f>
        <v>5943354</v>
      </c>
      <c r="E6" s="19">
        <f t="shared" si="0"/>
        <v>6179205</v>
      </c>
      <c r="F6" s="19">
        <f t="shared" si="0"/>
        <v>5581067</v>
      </c>
      <c r="G6" s="19">
        <f t="shared" ref="G6:O6" si="1">SUM(G7:G10)</f>
        <v>5161494.9205753766</v>
      </c>
      <c r="H6" s="19">
        <f t="shared" si="1"/>
        <v>5732440</v>
      </c>
      <c r="I6" s="19">
        <f t="shared" si="1"/>
        <v>6282309</v>
      </c>
      <c r="J6" s="19">
        <f t="shared" si="1"/>
        <v>6672503.7838034527</v>
      </c>
      <c r="K6" s="19">
        <f t="shared" si="1"/>
        <v>8658143.8725780882</v>
      </c>
      <c r="L6" s="19">
        <f t="shared" si="1"/>
        <v>8912488.7453371119</v>
      </c>
      <c r="M6" s="19">
        <f t="shared" si="1"/>
        <v>8871263.4332003053</v>
      </c>
      <c r="N6" s="19">
        <f t="shared" si="1"/>
        <v>9707074.8217291832</v>
      </c>
      <c r="O6" s="19">
        <f t="shared" si="1"/>
        <v>9609280.457696123</v>
      </c>
      <c r="P6" s="19">
        <f t="shared" ref="P6" si="2">SUM(P7:P10)</f>
        <v>9673954.8330496941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H6" s="9"/>
    </row>
    <row r="7" spans="1:190" ht="15.75" x14ac:dyDescent="0.25">
      <c r="A7" s="20">
        <v>1.1000000000000001</v>
      </c>
      <c r="B7" s="21" t="s">
        <v>59</v>
      </c>
      <c r="C7" s="40">
        <v>3236819</v>
      </c>
      <c r="D7" s="40">
        <v>3554096</v>
      </c>
      <c r="E7" s="40">
        <v>3723456</v>
      </c>
      <c r="F7" s="40">
        <v>2954636</v>
      </c>
      <c r="G7" s="40">
        <v>2418652.8540657661</v>
      </c>
      <c r="H7" s="40">
        <v>2847772</v>
      </c>
      <c r="I7" s="40">
        <v>3139537</v>
      </c>
      <c r="J7" s="40">
        <v>2937524.6916442499</v>
      </c>
      <c r="K7" s="40">
        <v>4566183.3403086625</v>
      </c>
      <c r="L7" s="40">
        <v>4602977.845635741</v>
      </c>
      <c r="M7" s="40">
        <v>4343462.6534187524</v>
      </c>
      <c r="N7" s="40">
        <v>4950693.9999557184</v>
      </c>
      <c r="O7" s="40">
        <v>4787186.932172128</v>
      </c>
      <c r="P7" s="40">
        <v>4718121.3427411085</v>
      </c>
      <c r="Q7" s="4"/>
      <c r="R7" s="3"/>
      <c r="S7" s="4"/>
      <c r="T7" s="4"/>
      <c r="U7" s="3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1"/>
      <c r="GF7" s="1"/>
      <c r="GG7" s="1"/>
    </row>
    <row r="8" spans="1:190" ht="15.75" x14ac:dyDescent="0.25">
      <c r="A8" s="20">
        <v>1.2</v>
      </c>
      <c r="B8" s="21" t="s">
        <v>60</v>
      </c>
      <c r="C8" s="40">
        <v>1884800.9999999998</v>
      </c>
      <c r="D8" s="40">
        <v>2035095</v>
      </c>
      <c r="E8" s="40">
        <v>2082738</v>
      </c>
      <c r="F8" s="40">
        <v>2251892</v>
      </c>
      <c r="G8" s="40">
        <v>2393750.4887823444</v>
      </c>
      <c r="H8" s="40">
        <v>2552016</v>
      </c>
      <c r="I8" s="40">
        <v>2747292</v>
      </c>
      <c r="J8" s="40">
        <v>3316966.023192842</v>
      </c>
      <c r="K8" s="40">
        <v>3646439.3131298274</v>
      </c>
      <c r="L8" s="40">
        <v>3833988.1469554878</v>
      </c>
      <c r="M8" s="40">
        <v>4022467.0718870452</v>
      </c>
      <c r="N8" s="40">
        <v>4210992.0869172206</v>
      </c>
      <c r="O8" s="40">
        <v>4258202.0865019616</v>
      </c>
      <c r="P8" s="40">
        <v>4389925.0543356203</v>
      </c>
      <c r="Q8" s="4"/>
      <c r="R8" s="3"/>
      <c r="S8" s="4"/>
      <c r="T8" s="4"/>
      <c r="U8" s="3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1"/>
      <c r="GF8" s="1"/>
      <c r="GG8" s="1"/>
    </row>
    <row r="9" spans="1:190" ht="15.75" x14ac:dyDescent="0.25">
      <c r="A9" s="20">
        <v>1.3</v>
      </c>
      <c r="B9" s="21" t="s">
        <v>61</v>
      </c>
      <c r="C9" s="40">
        <v>191725</v>
      </c>
      <c r="D9" s="40">
        <v>190562</v>
      </c>
      <c r="E9" s="40">
        <v>185808</v>
      </c>
      <c r="F9" s="40">
        <v>171477</v>
      </c>
      <c r="G9" s="40">
        <v>168303.3047731191</v>
      </c>
      <c r="H9" s="40">
        <v>183600</v>
      </c>
      <c r="I9" s="40">
        <v>192054</v>
      </c>
      <c r="J9" s="40">
        <v>194191.81951284644</v>
      </c>
      <c r="K9" s="40">
        <v>209556.53776670873</v>
      </c>
      <c r="L9" s="40">
        <v>210286.19457923315</v>
      </c>
      <c r="M9" s="40">
        <v>207822.48299908501</v>
      </c>
      <c r="N9" s="40">
        <v>212894.97444648246</v>
      </c>
      <c r="O9" s="40">
        <v>215432.96149391594</v>
      </c>
      <c r="P9" s="40">
        <v>217770.47660328404</v>
      </c>
      <c r="Q9" s="4"/>
      <c r="R9" s="3"/>
      <c r="S9" s="4"/>
      <c r="T9" s="4"/>
      <c r="U9" s="3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1"/>
      <c r="GF9" s="1"/>
      <c r="GG9" s="1"/>
    </row>
    <row r="10" spans="1:190" ht="15.75" x14ac:dyDescent="0.25">
      <c r="A10" s="20">
        <v>1.4</v>
      </c>
      <c r="B10" s="21" t="s">
        <v>62</v>
      </c>
      <c r="C10" s="40">
        <v>148143</v>
      </c>
      <c r="D10" s="40">
        <v>163601</v>
      </c>
      <c r="E10" s="40">
        <v>187203</v>
      </c>
      <c r="F10" s="40">
        <v>203062</v>
      </c>
      <c r="G10" s="40">
        <v>180788.27295414603</v>
      </c>
      <c r="H10" s="40">
        <v>149052</v>
      </c>
      <c r="I10" s="40">
        <v>203426</v>
      </c>
      <c r="J10" s="40">
        <v>223821.24945351403</v>
      </c>
      <c r="K10" s="40">
        <v>235964.68137289074</v>
      </c>
      <c r="L10" s="40">
        <v>265236.55816665175</v>
      </c>
      <c r="M10" s="40">
        <v>297511.22489542293</v>
      </c>
      <c r="N10" s="40">
        <v>332493.76040976075</v>
      </c>
      <c r="O10" s="40">
        <v>348458.47752811509</v>
      </c>
      <c r="P10" s="40">
        <v>348137.95936967962</v>
      </c>
      <c r="Q10" s="4"/>
      <c r="R10" s="3"/>
      <c r="S10" s="4"/>
      <c r="T10" s="4"/>
      <c r="U10" s="3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1"/>
      <c r="GF10" s="1"/>
      <c r="GG10" s="1"/>
    </row>
    <row r="11" spans="1:190" ht="15.75" x14ac:dyDescent="0.25">
      <c r="A11" s="23" t="s">
        <v>31</v>
      </c>
      <c r="B11" s="21" t="s">
        <v>3</v>
      </c>
      <c r="C11" s="40">
        <v>1106109</v>
      </c>
      <c r="D11" s="40">
        <v>1192125</v>
      </c>
      <c r="E11" s="40">
        <v>1082400</v>
      </c>
      <c r="F11" s="40">
        <v>1260428</v>
      </c>
      <c r="G11" s="40">
        <v>1409287.6782466229</v>
      </c>
      <c r="H11" s="40">
        <v>1513882</v>
      </c>
      <c r="I11" s="40">
        <v>1757225.9999999998</v>
      </c>
      <c r="J11" s="40">
        <v>2247193.116886273</v>
      </c>
      <c r="K11" s="40">
        <v>1856549.1836210117</v>
      </c>
      <c r="L11" s="40">
        <v>1474111.3597152871</v>
      </c>
      <c r="M11" s="40">
        <v>1985315.0805533056</v>
      </c>
      <c r="N11" s="40">
        <v>2087364.4002933204</v>
      </c>
      <c r="O11" s="40">
        <v>2391123.4335585632</v>
      </c>
      <c r="P11" s="40">
        <v>2371312.9919470535</v>
      </c>
      <c r="Q11" s="4"/>
      <c r="R11" s="3"/>
      <c r="S11" s="4"/>
      <c r="T11" s="4"/>
      <c r="U11" s="3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1"/>
      <c r="GF11" s="1"/>
      <c r="GG11" s="1"/>
    </row>
    <row r="12" spans="1:190" s="9" customFormat="1" ht="15.75" x14ac:dyDescent="0.25">
      <c r="A12" s="24"/>
      <c r="B12" s="25" t="s">
        <v>28</v>
      </c>
      <c r="C12" s="26">
        <f>C6+C11</f>
        <v>6567597</v>
      </c>
      <c r="D12" s="26">
        <f t="shared" ref="D12:F12" si="3">D6+D11</f>
        <v>7135479</v>
      </c>
      <c r="E12" s="26">
        <f t="shared" si="3"/>
        <v>7261605</v>
      </c>
      <c r="F12" s="26">
        <f t="shared" si="3"/>
        <v>6841495</v>
      </c>
      <c r="G12" s="26">
        <f t="shared" ref="G12:P12" si="4">G6+G11</f>
        <v>6570782.5988219995</v>
      </c>
      <c r="H12" s="26">
        <f t="shared" si="4"/>
        <v>7246322</v>
      </c>
      <c r="I12" s="26">
        <f t="shared" si="4"/>
        <v>8039535</v>
      </c>
      <c r="J12" s="26">
        <f t="shared" si="4"/>
        <v>8919696.9006897248</v>
      </c>
      <c r="K12" s="26">
        <f t="shared" si="4"/>
        <v>10514693.0561991</v>
      </c>
      <c r="L12" s="26">
        <f t="shared" si="4"/>
        <v>10386600.105052399</v>
      </c>
      <c r="M12" s="26">
        <f t="shared" si="4"/>
        <v>10856578.513753612</v>
      </c>
      <c r="N12" s="26">
        <f t="shared" si="4"/>
        <v>11794439.222022504</v>
      </c>
      <c r="O12" s="26">
        <f t="shared" si="4"/>
        <v>12000403.891254686</v>
      </c>
      <c r="P12" s="26">
        <f t="shared" si="4"/>
        <v>12045267.824996747</v>
      </c>
      <c r="Q12" s="4"/>
      <c r="R12" s="3"/>
      <c r="S12" s="4"/>
      <c r="T12" s="4"/>
      <c r="U12" s="3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1"/>
      <c r="GF12" s="11"/>
      <c r="GG12" s="11"/>
    </row>
    <row r="13" spans="1:190" s="1" customFormat="1" ht="15.75" x14ac:dyDescent="0.25">
      <c r="A13" s="27" t="s">
        <v>32</v>
      </c>
      <c r="B13" s="28" t="s">
        <v>4</v>
      </c>
      <c r="C13" s="40">
        <v>6215158</v>
      </c>
      <c r="D13" s="40">
        <v>5259759</v>
      </c>
      <c r="E13" s="40">
        <v>5218160</v>
      </c>
      <c r="F13" s="40">
        <v>4827558</v>
      </c>
      <c r="G13" s="40">
        <v>6375078</v>
      </c>
      <c r="H13" s="40">
        <v>6494309</v>
      </c>
      <c r="I13" s="40">
        <v>7095034</v>
      </c>
      <c r="J13" s="40">
        <v>8268599.643833451</v>
      </c>
      <c r="K13" s="40">
        <v>8103533.9784233961</v>
      </c>
      <c r="L13" s="40">
        <v>8315690.8757590977</v>
      </c>
      <c r="M13" s="40">
        <v>8376090.1581854019</v>
      </c>
      <c r="N13" s="40">
        <v>8402137.6887348257</v>
      </c>
      <c r="O13" s="40">
        <v>9030516.810562769</v>
      </c>
      <c r="P13" s="40">
        <v>9382592.1079935357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H13" s="2"/>
    </row>
    <row r="14" spans="1:190" ht="30" x14ac:dyDescent="0.25">
      <c r="A14" s="23" t="s">
        <v>33</v>
      </c>
      <c r="B14" s="21" t="s">
        <v>5</v>
      </c>
      <c r="C14" s="40">
        <v>783505</v>
      </c>
      <c r="D14" s="40">
        <v>618282</v>
      </c>
      <c r="E14" s="40">
        <v>869157</v>
      </c>
      <c r="F14" s="40">
        <v>662371</v>
      </c>
      <c r="G14" s="40">
        <v>720687.24686972913</v>
      </c>
      <c r="H14" s="40">
        <v>573601</v>
      </c>
      <c r="I14" s="40">
        <v>733763</v>
      </c>
      <c r="J14" s="40">
        <v>822275.06246327935</v>
      </c>
      <c r="K14" s="40">
        <v>1067278.3639388753</v>
      </c>
      <c r="L14" s="40">
        <v>989620.42107131402</v>
      </c>
      <c r="M14" s="40">
        <v>1024067.2422853182</v>
      </c>
      <c r="N14" s="40">
        <v>1089958.1768039998</v>
      </c>
      <c r="O14" s="40">
        <v>1291806.6341195647</v>
      </c>
      <c r="P14" s="40">
        <v>1421375.0086812794</v>
      </c>
      <c r="Q14" s="4"/>
      <c r="R14" s="3"/>
      <c r="S14" s="4"/>
      <c r="T14" s="4"/>
      <c r="U14" s="3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3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3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3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1"/>
      <c r="GF14" s="1"/>
      <c r="GG14" s="1"/>
    </row>
    <row r="15" spans="1:190" ht="15.75" x14ac:dyDescent="0.25">
      <c r="A15" s="23" t="s">
        <v>34</v>
      </c>
      <c r="B15" s="21" t="s">
        <v>6</v>
      </c>
      <c r="C15" s="40">
        <v>2279090</v>
      </c>
      <c r="D15" s="40">
        <v>2314468</v>
      </c>
      <c r="E15" s="40">
        <v>2136705</v>
      </c>
      <c r="F15" s="40">
        <v>2333163</v>
      </c>
      <c r="G15" s="40">
        <v>2398644</v>
      </c>
      <c r="H15" s="40">
        <v>2435509</v>
      </c>
      <c r="I15" s="40">
        <v>2784477</v>
      </c>
      <c r="J15" s="40">
        <v>2905319.0801084531</v>
      </c>
      <c r="K15" s="40">
        <v>2759172.5219616168</v>
      </c>
      <c r="L15" s="40">
        <v>2766877.4279983668</v>
      </c>
      <c r="M15" s="40">
        <v>3482382.3668974242</v>
      </c>
      <c r="N15" s="40">
        <v>3527450.0708889994</v>
      </c>
      <c r="O15" s="40">
        <v>3655643.1570346677</v>
      </c>
      <c r="P15" s="40">
        <v>3744273.1507393364</v>
      </c>
      <c r="Q15" s="4"/>
      <c r="R15" s="3"/>
      <c r="S15" s="4"/>
      <c r="T15" s="4"/>
      <c r="U15" s="3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3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3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3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1"/>
      <c r="GF15" s="1"/>
      <c r="GG15" s="1"/>
    </row>
    <row r="16" spans="1:190" s="9" customFormat="1" ht="15.75" x14ac:dyDescent="0.25">
      <c r="A16" s="24"/>
      <c r="B16" s="25" t="s">
        <v>29</v>
      </c>
      <c r="C16" s="26">
        <f>+C13+C14+C15</f>
        <v>9277753</v>
      </c>
      <c r="D16" s="26">
        <f t="shared" ref="D16:F16" si="5">+D13+D14+D15</f>
        <v>8192509</v>
      </c>
      <c r="E16" s="26">
        <f t="shared" si="5"/>
        <v>8224022</v>
      </c>
      <c r="F16" s="26">
        <f t="shared" si="5"/>
        <v>7823092</v>
      </c>
      <c r="G16" s="26">
        <f t="shared" ref="G16:L16" si="6">+G13+G14+G15</f>
        <v>9494409.246869728</v>
      </c>
      <c r="H16" s="26">
        <f t="shared" si="6"/>
        <v>9503419</v>
      </c>
      <c r="I16" s="26">
        <f t="shared" si="6"/>
        <v>10613274</v>
      </c>
      <c r="J16" s="26">
        <f t="shared" si="6"/>
        <v>11996193.786405183</v>
      </c>
      <c r="K16" s="26">
        <f t="shared" si="6"/>
        <v>11929984.864323888</v>
      </c>
      <c r="L16" s="26">
        <f t="shared" si="6"/>
        <v>12072188.72482878</v>
      </c>
      <c r="M16" s="26">
        <f t="shared" ref="M16:N16" si="7">+M13+M14+M15</f>
        <v>12882539.767368145</v>
      </c>
      <c r="N16" s="26">
        <f t="shared" si="7"/>
        <v>13019545.936427826</v>
      </c>
      <c r="O16" s="26">
        <f t="shared" ref="O16:P16" si="8">+O13+O14+O15</f>
        <v>13977966.601717001</v>
      </c>
      <c r="P16" s="26">
        <f t="shared" si="8"/>
        <v>14548240.267414151</v>
      </c>
      <c r="Q16" s="4"/>
      <c r="R16" s="3"/>
      <c r="S16" s="4"/>
      <c r="T16" s="4"/>
      <c r="U16" s="3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0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0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0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1"/>
      <c r="GF16" s="11"/>
      <c r="GG16" s="11"/>
    </row>
    <row r="17" spans="1:190" s="11" customFormat="1" ht="30" x14ac:dyDescent="0.25">
      <c r="A17" s="17" t="s">
        <v>35</v>
      </c>
      <c r="B17" s="18" t="s">
        <v>7</v>
      </c>
      <c r="C17" s="19">
        <f>C18+C19</f>
        <v>3747813</v>
      </c>
      <c r="D17" s="19">
        <f t="shared" ref="D17:F17" si="9">D18+D19</f>
        <v>4026649</v>
      </c>
      <c r="E17" s="19">
        <f t="shared" si="9"/>
        <v>4357584</v>
      </c>
      <c r="F17" s="19">
        <f t="shared" si="9"/>
        <v>5223022</v>
      </c>
      <c r="G17" s="19">
        <f t="shared" ref="G17:L17" si="10">G18+G19</f>
        <v>5854315</v>
      </c>
      <c r="H17" s="19">
        <f t="shared" si="10"/>
        <v>6483197</v>
      </c>
      <c r="I17" s="19">
        <f t="shared" si="10"/>
        <v>7514990</v>
      </c>
      <c r="J17" s="19">
        <f t="shared" si="10"/>
        <v>8911381.3386095688</v>
      </c>
      <c r="K17" s="19">
        <f t="shared" si="10"/>
        <v>9731135.9564989358</v>
      </c>
      <c r="L17" s="19">
        <f t="shared" si="10"/>
        <v>7691857.8107176293</v>
      </c>
      <c r="M17" s="19">
        <f t="shared" ref="M17:N17" si="11">M18+M19</f>
        <v>9386008.9924850781</v>
      </c>
      <c r="N17" s="19">
        <f t="shared" si="11"/>
        <v>10702853.757357936</v>
      </c>
      <c r="O17" s="19">
        <f t="shared" ref="O17:P17" si="12">O18+O19</f>
        <v>11243801.124646896</v>
      </c>
      <c r="P17" s="19">
        <f t="shared" si="12"/>
        <v>11975148.404843468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H17" s="9"/>
    </row>
    <row r="18" spans="1:190" ht="15.75" x14ac:dyDescent="0.25">
      <c r="A18" s="20">
        <v>6.1</v>
      </c>
      <c r="B18" s="21" t="s">
        <v>8</v>
      </c>
      <c r="C18" s="40">
        <v>3048685</v>
      </c>
      <c r="D18" s="40">
        <v>3296692</v>
      </c>
      <c r="E18" s="40">
        <v>3788142</v>
      </c>
      <c r="F18" s="40">
        <v>4631521</v>
      </c>
      <c r="G18" s="40">
        <v>5204402</v>
      </c>
      <c r="H18" s="40">
        <v>5813687</v>
      </c>
      <c r="I18" s="40">
        <v>6823766</v>
      </c>
      <c r="J18" s="40">
        <v>8141729.0853587603</v>
      </c>
      <c r="K18" s="40">
        <v>8977990.3323949855</v>
      </c>
      <c r="L18" s="40">
        <v>7331156.1205177261</v>
      </c>
      <c r="M18" s="40">
        <v>8908842.0466863792</v>
      </c>
      <c r="N18" s="40">
        <v>10014123.57927065</v>
      </c>
      <c r="O18" s="40">
        <v>10544487.935953567</v>
      </c>
      <c r="P18" s="40">
        <v>10966054.72636494</v>
      </c>
      <c r="Q18" s="4"/>
      <c r="R18" s="3"/>
      <c r="S18" s="4"/>
      <c r="T18" s="4"/>
      <c r="U18" s="3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1"/>
      <c r="GF18" s="1"/>
      <c r="GG18" s="1"/>
    </row>
    <row r="19" spans="1:190" ht="15.75" x14ac:dyDescent="0.25">
      <c r="A19" s="20">
        <v>6.2</v>
      </c>
      <c r="B19" s="21" t="s">
        <v>9</v>
      </c>
      <c r="C19" s="40">
        <v>699128</v>
      </c>
      <c r="D19" s="40">
        <v>729957</v>
      </c>
      <c r="E19" s="40">
        <v>569442</v>
      </c>
      <c r="F19" s="40">
        <v>591501</v>
      </c>
      <c r="G19" s="40">
        <v>649913</v>
      </c>
      <c r="H19" s="40">
        <v>669510</v>
      </c>
      <c r="I19" s="40">
        <v>691224</v>
      </c>
      <c r="J19" s="40">
        <v>769652.25325080834</v>
      </c>
      <c r="K19" s="40">
        <v>753145.62410394987</v>
      </c>
      <c r="L19" s="40">
        <v>360701.69019990345</v>
      </c>
      <c r="M19" s="40">
        <v>477166.94579869846</v>
      </c>
      <c r="N19" s="40">
        <v>688730.17808728688</v>
      </c>
      <c r="O19" s="40">
        <v>699313.18869333039</v>
      </c>
      <c r="P19" s="40">
        <v>1009093.678478528</v>
      </c>
      <c r="Q19" s="4"/>
      <c r="R19" s="3"/>
      <c r="S19" s="4"/>
      <c r="T19" s="4"/>
      <c r="U19" s="3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1"/>
      <c r="GF19" s="1"/>
      <c r="GG19" s="1"/>
    </row>
    <row r="20" spans="1:190" s="11" customFormat="1" ht="45" x14ac:dyDescent="0.25">
      <c r="A20" s="29" t="s">
        <v>36</v>
      </c>
      <c r="B20" s="30" t="s">
        <v>10</v>
      </c>
      <c r="C20" s="19">
        <f>SUM(C21:C27)</f>
        <v>2531768</v>
      </c>
      <c r="D20" s="19">
        <f t="shared" ref="D20:F20" si="13">SUM(D21:D27)</f>
        <v>2788855</v>
      </c>
      <c r="E20" s="19">
        <f t="shared" si="13"/>
        <v>2900486</v>
      </c>
      <c r="F20" s="19">
        <f t="shared" si="13"/>
        <v>3107545</v>
      </c>
      <c r="G20" s="19">
        <f t="shared" ref="G20:P20" si="14">SUM(G21:G27)</f>
        <v>3389212.9049666924</v>
      </c>
      <c r="H20" s="19">
        <f t="shared" si="14"/>
        <v>3532290</v>
      </c>
      <c r="I20" s="19">
        <f t="shared" si="14"/>
        <v>3642242</v>
      </c>
      <c r="J20" s="19">
        <f t="shared" si="14"/>
        <v>3827116.5812493251</v>
      </c>
      <c r="K20" s="19">
        <f t="shared" si="14"/>
        <v>4001534.3844146854</v>
      </c>
      <c r="L20" s="19">
        <f t="shared" si="14"/>
        <v>3235320.2273081336</v>
      </c>
      <c r="M20" s="19">
        <f t="shared" si="14"/>
        <v>4246657.1713006767</v>
      </c>
      <c r="N20" s="19">
        <f t="shared" si="14"/>
        <v>4865976.7602353673</v>
      </c>
      <c r="O20" s="19">
        <f t="shared" si="14"/>
        <v>5571056.0753476666</v>
      </c>
      <c r="P20" s="19">
        <f t="shared" si="14"/>
        <v>6201750.0856623016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H20" s="9"/>
    </row>
    <row r="21" spans="1:190" ht="15.75" x14ac:dyDescent="0.25">
      <c r="A21" s="20">
        <v>7.1</v>
      </c>
      <c r="B21" s="21" t="s">
        <v>11</v>
      </c>
      <c r="C21" s="40">
        <v>161396</v>
      </c>
      <c r="D21" s="40">
        <v>168039</v>
      </c>
      <c r="E21" s="40">
        <v>180554</v>
      </c>
      <c r="F21" s="40">
        <v>174958</v>
      </c>
      <c r="G21" s="40">
        <v>171048.89</v>
      </c>
      <c r="H21" s="40">
        <v>170395</v>
      </c>
      <c r="I21" s="40">
        <v>191751</v>
      </c>
      <c r="J21" s="40">
        <v>195125</v>
      </c>
      <c r="K21" s="40">
        <v>201866.78628043414</v>
      </c>
      <c r="L21" s="40">
        <v>154819.52335333891</v>
      </c>
      <c r="M21" s="40">
        <v>178502.26519171285</v>
      </c>
      <c r="N21" s="40">
        <v>220401.73273279224</v>
      </c>
      <c r="O21" s="40">
        <v>246648.16133481252</v>
      </c>
      <c r="P21" s="40">
        <v>254214.71618032546</v>
      </c>
      <c r="Q21" s="4"/>
      <c r="R21" s="3"/>
      <c r="S21" s="4"/>
      <c r="T21" s="4"/>
      <c r="U21" s="3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1"/>
      <c r="GF21" s="1"/>
      <c r="GG21" s="1"/>
    </row>
    <row r="22" spans="1:190" ht="15.75" x14ac:dyDescent="0.25">
      <c r="A22" s="20">
        <v>7.2</v>
      </c>
      <c r="B22" s="21" t="s">
        <v>12</v>
      </c>
      <c r="C22" s="40">
        <v>1461278</v>
      </c>
      <c r="D22" s="40">
        <v>1598221</v>
      </c>
      <c r="E22" s="40">
        <v>1687122</v>
      </c>
      <c r="F22" s="40">
        <v>1767773</v>
      </c>
      <c r="G22" s="40">
        <v>1911615.380552049</v>
      </c>
      <c r="H22" s="40">
        <v>2005086</v>
      </c>
      <c r="I22" s="40">
        <v>2171666</v>
      </c>
      <c r="J22" s="40">
        <v>2436737.7161254697</v>
      </c>
      <c r="K22" s="40">
        <v>2473222.319256519</v>
      </c>
      <c r="L22" s="40">
        <v>1914303.8008382523</v>
      </c>
      <c r="M22" s="40">
        <v>2763375.122282689</v>
      </c>
      <c r="N22" s="40">
        <v>3215019.100433141</v>
      </c>
      <c r="O22" s="40">
        <v>3716559.8232183317</v>
      </c>
      <c r="P22" s="40">
        <v>4211853.7901021382</v>
      </c>
      <c r="Q22" s="4"/>
      <c r="R22" s="3"/>
      <c r="S22" s="4"/>
      <c r="T22" s="4"/>
      <c r="U22" s="3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1"/>
      <c r="GF22" s="1"/>
      <c r="GG22" s="1"/>
    </row>
    <row r="23" spans="1:190" ht="15.75" x14ac:dyDescent="0.25">
      <c r="A23" s="20">
        <v>7.3</v>
      </c>
      <c r="B23" s="21" t="s">
        <v>13</v>
      </c>
      <c r="C23" s="40">
        <v>0</v>
      </c>
      <c r="D23" s="40">
        <v>0</v>
      </c>
      <c r="E23" s="40">
        <v>0</v>
      </c>
      <c r="F23" s="40">
        <v>0</v>
      </c>
      <c r="G23" s="40">
        <v>0</v>
      </c>
      <c r="H23" s="40">
        <v>0</v>
      </c>
      <c r="I23" s="40">
        <v>0</v>
      </c>
      <c r="J23" s="40">
        <v>0</v>
      </c>
      <c r="K23" s="40">
        <v>0</v>
      </c>
      <c r="L23" s="40">
        <v>0</v>
      </c>
      <c r="M23" s="40">
        <v>0</v>
      </c>
      <c r="N23" s="40">
        <v>0</v>
      </c>
      <c r="O23" s="40">
        <v>0</v>
      </c>
      <c r="P23" s="40">
        <v>0</v>
      </c>
      <c r="Q23" s="4"/>
      <c r="R23" s="3"/>
      <c r="S23" s="4"/>
      <c r="T23" s="4"/>
      <c r="U23" s="3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1"/>
      <c r="GF23" s="1"/>
      <c r="GG23" s="1"/>
    </row>
    <row r="24" spans="1:190" ht="15.75" x14ac:dyDescent="0.25">
      <c r="A24" s="20">
        <v>7.4</v>
      </c>
      <c r="B24" s="21" t="s">
        <v>14</v>
      </c>
      <c r="C24" s="40">
        <v>23258</v>
      </c>
      <c r="D24" s="40">
        <v>40372</v>
      </c>
      <c r="E24" s="40">
        <v>30551</v>
      </c>
      <c r="F24" s="40">
        <v>54775</v>
      </c>
      <c r="G24" s="40">
        <v>98440.1270286566</v>
      </c>
      <c r="H24" s="40">
        <v>107469</v>
      </c>
      <c r="I24" s="40">
        <v>110331</v>
      </c>
      <c r="J24" s="40">
        <v>63081.650614542079</v>
      </c>
      <c r="K24" s="40">
        <v>111196.42410824742</v>
      </c>
      <c r="L24" s="40">
        <v>52953.143900955751</v>
      </c>
      <c r="M24" s="40">
        <v>46084.818591693649</v>
      </c>
      <c r="N24" s="40">
        <v>60407.192684879832</v>
      </c>
      <c r="O24" s="40">
        <v>70101.889400291548</v>
      </c>
      <c r="P24" s="40">
        <v>78392.009668554267</v>
      </c>
      <c r="Q24" s="4"/>
      <c r="R24" s="3"/>
      <c r="S24" s="4"/>
      <c r="T24" s="4"/>
      <c r="U24" s="3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1"/>
      <c r="GF24" s="1"/>
      <c r="GG24" s="1"/>
    </row>
    <row r="25" spans="1:190" ht="15.75" x14ac:dyDescent="0.25">
      <c r="A25" s="20">
        <v>7.5</v>
      </c>
      <c r="B25" s="21" t="s">
        <v>15</v>
      </c>
      <c r="C25" s="40">
        <v>371763</v>
      </c>
      <c r="D25" s="40">
        <v>453180</v>
      </c>
      <c r="E25" s="40">
        <v>396418</v>
      </c>
      <c r="F25" s="40">
        <v>433820</v>
      </c>
      <c r="G25" s="40">
        <v>441187.7978451933</v>
      </c>
      <c r="H25" s="40">
        <v>473042</v>
      </c>
      <c r="I25" s="40">
        <v>484162</v>
      </c>
      <c r="J25" s="40">
        <v>415930.78671971796</v>
      </c>
      <c r="K25" s="40">
        <v>412899.6075714418</v>
      </c>
      <c r="L25" s="40">
        <v>354566.06039921305</v>
      </c>
      <c r="M25" s="40">
        <v>447550.66304730135</v>
      </c>
      <c r="N25" s="40">
        <v>493789.15520013159</v>
      </c>
      <c r="O25" s="40">
        <v>605430.76708144764</v>
      </c>
      <c r="P25" s="40">
        <v>675173.90933555423</v>
      </c>
      <c r="Q25" s="4"/>
      <c r="R25" s="3"/>
      <c r="S25" s="4"/>
      <c r="T25" s="4"/>
      <c r="U25" s="3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1"/>
      <c r="GF25" s="1"/>
      <c r="GG25" s="1"/>
    </row>
    <row r="26" spans="1:190" ht="15.75" x14ac:dyDescent="0.25">
      <c r="A26" s="20">
        <v>7.6</v>
      </c>
      <c r="B26" s="21" t="s">
        <v>16</v>
      </c>
      <c r="C26" s="40">
        <v>17531</v>
      </c>
      <c r="D26" s="40">
        <v>13888</v>
      </c>
      <c r="E26" s="40">
        <v>14568</v>
      </c>
      <c r="F26" s="40">
        <v>14519</v>
      </c>
      <c r="G26" s="40">
        <v>14346.855180301343</v>
      </c>
      <c r="H26" s="40">
        <v>14894.999999999998</v>
      </c>
      <c r="I26" s="40">
        <v>12538</v>
      </c>
      <c r="J26" s="40">
        <v>44174.886067445455</v>
      </c>
      <c r="K26" s="40">
        <v>43572.715226234999</v>
      </c>
      <c r="L26" s="40">
        <v>46091.166637275441</v>
      </c>
      <c r="M26" s="40">
        <v>43896.957778469739</v>
      </c>
      <c r="N26" s="40">
        <v>42950.967360884722</v>
      </c>
      <c r="O26" s="40">
        <v>45213.206208075149</v>
      </c>
      <c r="P26" s="40">
        <v>47921.891152917109</v>
      </c>
      <c r="Q26" s="4"/>
      <c r="R26" s="3"/>
      <c r="S26" s="4"/>
      <c r="T26" s="4"/>
      <c r="U26" s="3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1"/>
      <c r="GF26" s="1"/>
      <c r="GG26" s="1"/>
    </row>
    <row r="27" spans="1:190" ht="30" x14ac:dyDescent="0.25">
      <c r="A27" s="20">
        <v>7.7</v>
      </c>
      <c r="B27" s="21" t="s">
        <v>17</v>
      </c>
      <c r="C27" s="40">
        <v>496542</v>
      </c>
      <c r="D27" s="40">
        <v>515155</v>
      </c>
      <c r="E27" s="40">
        <v>591273</v>
      </c>
      <c r="F27" s="40">
        <v>661700</v>
      </c>
      <c r="G27" s="40">
        <v>752573.85436049267</v>
      </c>
      <c r="H27" s="40">
        <v>761403</v>
      </c>
      <c r="I27" s="40">
        <v>671794</v>
      </c>
      <c r="J27" s="40">
        <v>672066.54172215017</v>
      </c>
      <c r="K27" s="40">
        <v>758776.53197180864</v>
      </c>
      <c r="L27" s="40">
        <v>712586.53217909834</v>
      </c>
      <c r="M27" s="40">
        <v>767247.34440880991</v>
      </c>
      <c r="N27" s="40">
        <v>833408.61182353692</v>
      </c>
      <c r="O27" s="40">
        <v>887102.2281047079</v>
      </c>
      <c r="P27" s="40">
        <v>934193.76922281156</v>
      </c>
      <c r="Q27" s="4"/>
      <c r="R27" s="3"/>
      <c r="S27" s="4"/>
      <c r="T27" s="4"/>
      <c r="U27" s="3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1"/>
      <c r="GF27" s="1"/>
      <c r="GG27" s="1"/>
    </row>
    <row r="28" spans="1:190" ht="15.75" x14ac:dyDescent="0.25">
      <c r="A28" s="23" t="s">
        <v>37</v>
      </c>
      <c r="B28" s="21" t="s">
        <v>18</v>
      </c>
      <c r="C28" s="40">
        <v>2126507</v>
      </c>
      <c r="D28" s="40">
        <v>2332282</v>
      </c>
      <c r="E28" s="40">
        <v>2564472</v>
      </c>
      <c r="F28" s="40">
        <v>2869868</v>
      </c>
      <c r="G28" s="40">
        <v>3090552.14</v>
      </c>
      <c r="H28" s="40">
        <v>3378179</v>
      </c>
      <c r="I28" s="40">
        <v>3511919</v>
      </c>
      <c r="J28" s="40">
        <v>3529390</v>
      </c>
      <c r="K28" s="40">
        <v>3562419.266959683</v>
      </c>
      <c r="L28" s="40">
        <v>3691290.8540800773</v>
      </c>
      <c r="M28" s="40">
        <v>3704267.8341946811</v>
      </c>
      <c r="N28" s="40">
        <v>3811376.2573688896</v>
      </c>
      <c r="O28" s="40">
        <v>4083973.3188653802</v>
      </c>
      <c r="P28" s="40">
        <v>4500538.5973896487</v>
      </c>
      <c r="Q28" s="4"/>
      <c r="R28" s="3"/>
      <c r="S28" s="4"/>
      <c r="T28" s="4"/>
      <c r="U28" s="3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1"/>
      <c r="GF28" s="1"/>
      <c r="GG28" s="1"/>
    </row>
    <row r="29" spans="1:190" ht="45" x14ac:dyDescent="0.25">
      <c r="A29" s="23" t="s">
        <v>38</v>
      </c>
      <c r="B29" s="21" t="s">
        <v>19</v>
      </c>
      <c r="C29" s="40">
        <v>5551356</v>
      </c>
      <c r="D29" s="40">
        <v>6260616</v>
      </c>
      <c r="E29" s="40">
        <v>6988082.0000000009</v>
      </c>
      <c r="F29" s="40">
        <v>7850587</v>
      </c>
      <c r="G29" s="40">
        <v>8743783.673341034</v>
      </c>
      <c r="H29" s="40">
        <v>9794632</v>
      </c>
      <c r="I29" s="40">
        <v>10345468</v>
      </c>
      <c r="J29" s="40">
        <v>11072413.989341388</v>
      </c>
      <c r="K29" s="40">
        <v>11928845.275089635</v>
      </c>
      <c r="L29" s="40">
        <v>12067475.960711706</v>
      </c>
      <c r="M29" s="40">
        <v>13518406.959892256</v>
      </c>
      <c r="N29" s="40">
        <v>14891179.294324044</v>
      </c>
      <c r="O29" s="40">
        <v>15747788.731286824</v>
      </c>
      <c r="P29" s="40">
        <v>17175865.911809351</v>
      </c>
      <c r="Q29" s="4"/>
      <c r="R29" s="3"/>
      <c r="S29" s="4"/>
      <c r="T29" s="4"/>
      <c r="U29" s="3"/>
      <c r="V29" s="5"/>
      <c r="W29" s="5"/>
      <c r="X29" s="5"/>
      <c r="Y29" s="5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1"/>
      <c r="GF29" s="1"/>
      <c r="GG29" s="1"/>
    </row>
    <row r="30" spans="1:190" ht="15.75" x14ac:dyDescent="0.25">
      <c r="A30" s="23" t="s">
        <v>39</v>
      </c>
      <c r="B30" s="21" t="s">
        <v>54</v>
      </c>
      <c r="C30" s="40">
        <v>1131290</v>
      </c>
      <c r="D30" s="40">
        <v>1152272</v>
      </c>
      <c r="E30" s="40">
        <v>1212019</v>
      </c>
      <c r="F30" s="40">
        <v>1385954</v>
      </c>
      <c r="G30" s="40">
        <v>1702400.9999999998</v>
      </c>
      <c r="H30" s="40">
        <v>1892847</v>
      </c>
      <c r="I30" s="40">
        <v>1997255</v>
      </c>
      <c r="J30" s="40">
        <v>1941809.2473484355</v>
      </c>
      <c r="K30" s="40">
        <v>1745588.617875929</v>
      </c>
      <c r="L30" s="40">
        <v>1744906.4279495534</v>
      </c>
      <c r="M30" s="40">
        <v>1869948.1391712562</v>
      </c>
      <c r="N30" s="40">
        <v>2009783.4382827007</v>
      </c>
      <c r="O30" s="40">
        <v>1976432.7335018078</v>
      </c>
      <c r="P30" s="40">
        <v>2025392.4257221902</v>
      </c>
      <c r="Q30" s="4"/>
      <c r="R30" s="3"/>
      <c r="S30" s="4"/>
      <c r="T30" s="4"/>
      <c r="U30" s="3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1"/>
      <c r="GF30" s="1"/>
      <c r="GG30" s="1"/>
    </row>
    <row r="31" spans="1:190" ht="15.75" x14ac:dyDescent="0.25">
      <c r="A31" s="23" t="s">
        <v>40</v>
      </c>
      <c r="B31" s="21" t="s">
        <v>20</v>
      </c>
      <c r="C31" s="40">
        <v>2670927</v>
      </c>
      <c r="D31" s="40">
        <v>2698950</v>
      </c>
      <c r="E31" s="40">
        <v>2921308</v>
      </c>
      <c r="F31" s="40">
        <v>3205744</v>
      </c>
      <c r="G31" s="40">
        <v>3538787.0000000005</v>
      </c>
      <c r="H31" s="40">
        <v>4123024</v>
      </c>
      <c r="I31" s="40">
        <v>4409493</v>
      </c>
      <c r="J31" s="40">
        <v>4344136.8280598223</v>
      </c>
      <c r="K31" s="40">
        <v>4531908.4636508906</v>
      </c>
      <c r="L31" s="40">
        <v>3766975.0614569546</v>
      </c>
      <c r="M31" s="40">
        <v>4209238.736268349</v>
      </c>
      <c r="N31" s="40">
        <v>4267785.3079235246</v>
      </c>
      <c r="O31" s="40">
        <v>4555466.1939608511</v>
      </c>
      <c r="P31" s="40">
        <v>4836848.252737877</v>
      </c>
      <c r="Q31" s="4"/>
      <c r="R31" s="3"/>
      <c r="S31" s="4"/>
      <c r="T31" s="4"/>
      <c r="U31" s="3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1"/>
      <c r="GF31" s="1"/>
      <c r="GG31" s="1"/>
    </row>
    <row r="32" spans="1:190" s="9" customFormat="1" ht="15.75" x14ac:dyDescent="0.25">
      <c r="A32" s="24"/>
      <c r="B32" s="25" t="s">
        <v>30</v>
      </c>
      <c r="C32" s="26">
        <f>C17+C20+C28+C29+C30+C31</f>
        <v>17759661</v>
      </c>
      <c r="D32" s="26">
        <f t="shared" ref="D32:F32" si="15">D17+D20+D28+D29+D30+D31</f>
        <v>19259624</v>
      </c>
      <c r="E32" s="26">
        <f t="shared" si="15"/>
        <v>20943951</v>
      </c>
      <c r="F32" s="26">
        <f t="shared" si="15"/>
        <v>23642720</v>
      </c>
      <c r="G32" s="26">
        <f t="shared" ref="G32:H32" si="16">G17+G20+G28+G29+G30+G31</f>
        <v>26319051.718307726</v>
      </c>
      <c r="H32" s="26">
        <f t="shared" si="16"/>
        <v>29204169</v>
      </c>
      <c r="I32" s="26">
        <f t="shared" ref="I32:J32" si="17">I17+I20+I28+I29+I30+I31</f>
        <v>31421367</v>
      </c>
      <c r="J32" s="26">
        <f t="shared" si="17"/>
        <v>33626247.984608538</v>
      </c>
      <c r="K32" s="26">
        <f t="shared" ref="K32:L32" si="18">K17+K20+K28+K29+K30+K31</f>
        <v>35501431.964489765</v>
      </c>
      <c r="L32" s="26">
        <f t="shared" si="18"/>
        <v>32197826.342224054</v>
      </c>
      <c r="M32" s="26">
        <f t="shared" ref="M32:N32" si="19">M17+M20+M28+M29+M30+M31</f>
        <v>36934527.833312303</v>
      </c>
      <c r="N32" s="26">
        <f t="shared" si="19"/>
        <v>40548954.815492466</v>
      </c>
      <c r="O32" s="26">
        <f t="shared" ref="O32:P32" si="20">O17+O20+O28+O29+O30+O31</f>
        <v>43178518.177609429</v>
      </c>
      <c r="P32" s="26">
        <f t="shared" si="20"/>
        <v>46715543.67816484</v>
      </c>
      <c r="Q32" s="4"/>
      <c r="R32" s="3"/>
      <c r="S32" s="4"/>
      <c r="T32" s="4"/>
      <c r="U32" s="3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0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1"/>
      <c r="GF32" s="11"/>
      <c r="GG32" s="11"/>
    </row>
    <row r="33" spans="1:190" s="11" customFormat="1" ht="15.75" x14ac:dyDescent="0.25">
      <c r="A33" s="17" t="s">
        <v>27</v>
      </c>
      <c r="B33" s="31" t="s">
        <v>41</v>
      </c>
      <c r="C33" s="19">
        <f t="shared" ref="C33:H33" si="21">C6+C11+C13+C14+C15+C17+C20+C28+C29+C30+C31</f>
        <v>33605011</v>
      </c>
      <c r="D33" s="19">
        <f t="shared" si="21"/>
        <v>34587612</v>
      </c>
      <c r="E33" s="19">
        <f t="shared" si="21"/>
        <v>36429578</v>
      </c>
      <c r="F33" s="19">
        <f t="shared" si="21"/>
        <v>38307307</v>
      </c>
      <c r="G33" s="19">
        <f t="shared" si="21"/>
        <v>42384243.563999459</v>
      </c>
      <c r="H33" s="19">
        <f t="shared" si="21"/>
        <v>45953910</v>
      </c>
      <c r="I33" s="19">
        <f t="shared" ref="I33:J33" si="22">I6+I11+I13+I14+I15+I17+I20+I28+I29+I30+I31</f>
        <v>50074176</v>
      </c>
      <c r="J33" s="19">
        <f>J6+J11+J13+J14+J15+J17+J20+J28+J29+J30+J31</f>
        <v>54542138.671703443</v>
      </c>
      <c r="K33" s="19">
        <f t="shared" ref="K33:L33" si="23">K6+K11+K13+K14+K15+K17+K20+K28+K29+K30+K31</f>
        <v>57946109.885012746</v>
      </c>
      <c r="L33" s="19">
        <f t="shared" si="23"/>
        <v>54656615.172105223</v>
      </c>
      <c r="M33" s="19">
        <f t="shared" ref="M33:N33" si="24">M6+M11+M13+M14+M15+M17+M20+M28+M29+M30+M31</f>
        <v>60673646.114434063</v>
      </c>
      <c r="N33" s="19">
        <f t="shared" si="24"/>
        <v>65362939.973942786</v>
      </c>
      <c r="O33" s="19">
        <f t="shared" ref="O33:P33" si="25">O6+O11+O13+O14+O15+O17+O20+O28+O29+O30+O31</f>
        <v>69156888.670581117</v>
      </c>
      <c r="P33" s="19">
        <f t="shared" si="25"/>
        <v>73309051.770575747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H33" s="9"/>
    </row>
    <row r="34" spans="1:190" ht="15.75" x14ac:dyDescent="0.25">
      <c r="A34" s="32" t="s">
        <v>43</v>
      </c>
      <c r="B34" s="33" t="s">
        <v>25</v>
      </c>
      <c r="C34" s="40">
        <v>3281100</v>
      </c>
      <c r="D34" s="40">
        <v>3420900</v>
      </c>
      <c r="E34" s="40">
        <v>3518300</v>
      </c>
      <c r="F34" s="40">
        <v>4111300</v>
      </c>
      <c r="G34" s="40">
        <v>4941700</v>
      </c>
      <c r="H34" s="40">
        <v>5737100</v>
      </c>
      <c r="I34" s="40">
        <v>6671100</v>
      </c>
      <c r="J34" s="40">
        <v>7183600</v>
      </c>
      <c r="K34" s="40">
        <v>7252100</v>
      </c>
      <c r="L34" s="40">
        <v>7211400</v>
      </c>
      <c r="M34" s="40">
        <v>8059200</v>
      </c>
      <c r="N34" s="40">
        <v>8576900</v>
      </c>
      <c r="O34" s="40">
        <v>9610100</v>
      </c>
      <c r="P34" s="40">
        <v>11102700</v>
      </c>
      <c r="Q34" s="4"/>
      <c r="R34" s="3"/>
      <c r="S34" s="4"/>
      <c r="T34" s="4"/>
      <c r="U34" s="3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</row>
    <row r="35" spans="1:190" ht="15.75" x14ac:dyDescent="0.25">
      <c r="A35" s="32" t="s">
        <v>44</v>
      </c>
      <c r="B35" s="33" t="s">
        <v>24</v>
      </c>
      <c r="C35" s="40">
        <v>942700</v>
      </c>
      <c r="D35" s="40">
        <v>997200</v>
      </c>
      <c r="E35" s="40">
        <v>952200</v>
      </c>
      <c r="F35" s="40">
        <v>785400</v>
      </c>
      <c r="G35" s="40">
        <v>871700</v>
      </c>
      <c r="H35" s="40">
        <v>896400</v>
      </c>
      <c r="I35" s="40">
        <v>1004300</v>
      </c>
      <c r="J35" s="40">
        <v>885600</v>
      </c>
      <c r="K35" s="40">
        <v>1101400</v>
      </c>
      <c r="L35" s="40">
        <v>1624500</v>
      </c>
      <c r="M35" s="40">
        <v>1755900</v>
      </c>
      <c r="N35" s="40">
        <v>1931900</v>
      </c>
      <c r="O35" s="40">
        <v>2277000</v>
      </c>
      <c r="P35" s="40">
        <v>2728300</v>
      </c>
      <c r="Q35" s="4"/>
      <c r="R35" s="3"/>
      <c r="S35" s="4"/>
      <c r="T35" s="4"/>
      <c r="U35" s="3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</row>
    <row r="36" spans="1:190" s="9" customFormat="1" ht="15.75" x14ac:dyDescent="0.25">
      <c r="A36" s="35" t="s">
        <v>45</v>
      </c>
      <c r="B36" s="36" t="s">
        <v>55</v>
      </c>
      <c r="C36" s="26">
        <f>C33+C34-C35</f>
        <v>35943411</v>
      </c>
      <c r="D36" s="26">
        <f t="shared" ref="D36:P36" si="26">D33+D34-D35</f>
        <v>37011312</v>
      </c>
      <c r="E36" s="26">
        <f t="shared" si="26"/>
        <v>38995678</v>
      </c>
      <c r="F36" s="26">
        <f t="shared" si="26"/>
        <v>41633207</v>
      </c>
      <c r="G36" s="26">
        <f t="shared" si="26"/>
        <v>46454243.563999459</v>
      </c>
      <c r="H36" s="26">
        <f t="shared" si="26"/>
        <v>50794610</v>
      </c>
      <c r="I36" s="26">
        <f t="shared" si="26"/>
        <v>55740976</v>
      </c>
      <c r="J36" s="26">
        <f t="shared" si="26"/>
        <v>60840138.671703443</v>
      </c>
      <c r="K36" s="26">
        <f t="shared" si="26"/>
        <v>64096809.885012746</v>
      </c>
      <c r="L36" s="26">
        <f t="shared" si="26"/>
        <v>60243515.172105223</v>
      </c>
      <c r="M36" s="26">
        <f t="shared" si="26"/>
        <v>66976946.114434063</v>
      </c>
      <c r="N36" s="26">
        <f t="shared" si="26"/>
        <v>72007939.973942786</v>
      </c>
      <c r="O36" s="26">
        <f t="shared" si="26"/>
        <v>76489988.670581117</v>
      </c>
      <c r="P36" s="26">
        <f t="shared" si="26"/>
        <v>81683451.770575747</v>
      </c>
      <c r="Q36" s="4"/>
      <c r="R36" s="3"/>
      <c r="S36" s="4"/>
      <c r="T36" s="4"/>
      <c r="U36" s="3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</row>
    <row r="37" spans="1:190" s="9" customFormat="1" ht="15.75" x14ac:dyDescent="0.25">
      <c r="A37" s="35" t="s">
        <v>46</v>
      </c>
      <c r="B37" s="36" t="s">
        <v>42</v>
      </c>
      <c r="C37" s="26">
        <f>GSVA_cur!C37</f>
        <v>356820</v>
      </c>
      <c r="D37" s="26">
        <f>GSVA_cur!D37</f>
        <v>360400</v>
      </c>
      <c r="E37" s="26">
        <f>GSVA_cur!E37</f>
        <v>364010</v>
      </c>
      <c r="F37" s="26">
        <f>GSVA_cur!F37</f>
        <v>367660</v>
      </c>
      <c r="G37" s="26">
        <f>GSVA_cur!G37</f>
        <v>371340</v>
      </c>
      <c r="H37" s="26">
        <f>GSVA_cur!H37</f>
        <v>375050</v>
      </c>
      <c r="I37" s="26">
        <f>GSVA_cur!I37</f>
        <v>378810</v>
      </c>
      <c r="J37" s="26">
        <f>GSVA_cur!J37</f>
        <v>370930</v>
      </c>
      <c r="K37" s="26">
        <f>GSVA_cur!K37</f>
        <v>373460</v>
      </c>
      <c r="L37" s="26">
        <f>GSVA_cur!L37</f>
        <v>375990</v>
      </c>
      <c r="M37" s="26">
        <f>GSVA_cur!M37</f>
        <v>378160</v>
      </c>
      <c r="N37" s="26">
        <f>GSVA_cur!N37</f>
        <v>379990</v>
      </c>
      <c r="O37" s="26">
        <f>GSVA_cur!O37</f>
        <v>381810</v>
      </c>
      <c r="P37" s="26">
        <f>GSVA_cur!P37</f>
        <v>383630</v>
      </c>
      <c r="Q37" s="2"/>
      <c r="R37" s="1"/>
      <c r="S37" s="2"/>
      <c r="T37" s="2"/>
      <c r="U37" s="1"/>
      <c r="V37" s="1"/>
      <c r="W37" s="1"/>
      <c r="X37" s="1"/>
      <c r="Y37" s="1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DG37" s="11"/>
      <c r="DH37" s="11"/>
      <c r="DI37" s="11"/>
      <c r="DJ37" s="11"/>
      <c r="DK37" s="11"/>
      <c r="DL37" s="11"/>
      <c r="DM37" s="11"/>
      <c r="DN37" s="11"/>
      <c r="DO37" s="11"/>
      <c r="DP37" s="11"/>
      <c r="DQ37" s="11"/>
      <c r="DR37" s="11"/>
      <c r="DS37" s="11"/>
      <c r="DT37" s="11"/>
      <c r="DU37" s="11"/>
      <c r="DV37" s="11"/>
      <c r="DW37" s="11"/>
      <c r="DX37" s="11"/>
      <c r="DY37" s="11"/>
    </row>
    <row r="38" spans="1:190" s="9" customFormat="1" ht="15.75" x14ac:dyDescent="0.25">
      <c r="A38" s="35" t="s">
        <v>47</v>
      </c>
      <c r="B38" s="36" t="s">
        <v>58</v>
      </c>
      <c r="C38" s="26">
        <f>C36/C37*1000</f>
        <v>100732.61308222634</v>
      </c>
      <c r="D38" s="26">
        <f t="shared" ref="D38:P38" si="27">D36/D37*1000</f>
        <v>102695.09433962264</v>
      </c>
      <c r="E38" s="26">
        <f t="shared" si="27"/>
        <v>107128.04043844949</v>
      </c>
      <c r="F38" s="26">
        <f t="shared" si="27"/>
        <v>113238.33705053582</v>
      </c>
      <c r="G38" s="26">
        <f t="shared" si="27"/>
        <v>125098.94857542806</v>
      </c>
      <c r="H38" s="26">
        <f t="shared" si="27"/>
        <v>135434.2354352753</v>
      </c>
      <c r="I38" s="26">
        <f t="shared" si="27"/>
        <v>147147.58322113988</v>
      </c>
      <c r="J38" s="26">
        <f t="shared" si="27"/>
        <v>164020.53937859825</v>
      </c>
      <c r="K38" s="26">
        <f t="shared" si="27"/>
        <v>171629.65213145383</v>
      </c>
      <c r="L38" s="26">
        <f t="shared" si="27"/>
        <v>160226.37615922026</v>
      </c>
      <c r="M38" s="26">
        <f t="shared" si="27"/>
        <v>177112.7197864239</v>
      </c>
      <c r="N38" s="26">
        <f t="shared" si="27"/>
        <v>189499.56570947336</v>
      </c>
      <c r="O38" s="26">
        <f t="shared" si="27"/>
        <v>200335.2156061421</v>
      </c>
      <c r="P38" s="26">
        <f t="shared" si="27"/>
        <v>212922.48200238706</v>
      </c>
      <c r="Q38" s="2"/>
      <c r="R38" s="1"/>
      <c r="S38" s="2"/>
      <c r="T38" s="2"/>
      <c r="U38" s="3"/>
      <c r="V38" s="3"/>
      <c r="W38" s="3"/>
      <c r="X38" s="3"/>
      <c r="Y38" s="3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BZ38" s="12"/>
      <c r="CA38" s="12"/>
      <c r="CB38" s="12"/>
      <c r="CC38" s="12"/>
      <c r="DG38" s="11"/>
      <c r="DH38" s="11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</row>
    <row r="39" spans="1:190" x14ac:dyDescent="0.25">
      <c r="A39" s="2" t="s">
        <v>75</v>
      </c>
      <c r="C39" s="4"/>
      <c r="D39" s="4"/>
      <c r="E39" s="4"/>
      <c r="F39" s="4"/>
      <c r="G39" s="3"/>
      <c r="H39" s="3"/>
      <c r="I39" s="3"/>
      <c r="J39" s="3"/>
      <c r="K39" s="3"/>
      <c r="L39" s="3"/>
      <c r="M39" s="3"/>
      <c r="N39" s="3"/>
      <c r="O39" s="3"/>
      <c r="P39" s="3"/>
      <c r="R39" s="1"/>
      <c r="S39" s="2"/>
      <c r="U39" s="1"/>
      <c r="X39" s="2"/>
      <c r="AE39" s="2"/>
      <c r="AJ39" s="2"/>
      <c r="AM39" s="2"/>
      <c r="AR39" s="2"/>
      <c r="AU39" s="2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90" s="9" customFormat="1" x14ac:dyDescent="0.25">
      <c r="A40" s="2"/>
      <c r="B40" s="1"/>
      <c r="C40" s="2"/>
      <c r="D40" s="2"/>
      <c r="E40" s="1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CQ40" s="11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</row>
    <row r="41" spans="1:190" s="9" customFormat="1" x14ac:dyDescent="0.25">
      <c r="A41" s="2"/>
      <c r="B41" s="1"/>
      <c r="C41" s="2"/>
      <c r="D41" s="2"/>
      <c r="E41" s="1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</row>
    <row r="42" spans="1:190" x14ac:dyDescent="0.25">
      <c r="B42" s="1"/>
      <c r="E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90" x14ac:dyDescent="0.25">
      <c r="C43" s="1"/>
      <c r="G43" s="2"/>
      <c r="I43" s="2"/>
      <c r="J43" s="2"/>
      <c r="K43" s="2"/>
      <c r="L43" s="2"/>
      <c r="M43" s="2"/>
      <c r="N43" s="2"/>
      <c r="P43" s="2"/>
      <c r="S43" s="2"/>
      <c r="T43" s="1"/>
      <c r="W43" s="1"/>
      <c r="X43" s="2"/>
      <c r="AB43" s="1"/>
      <c r="AJ43" s="2"/>
      <c r="AM43" s="2"/>
      <c r="AR43" s="2"/>
      <c r="AU43" s="2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90" x14ac:dyDescent="0.25">
      <c r="C44" s="1"/>
      <c r="G44" s="2"/>
      <c r="I44" s="2"/>
      <c r="J44" s="2"/>
      <c r="K44" s="2"/>
      <c r="L44" s="2"/>
      <c r="M44" s="2"/>
      <c r="N44" s="2"/>
      <c r="P44" s="2"/>
      <c r="S44" s="2"/>
      <c r="T44" s="1"/>
      <c r="W44" s="1"/>
      <c r="X44" s="2"/>
      <c r="AB44" s="1"/>
      <c r="AJ44" s="2"/>
      <c r="AM44" s="2"/>
      <c r="AR44" s="2"/>
      <c r="AU44" s="2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90" x14ac:dyDescent="0.25">
      <c r="C45" s="1"/>
      <c r="G45" s="2"/>
      <c r="I45" s="2"/>
      <c r="J45" s="2"/>
      <c r="K45" s="2"/>
      <c r="L45" s="2"/>
      <c r="M45" s="2"/>
      <c r="N45" s="2"/>
      <c r="P45" s="2"/>
      <c r="S45" s="2"/>
      <c r="T45" s="1"/>
      <c r="W45" s="1"/>
      <c r="X45" s="2"/>
      <c r="AB45" s="1"/>
      <c r="AJ45" s="2"/>
      <c r="AM45" s="2"/>
      <c r="AR45" s="2"/>
      <c r="AU45" s="2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90" x14ac:dyDescent="0.25">
      <c r="C46" s="1"/>
      <c r="G46" s="2"/>
      <c r="I46" s="2"/>
      <c r="J46" s="2"/>
      <c r="K46" s="2"/>
      <c r="L46" s="2"/>
      <c r="M46" s="2"/>
      <c r="N46" s="2"/>
      <c r="P46" s="2"/>
      <c r="S46" s="2"/>
      <c r="T46" s="1"/>
      <c r="W46" s="1"/>
      <c r="X46" s="2"/>
      <c r="AB46" s="1"/>
      <c r="AJ46" s="2"/>
      <c r="AM46" s="2"/>
      <c r="AR46" s="2"/>
      <c r="AU46" s="2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90" x14ac:dyDescent="0.25">
      <c r="C47" s="1"/>
      <c r="G47" s="2"/>
      <c r="I47" s="2"/>
      <c r="J47" s="2"/>
      <c r="K47" s="2"/>
      <c r="L47" s="2"/>
      <c r="M47" s="2"/>
      <c r="N47" s="2"/>
      <c r="P47" s="2"/>
      <c r="S47" s="2"/>
      <c r="T47" s="1"/>
      <c r="W47" s="1"/>
      <c r="X47" s="2"/>
      <c r="AB47" s="1"/>
      <c r="AJ47" s="2"/>
      <c r="AM47" s="2"/>
      <c r="AR47" s="2"/>
      <c r="AU47" s="2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90" x14ac:dyDescent="0.25">
      <c r="C48" s="1"/>
      <c r="G48" s="2"/>
      <c r="I48" s="2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I49" s="2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I50" s="2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I51" s="2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I52" s="2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I119" s="2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I120" s="2"/>
      <c r="J120" s="2"/>
      <c r="K120" s="2"/>
      <c r="L120" s="2"/>
      <c r="M120" s="2"/>
      <c r="N120" s="2"/>
      <c r="P120" s="2"/>
      <c r="S120" s="2"/>
      <c r="T120" s="1"/>
      <c r="W120" s="1"/>
      <c r="X120" s="2"/>
      <c r="AB120" s="1"/>
      <c r="AJ120" s="2"/>
      <c r="AM120" s="2"/>
      <c r="AR120" s="2"/>
      <c r="AU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I121" s="2"/>
      <c r="J121" s="2"/>
      <c r="K121" s="2"/>
      <c r="L121" s="2"/>
      <c r="M121" s="2"/>
      <c r="N121" s="2"/>
      <c r="P121" s="2"/>
      <c r="S121" s="2"/>
      <c r="T121" s="1"/>
      <c r="W121" s="1"/>
      <c r="X121" s="2"/>
      <c r="AB121" s="1"/>
      <c r="AJ121" s="2"/>
      <c r="AM121" s="2"/>
      <c r="AR121" s="2"/>
      <c r="AU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I122" s="2"/>
      <c r="J122" s="2"/>
      <c r="K122" s="2"/>
      <c r="L122" s="2"/>
      <c r="M122" s="2"/>
      <c r="N122" s="2"/>
      <c r="P122" s="2"/>
      <c r="S122" s="2"/>
      <c r="T122" s="1"/>
      <c r="W122" s="1"/>
      <c r="X122" s="2"/>
      <c r="AB122" s="1"/>
      <c r="AJ122" s="2"/>
      <c r="AM122" s="2"/>
      <c r="AR122" s="2"/>
      <c r="AU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2"/>
  <sheetViews>
    <sheetView zoomScale="124" zoomScaleNormal="124" zoomScaleSheetLayoutView="100" workbookViewId="0">
      <pane xSplit="2" ySplit="5" topLeftCell="C27" activePane="bottomRight" state="frozen"/>
      <selection activeCell="C55" sqref="C55"/>
      <selection pane="topRight" activeCell="C55" sqref="C55"/>
      <selection pane="bottomLeft" activeCell="C55" sqref="C55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29.570312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4" ht="18.75" x14ac:dyDescent="0.3">
      <c r="A1" s="2" t="s">
        <v>53</v>
      </c>
      <c r="B1" s="6" t="s">
        <v>66</v>
      </c>
      <c r="AX1" s="3"/>
    </row>
    <row r="2" spans="1:194" ht="15.75" x14ac:dyDescent="0.25">
      <c r="A2" s="7" t="s">
        <v>50</v>
      </c>
      <c r="I2" s="1" t="str">
        <f>[1]GSVA_cur!$I$3</f>
        <v>As on 17.03.2025</v>
      </c>
    </row>
    <row r="3" spans="1:194" ht="15.75" x14ac:dyDescent="0.25">
      <c r="A3" s="7"/>
    </row>
    <row r="4" spans="1:194" ht="15.75" x14ac:dyDescent="0.25">
      <c r="A4" s="7"/>
      <c r="E4" s="8"/>
      <c r="F4" s="8" t="s">
        <v>57</v>
      </c>
      <c r="Q4" s="1"/>
      <c r="S4" s="2"/>
      <c r="V4" s="1"/>
      <c r="Y4" s="1"/>
      <c r="AF4" s="2"/>
      <c r="AI4" s="2"/>
      <c r="AN4" s="2"/>
      <c r="AQ4" s="2"/>
      <c r="AV4" s="2"/>
      <c r="AY4" s="2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4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Q5" s="1"/>
      <c r="S5" s="2"/>
      <c r="V5" s="1"/>
      <c r="Y5" s="1"/>
      <c r="AF5" s="2"/>
      <c r="AI5" s="2"/>
      <c r="AN5" s="2"/>
      <c r="AQ5" s="2"/>
      <c r="AV5" s="2"/>
      <c r="AY5" s="2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4" s="11" customFormat="1" ht="15.75" x14ac:dyDescent="0.25">
      <c r="A6" s="17" t="s">
        <v>26</v>
      </c>
      <c r="B6" s="18" t="s">
        <v>2</v>
      </c>
      <c r="C6" s="19">
        <f>SUM(C7:C10)</f>
        <v>5135785</v>
      </c>
      <c r="D6" s="19">
        <f t="shared" ref="D6:F6" si="0">SUM(D7:D10)</f>
        <v>6359894</v>
      </c>
      <c r="E6" s="19">
        <f t="shared" si="0"/>
        <v>7226694</v>
      </c>
      <c r="F6" s="19">
        <f t="shared" si="0"/>
        <v>7127205</v>
      </c>
      <c r="G6" s="19">
        <f t="shared" ref="G6:O6" si="1">SUM(G7:G10)</f>
        <v>7053928.9630596973</v>
      </c>
      <c r="H6" s="19">
        <f t="shared" si="1"/>
        <v>8328543</v>
      </c>
      <c r="I6" s="19">
        <f t="shared" si="1"/>
        <v>9509826</v>
      </c>
      <c r="J6" s="19">
        <f t="shared" si="1"/>
        <v>10747188.103257477</v>
      </c>
      <c r="K6" s="19">
        <f t="shared" si="1"/>
        <v>14913843.294376729</v>
      </c>
      <c r="L6" s="19">
        <f t="shared" si="1"/>
        <v>16647784.950936586</v>
      </c>
      <c r="M6" s="19">
        <f t="shared" si="1"/>
        <v>17598729.557081878</v>
      </c>
      <c r="N6" s="19">
        <f t="shared" si="1"/>
        <v>19368916.028916337</v>
      </c>
      <c r="O6" s="19">
        <f t="shared" si="1"/>
        <v>19991160.779446073</v>
      </c>
      <c r="P6" s="19">
        <f t="shared" ref="P6" si="2">SUM(P7:P10)</f>
        <v>21211208.692952015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L6" s="9"/>
    </row>
    <row r="7" spans="1:194" ht="15.75" x14ac:dyDescent="0.25">
      <c r="A7" s="20">
        <v>1.1000000000000001</v>
      </c>
      <c r="B7" s="21" t="s">
        <v>59</v>
      </c>
      <c r="C7" s="39">
        <v>2955435</v>
      </c>
      <c r="D7" s="39">
        <v>3732206</v>
      </c>
      <c r="E7" s="39">
        <v>4335723</v>
      </c>
      <c r="F7" s="39">
        <v>3752801.9999999995</v>
      </c>
      <c r="G7" s="39">
        <v>3228337.6742407335</v>
      </c>
      <c r="H7" s="39">
        <v>3847676.9999999995</v>
      </c>
      <c r="I7" s="39">
        <v>4194575</v>
      </c>
      <c r="J7" s="39">
        <v>4245235.9360366967</v>
      </c>
      <c r="K7" s="39">
        <v>7240660.3463778375</v>
      </c>
      <c r="L7" s="39">
        <v>7647756.7811583811</v>
      </c>
      <c r="M7" s="39">
        <v>7883769.919833784</v>
      </c>
      <c r="N7" s="39">
        <v>9200333.5587429646</v>
      </c>
      <c r="O7" s="39">
        <v>9202956.8605466839</v>
      </c>
      <c r="P7" s="39">
        <v>9819915.3461037837</v>
      </c>
      <c r="Q7" s="3"/>
      <c r="R7" s="4"/>
      <c r="S7" s="4"/>
      <c r="T7" s="4"/>
      <c r="U7" s="4"/>
      <c r="V7" s="3"/>
      <c r="W7" s="4"/>
      <c r="X7" s="4"/>
      <c r="Y7" s="3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1"/>
      <c r="GJ7" s="1"/>
      <c r="GK7" s="1"/>
    </row>
    <row r="8" spans="1:194" ht="15.75" x14ac:dyDescent="0.25">
      <c r="A8" s="20">
        <v>1.2</v>
      </c>
      <c r="B8" s="21" t="s">
        <v>60</v>
      </c>
      <c r="C8" s="39">
        <v>1859518.9999999998</v>
      </c>
      <c r="D8" s="39">
        <v>2255030</v>
      </c>
      <c r="E8" s="39">
        <v>2453190</v>
      </c>
      <c r="F8" s="39">
        <v>2889982</v>
      </c>
      <c r="G8" s="39">
        <v>3336946.6257300912</v>
      </c>
      <c r="H8" s="39">
        <v>3939151</v>
      </c>
      <c r="I8" s="39">
        <v>4611450</v>
      </c>
      <c r="J8" s="39">
        <v>5693206.2943304572</v>
      </c>
      <c r="K8" s="39">
        <v>6821694.5585434223</v>
      </c>
      <c r="L8" s="39">
        <v>7909289.7756814547</v>
      </c>
      <c r="M8" s="39">
        <v>8561891.8669210002</v>
      </c>
      <c r="N8" s="39">
        <v>9120537.6825043913</v>
      </c>
      <c r="O8" s="39">
        <v>9586775.8803253528</v>
      </c>
      <c r="P8" s="39">
        <v>10173076.887271238</v>
      </c>
      <c r="Q8" s="3"/>
      <c r="R8" s="4"/>
      <c r="S8" s="4"/>
      <c r="T8" s="4"/>
      <c r="U8" s="4"/>
      <c r="V8" s="3"/>
      <c r="W8" s="4"/>
      <c r="X8" s="4"/>
      <c r="Y8" s="3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1"/>
      <c r="GJ8" s="1"/>
      <c r="GK8" s="1"/>
    </row>
    <row r="9" spans="1:194" ht="15.75" x14ac:dyDescent="0.25">
      <c r="A9" s="20">
        <v>1.3</v>
      </c>
      <c r="B9" s="21" t="s">
        <v>61</v>
      </c>
      <c r="C9" s="39">
        <v>189621</v>
      </c>
      <c r="D9" s="39">
        <v>207934</v>
      </c>
      <c r="E9" s="39">
        <v>214376.00000000003</v>
      </c>
      <c r="F9" s="39">
        <v>244055.00000000003</v>
      </c>
      <c r="G9" s="39">
        <v>247435.87196220373</v>
      </c>
      <c r="H9" s="39">
        <v>332800</v>
      </c>
      <c r="I9" s="39">
        <v>365020</v>
      </c>
      <c r="J9" s="39">
        <v>433216.94518578186</v>
      </c>
      <c r="K9" s="39">
        <v>415590.54588789074</v>
      </c>
      <c r="L9" s="39">
        <v>605235.92673748813</v>
      </c>
      <c r="M9" s="39">
        <v>608329.19247607864</v>
      </c>
      <c r="N9" s="39">
        <v>428676.33580607682</v>
      </c>
      <c r="O9" s="39">
        <v>545844.39245822828</v>
      </c>
      <c r="P9" s="39">
        <v>571979.69111319061</v>
      </c>
      <c r="Q9" s="3"/>
      <c r="R9" s="4"/>
      <c r="S9" s="4"/>
      <c r="T9" s="4"/>
      <c r="U9" s="4"/>
      <c r="V9" s="3"/>
      <c r="W9" s="4"/>
      <c r="X9" s="4"/>
      <c r="Y9" s="3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1"/>
      <c r="GJ9" s="1"/>
      <c r="GK9" s="1"/>
    </row>
    <row r="10" spans="1:194" ht="15.75" x14ac:dyDescent="0.25">
      <c r="A10" s="20">
        <v>1.4</v>
      </c>
      <c r="B10" s="21" t="s">
        <v>62</v>
      </c>
      <c r="C10" s="39">
        <v>131210</v>
      </c>
      <c r="D10" s="39">
        <v>164724</v>
      </c>
      <c r="E10" s="39">
        <v>223405.00000000003</v>
      </c>
      <c r="F10" s="39">
        <v>240366</v>
      </c>
      <c r="G10" s="39">
        <v>241208.79112666936</v>
      </c>
      <c r="H10" s="39">
        <v>208915</v>
      </c>
      <c r="I10" s="39">
        <v>338781</v>
      </c>
      <c r="J10" s="39">
        <v>375528.9277045413</v>
      </c>
      <c r="K10" s="39">
        <v>435897.84356757847</v>
      </c>
      <c r="L10" s="39">
        <v>485502.46735926287</v>
      </c>
      <c r="M10" s="39">
        <v>544738.57785101526</v>
      </c>
      <c r="N10" s="39">
        <v>619368.45186290657</v>
      </c>
      <c r="O10" s="39">
        <v>655583.64611580817</v>
      </c>
      <c r="P10" s="39">
        <v>646236.76846380509</v>
      </c>
      <c r="Q10" s="3"/>
      <c r="R10" s="4"/>
      <c r="S10" s="4"/>
      <c r="T10" s="4"/>
      <c r="U10" s="4"/>
      <c r="V10" s="3"/>
      <c r="W10" s="4"/>
      <c r="X10" s="4"/>
      <c r="Y10" s="3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1"/>
      <c r="GJ10" s="1"/>
      <c r="GK10" s="1"/>
    </row>
    <row r="11" spans="1:194" ht="15.75" x14ac:dyDescent="0.25">
      <c r="A11" s="23" t="s">
        <v>31</v>
      </c>
      <c r="B11" s="21" t="s">
        <v>3</v>
      </c>
      <c r="C11" s="39">
        <v>973421.99999999988</v>
      </c>
      <c r="D11" s="39">
        <v>1114586</v>
      </c>
      <c r="E11" s="39">
        <v>1033118</v>
      </c>
      <c r="F11" s="39">
        <v>1249886</v>
      </c>
      <c r="G11" s="39">
        <v>1432012.3995955759</v>
      </c>
      <c r="H11" s="39">
        <v>1653102</v>
      </c>
      <c r="I11" s="39">
        <v>1988458.0000000002</v>
      </c>
      <c r="J11" s="39">
        <v>2811503.4396266667</v>
      </c>
      <c r="K11" s="39">
        <v>2263598.0381074422</v>
      </c>
      <c r="L11" s="39">
        <v>1822655.9422248541</v>
      </c>
      <c r="M11" s="39">
        <v>2231829.5072397906</v>
      </c>
      <c r="N11" s="39">
        <v>2443460.3183980053</v>
      </c>
      <c r="O11" s="39">
        <v>2830226.1148074167</v>
      </c>
      <c r="P11" s="39">
        <v>2885442.0545883756</v>
      </c>
      <c r="Q11" s="3"/>
      <c r="R11" s="4"/>
      <c r="S11" s="4"/>
      <c r="T11" s="4"/>
      <c r="U11" s="4"/>
      <c r="V11" s="3"/>
      <c r="W11" s="4"/>
      <c r="X11" s="4"/>
      <c r="Y11" s="3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1"/>
      <c r="GJ11" s="1"/>
      <c r="GK11" s="1"/>
    </row>
    <row r="12" spans="1:194" s="9" customFormat="1" ht="15.75" x14ac:dyDescent="0.25">
      <c r="A12" s="24"/>
      <c r="B12" s="25" t="s">
        <v>28</v>
      </c>
      <c r="C12" s="26">
        <f>C6+C11</f>
        <v>6109207</v>
      </c>
      <c r="D12" s="26">
        <f t="shared" ref="D12:F12" si="3">D6+D11</f>
        <v>7474480</v>
      </c>
      <c r="E12" s="26">
        <f t="shared" si="3"/>
        <v>8259812</v>
      </c>
      <c r="F12" s="26">
        <f t="shared" si="3"/>
        <v>8377091</v>
      </c>
      <c r="G12" s="26">
        <f t="shared" ref="G12:P12" si="4">G6+G11</f>
        <v>8485941.3626552727</v>
      </c>
      <c r="H12" s="26">
        <f t="shared" si="4"/>
        <v>9981645</v>
      </c>
      <c r="I12" s="26">
        <f t="shared" si="4"/>
        <v>11498284</v>
      </c>
      <c r="J12" s="26">
        <f t="shared" si="4"/>
        <v>13558691.542884145</v>
      </c>
      <c r="K12" s="26">
        <f t="shared" si="4"/>
        <v>17177441.332484171</v>
      </c>
      <c r="L12" s="26">
        <f t="shared" si="4"/>
        <v>18470440.893161438</v>
      </c>
      <c r="M12" s="26">
        <f t="shared" si="4"/>
        <v>19830559.064321667</v>
      </c>
      <c r="N12" s="26">
        <f t="shared" si="4"/>
        <v>21812376.347314343</v>
      </c>
      <c r="O12" s="26">
        <f t="shared" si="4"/>
        <v>22821386.894253489</v>
      </c>
      <c r="P12" s="26">
        <f t="shared" si="4"/>
        <v>24096650.747540392</v>
      </c>
      <c r="Q12" s="3"/>
      <c r="R12" s="4"/>
      <c r="S12" s="4"/>
      <c r="T12" s="4"/>
      <c r="U12" s="4"/>
      <c r="V12" s="3"/>
      <c r="W12" s="4"/>
      <c r="X12" s="4"/>
      <c r="Y12" s="3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0"/>
      <c r="EA12" s="10"/>
      <c r="EB12" s="10"/>
      <c r="EC12" s="10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1"/>
      <c r="GJ12" s="11"/>
      <c r="GK12" s="11"/>
    </row>
    <row r="13" spans="1:194" s="1" customFormat="1" ht="15.75" x14ac:dyDescent="0.25">
      <c r="A13" s="27" t="s">
        <v>32</v>
      </c>
      <c r="B13" s="28" t="s">
        <v>4</v>
      </c>
      <c r="C13" s="39">
        <v>5292515</v>
      </c>
      <c r="D13" s="39">
        <v>4610226</v>
      </c>
      <c r="E13" s="39">
        <v>4785738</v>
      </c>
      <c r="F13" s="39">
        <v>4515593</v>
      </c>
      <c r="G13" s="39">
        <v>6118295</v>
      </c>
      <c r="H13" s="39">
        <v>6380150</v>
      </c>
      <c r="I13" s="39">
        <v>7127381</v>
      </c>
      <c r="J13" s="39">
        <v>8560066.8111178037</v>
      </c>
      <c r="K13" s="39">
        <v>8432045.6795397978</v>
      </c>
      <c r="L13" s="39">
        <v>8744318.6007078346</v>
      </c>
      <c r="M13" s="39">
        <v>9367722.7928002849</v>
      </c>
      <c r="N13" s="39">
        <v>9580543.4675620664</v>
      </c>
      <c r="O13" s="39">
        <v>10289242.399230599</v>
      </c>
      <c r="P13" s="39">
        <v>10822112.260824054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L13" s="2"/>
    </row>
    <row r="14" spans="1:194" ht="30" x14ac:dyDescent="0.25">
      <c r="A14" s="23" t="s">
        <v>33</v>
      </c>
      <c r="B14" s="21" t="s">
        <v>5</v>
      </c>
      <c r="C14" s="39">
        <v>521543</v>
      </c>
      <c r="D14" s="39">
        <v>386369</v>
      </c>
      <c r="E14" s="39">
        <v>587316</v>
      </c>
      <c r="F14" s="39">
        <v>496656.00000000006</v>
      </c>
      <c r="G14" s="39">
        <v>581507.05315500009</v>
      </c>
      <c r="H14" s="39">
        <v>498264.99999999994</v>
      </c>
      <c r="I14" s="39">
        <v>741045</v>
      </c>
      <c r="J14" s="39">
        <v>912245.2771726948</v>
      </c>
      <c r="K14" s="39">
        <v>1222713.6560574451</v>
      </c>
      <c r="L14" s="39">
        <v>1088686.3174584894</v>
      </c>
      <c r="M14" s="39">
        <v>1215872.2603327092</v>
      </c>
      <c r="N14" s="39">
        <v>1430088.7555721239</v>
      </c>
      <c r="O14" s="39">
        <v>1923058.57670293</v>
      </c>
      <c r="P14" s="39">
        <v>2064176.6875720345</v>
      </c>
      <c r="Q14" s="3"/>
      <c r="R14" s="4"/>
      <c r="S14" s="4"/>
      <c r="T14" s="4"/>
      <c r="U14" s="4"/>
      <c r="V14" s="3"/>
      <c r="W14" s="4"/>
      <c r="X14" s="4"/>
      <c r="Y14" s="3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3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3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3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1"/>
      <c r="GJ14" s="1"/>
      <c r="GK14" s="1"/>
    </row>
    <row r="15" spans="1:194" ht="15.75" x14ac:dyDescent="0.25">
      <c r="A15" s="23" t="s">
        <v>34</v>
      </c>
      <c r="B15" s="21" t="s">
        <v>6</v>
      </c>
      <c r="C15" s="39">
        <v>2172794</v>
      </c>
      <c r="D15" s="39">
        <v>2234923</v>
      </c>
      <c r="E15" s="39">
        <v>2310513</v>
      </c>
      <c r="F15" s="39">
        <v>2617068</v>
      </c>
      <c r="G15" s="39">
        <v>2679799</v>
      </c>
      <c r="H15" s="39">
        <v>2683552</v>
      </c>
      <c r="I15" s="39">
        <v>3246813</v>
      </c>
      <c r="J15" s="39">
        <v>3519678.0380905364</v>
      </c>
      <c r="K15" s="39">
        <v>3596653.5694072735</v>
      </c>
      <c r="L15" s="39">
        <v>3333166.8817926906</v>
      </c>
      <c r="M15" s="39">
        <v>4654960.9091849038</v>
      </c>
      <c r="N15" s="39">
        <v>5689817.9645269234</v>
      </c>
      <c r="O15" s="39">
        <v>6536948.2713381797</v>
      </c>
      <c r="P15" s="39">
        <v>7319135.7882179711</v>
      </c>
      <c r="Q15" s="3"/>
      <c r="R15" s="4"/>
      <c r="S15" s="4"/>
      <c r="T15" s="4"/>
      <c r="U15" s="4"/>
      <c r="V15" s="3"/>
      <c r="W15" s="4"/>
      <c r="X15" s="4"/>
      <c r="Y15" s="3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3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3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3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1"/>
      <c r="GJ15" s="1"/>
      <c r="GK15" s="1"/>
    </row>
    <row r="16" spans="1:194" s="9" customFormat="1" ht="15.75" x14ac:dyDescent="0.25">
      <c r="A16" s="24"/>
      <c r="B16" s="25" t="s">
        <v>29</v>
      </c>
      <c r="C16" s="26">
        <f>+C13+C14+C15</f>
        <v>7986852</v>
      </c>
      <c r="D16" s="26">
        <f t="shared" ref="D16:F16" si="5">+D13+D14+D15</f>
        <v>7231518</v>
      </c>
      <c r="E16" s="26">
        <f t="shared" si="5"/>
        <v>7683567</v>
      </c>
      <c r="F16" s="26">
        <f t="shared" si="5"/>
        <v>7629317</v>
      </c>
      <c r="G16" s="26">
        <f t="shared" ref="G16:L16" si="6">+G13+G14+G15</f>
        <v>9379601.0531550013</v>
      </c>
      <c r="H16" s="26">
        <f t="shared" si="6"/>
        <v>9561967</v>
      </c>
      <c r="I16" s="26">
        <f t="shared" si="6"/>
        <v>11115239</v>
      </c>
      <c r="J16" s="26">
        <f t="shared" si="6"/>
        <v>12991990.126381034</v>
      </c>
      <c r="K16" s="26">
        <f t="shared" si="6"/>
        <v>13251412.905004516</v>
      </c>
      <c r="L16" s="26">
        <f t="shared" si="6"/>
        <v>13166171.799959015</v>
      </c>
      <c r="M16" s="26">
        <f t="shared" ref="M16:N16" si="7">+M13+M14+M15</f>
        <v>15238555.962317899</v>
      </c>
      <c r="N16" s="26">
        <f t="shared" si="7"/>
        <v>16700450.187661113</v>
      </c>
      <c r="O16" s="26">
        <f t="shared" ref="O16:P16" si="8">+O13+O14+O15</f>
        <v>18749249.247271709</v>
      </c>
      <c r="P16" s="26">
        <f t="shared" si="8"/>
        <v>20205424.73661406</v>
      </c>
      <c r="Q16" s="3"/>
      <c r="R16" s="4"/>
      <c r="S16" s="4"/>
      <c r="T16" s="4"/>
      <c r="U16" s="4"/>
      <c r="V16" s="3"/>
      <c r="W16" s="4"/>
      <c r="X16" s="4"/>
      <c r="Y16" s="3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0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0"/>
      <c r="EA16" s="10"/>
      <c r="EB16" s="10"/>
      <c r="EC16" s="10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0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0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1"/>
      <c r="GJ16" s="11"/>
      <c r="GK16" s="11"/>
    </row>
    <row r="17" spans="1:194" s="11" customFormat="1" ht="30" x14ac:dyDescent="0.25">
      <c r="A17" s="17" t="s">
        <v>35</v>
      </c>
      <c r="B17" s="18" t="s">
        <v>7</v>
      </c>
      <c r="C17" s="19">
        <f>C18+C19</f>
        <v>3591641</v>
      </c>
      <c r="D17" s="19">
        <f t="shared" ref="D17:F17" si="9">D18+D19</f>
        <v>4260326</v>
      </c>
      <c r="E17" s="19">
        <f t="shared" si="9"/>
        <v>4946114</v>
      </c>
      <c r="F17" s="19">
        <f t="shared" si="9"/>
        <v>6211686</v>
      </c>
      <c r="G17" s="19">
        <f t="shared" ref="G17:L17" si="10">G18+G19</f>
        <v>7224728</v>
      </c>
      <c r="H17" s="19">
        <f t="shared" si="10"/>
        <v>8384873</v>
      </c>
      <c r="I17" s="19">
        <f t="shared" si="10"/>
        <v>10024712</v>
      </c>
      <c r="J17" s="19">
        <f t="shared" si="10"/>
        <v>12470124.379165838</v>
      </c>
      <c r="K17" s="19">
        <f t="shared" si="10"/>
        <v>14363364.022121929</v>
      </c>
      <c r="L17" s="19">
        <f t="shared" si="10"/>
        <v>12143795.221357495</v>
      </c>
      <c r="M17" s="19">
        <f t="shared" ref="M17:N17" si="11">M18+M19</f>
        <v>16120802.520230457</v>
      </c>
      <c r="N17" s="19">
        <f t="shared" si="11"/>
        <v>20930480.507459264</v>
      </c>
      <c r="O17" s="19">
        <f t="shared" ref="O17:P17" si="12">O18+O19</f>
        <v>23410924.228573315</v>
      </c>
      <c r="P17" s="19">
        <f t="shared" si="12"/>
        <v>25994973.44834578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L17" s="9"/>
    </row>
    <row r="18" spans="1:194" ht="15.75" x14ac:dyDescent="0.25">
      <c r="A18" s="20">
        <v>6.1</v>
      </c>
      <c r="B18" s="21" t="s">
        <v>8</v>
      </c>
      <c r="C18" s="39">
        <v>2921646</v>
      </c>
      <c r="D18" s="39">
        <v>3488107</v>
      </c>
      <c r="E18" s="39">
        <v>4306124</v>
      </c>
      <c r="F18" s="39">
        <v>5521290</v>
      </c>
      <c r="G18" s="39">
        <v>6441294</v>
      </c>
      <c r="H18" s="39">
        <v>7537716</v>
      </c>
      <c r="I18" s="39">
        <v>9113579</v>
      </c>
      <c r="J18" s="39">
        <v>11416421.470624121</v>
      </c>
      <c r="K18" s="39">
        <v>13278716.722396817</v>
      </c>
      <c r="L18" s="39">
        <v>11622673.709288655</v>
      </c>
      <c r="M18" s="39">
        <v>15352201.21004492</v>
      </c>
      <c r="N18" s="39">
        <v>19632055.270430621</v>
      </c>
      <c r="O18" s="39">
        <v>22007080.634569902</v>
      </c>
      <c r="P18" s="39">
        <v>23879874.742776126</v>
      </c>
      <c r="Q18" s="3"/>
      <c r="R18" s="4"/>
      <c r="S18" s="4"/>
      <c r="T18" s="4"/>
      <c r="U18" s="4"/>
      <c r="V18" s="3"/>
      <c r="W18" s="4"/>
      <c r="X18" s="4"/>
      <c r="Y18" s="3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1"/>
      <c r="GJ18" s="1"/>
      <c r="GK18" s="1"/>
    </row>
    <row r="19" spans="1:194" ht="15.75" x14ac:dyDescent="0.25">
      <c r="A19" s="20">
        <v>6.2</v>
      </c>
      <c r="B19" s="21" t="s">
        <v>9</v>
      </c>
      <c r="C19" s="39">
        <v>669995</v>
      </c>
      <c r="D19" s="39">
        <v>772219</v>
      </c>
      <c r="E19" s="39">
        <v>639990</v>
      </c>
      <c r="F19" s="39">
        <v>690396</v>
      </c>
      <c r="G19" s="39">
        <v>783434</v>
      </c>
      <c r="H19" s="39">
        <v>847157</v>
      </c>
      <c r="I19" s="39">
        <v>911133</v>
      </c>
      <c r="J19" s="39">
        <v>1053702.9085417169</v>
      </c>
      <c r="K19" s="39">
        <v>1084647.2997251109</v>
      </c>
      <c r="L19" s="39">
        <v>521121.51206883998</v>
      </c>
      <c r="M19" s="39">
        <v>768601.31018553709</v>
      </c>
      <c r="N19" s="39">
        <v>1298425.2370286423</v>
      </c>
      <c r="O19" s="39">
        <v>1403843.5940034124</v>
      </c>
      <c r="P19" s="39">
        <v>2115098.7055696552</v>
      </c>
      <c r="Q19" s="3"/>
      <c r="R19" s="4"/>
      <c r="S19" s="4"/>
      <c r="T19" s="4"/>
      <c r="U19" s="4"/>
      <c r="V19" s="3"/>
      <c r="W19" s="4"/>
      <c r="X19" s="4"/>
      <c r="Y19" s="3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1"/>
      <c r="GJ19" s="1"/>
      <c r="GK19" s="1"/>
    </row>
    <row r="20" spans="1:194" s="11" customFormat="1" ht="45" x14ac:dyDescent="0.25">
      <c r="A20" s="29" t="s">
        <v>36</v>
      </c>
      <c r="B20" s="30" t="s">
        <v>10</v>
      </c>
      <c r="C20" s="19">
        <f>SUM(C21:C27)</f>
        <v>2085992</v>
      </c>
      <c r="D20" s="19">
        <f t="shared" ref="D20:F20" si="13">SUM(D21:D27)</f>
        <v>2492792</v>
      </c>
      <c r="E20" s="19">
        <f t="shared" si="13"/>
        <v>2647000</v>
      </c>
      <c r="F20" s="19">
        <f t="shared" si="13"/>
        <v>2927320</v>
      </c>
      <c r="G20" s="19">
        <f t="shared" ref="G20:N20" si="14">SUM(G21:G27)</f>
        <v>3253325.5232934733</v>
      </c>
      <c r="H20" s="19">
        <f t="shared" si="14"/>
        <v>3447654</v>
      </c>
      <c r="I20" s="19">
        <f t="shared" si="14"/>
        <v>3570111</v>
      </c>
      <c r="J20" s="19">
        <f t="shared" si="14"/>
        <v>3862840.1932120677</v>
      </c>
      <c r="K20" s="19">
        <f t="shared" si="14"/>
        <v>4082772.3425329309</v>
      </c>
      <c r="L20" s="19">
        <f t="shared" si="14"/>
        <v>3470187.5473094755</v>
      </c>
      <c r="M20" s="19">
        <f t="shared" si="14"/>
        <v>5402277.9518731181</v>
      </c>
      <c r="N20" s="19">
        <f t="shared" si="14"/>
        <v>6636155.2780268462</v>
      </c>
      <c r="O20" s="19">
        <f t="shared" ref="O20:P20" si="15">SUM(O21:O27)</f>
        <v>8277741.3042105725</v>
      </c>
      <c r="P20" s="19">
        <f t="shared" si="15"/>
        <v>8726548.9476691745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L20" s="9"/>
    </row>
    <row r="21" spans="1:194" ht="15.75" x14ac:dyDescent="0.25">
      <c r="A21" s="20">
        <v>7.1</v>
      </c>
      <c r="B21" s="21" t="s">
        <v>11</v>
      </c>
      <c r="C21" s="39">
        <v>135603</v>
      </c>
      <c r="D21" s="39">
        <v>147974</v>
      </c>
      <c r="E21" s="39">
        <v>159796</v>
      </c>
      <c r="F21" s="39">
        <v>165379</v>
      </c>
      <c r="G21" s="39">
        <v>163849.16999999998</v>
      </c>
      <c r="H21" s="39">
        <v>178325</v>
      </c>
      <c r="I21" s="39">
        <v>207290</v>
      </c>
      <c r="J21" s="39">
        <v>211119.99999999997</v>
      </c>
      <c r="K21" s="39">
        <v>268900.13564913208</v>
      </c>
      <c r="L21" s="39">
        <v>240569.10437730822</v>
      </c>
      <c r="M21" s="39">
        <v>248110.28185406898</v>
      </c>
      <c r="N21" s="39">
        <v>290321.31765049091</v>
      </c>
      <c r="O21" s="39">
        <v>330209.43298921804</v>
      </c>
      <c r="P21" s="39">
        <v>359928.28195824765</v>
      </c>
      <c r="Q21" s="3"/>
      <c r="R21" s="4"/>
      <c r="S21" s="4"/>
      <c r="T21" s="4"/>
      <c r="U21" s="4"/>
      <c r="V21" s="3"/>
      <c r="W21" s="4"/>
      <c r="X21" s="4"/>
      <c r="Y21" s="3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1"/>
      <c r="GJ21" s="1"/>
      <c r="GK21" s="1"/>
    </row>
    <row r="22" spans="1:194" ht="15.75" x14ac:dyDescent="0.25">
      <c r="A22" s="20">
        <v>7.2</v>
      </c>
      <c r="B22" s="21" t="s">
        <v>12</v>
      </c>
      <c r="C22" s="39">
        <v>1205113</v>
      </c>
      <c r="D22" s="39">
        <v>1435306</v>
      </c>
      <c r="E22" s="39">
        <v>1561012</v>
      </c>
      <c r="F22" s="39">
        <v>1691023</v>
      </c>
      <c r="G22" s="39">
        <v>1869371.0219999996</v>
      </c>
      <c r="H22" s="39">
        <v>1982782</v>
      </c>
      <c r="I22" s="39">
        <v>2169008</v>
      </c>
      <c r="J22" s="39">
        <v>2548362.0438816231</v>
      </c>
      <c r="K22" s="39">
        <v>2584189.9886570605</v>
      </c>
      <c r="L22" s="39">
        <v>2066313.2269918118</v>
      </c>
      <c r="M22" s="39">
        <v>3677732.7677298514</v>
      </c>
      <c r="N22" s="39">
        <v>4508798.7943970524</v>
      </c>
      <c r="O22" s="39">
        <v>5814041.3092390895</v>
      </c>
      <c r="P22" s="39">
        <v>5982628.1512522167</v>
      </c>
      <c r="Q22" s="3"/>
      <c r="R22" s="4"/>
      <c r="S22" s="4"/>
      <c r="T22" s="4"/>
      <c r="U22" s="4"/>
      <c r="V22" s="3"/>
      <c r="W22" s="4"/>
      <c r="X22" s="4"/>
      <c r="Y22" s="3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1"/>
      <c r="GJ22" s="1"/>
      <c r="GK22" s="1"/>
    </row>
    <row r="23" spans="1:194" ht="15.75" x14ac:dyDescent="0.25">
      <c r="A23" s="20">
        <v>7.3</v>
      </c>
      <c r="B23" s="21" t="s">
        <v>13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  <c r="P23" s="39">
        <v>0</v>
      </c>
      <c r="Q23" s="3"/>
      <c r="R23" s="4"/>
      <c r="S23" s="4"/>
      <c r="T23" s="4"/>
      <c r="U23" s="4"/>
      <c r="V23" s="3"/>
      <c r="W23" s="4"/>
      <c r="X23" s="4"/>
      <c r="Y23" s="3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1"/>
      <c r="GJ23" s="1"/>
      <c r="GK23" s="1"/>
    </row>
    <row r="24" spans="1:194" ht="15.75" x14ac:dyDescent="0.25">
      <c r="A24" s="20">
        <v>7.4</v>
      </c>
      <c r="B24" s="21" t="s">
        <v>14</v>
      </c>
      <c r="C24" s="39">
        <v>19181</v>
      </c>
      <c r="D24" s="39">
        <v>36114</v>
      </c>
      <c r="E24" s="39">
        <v>16910</v>
      </c>
      <c r="F24" s="39">
        <v>41638</v>
      </c>
      <c r="G24" s="39">
        <v>92841.653999999995</v>
      </c>
      <c r="H24" s="39">
        <v>106772</v>
      </c>
      <c r="I24" s="39">
        <v>111667</v>
      </c>
      <c r="J24" s="39">
        <v>55853.556428872682</v>
      </c>
      <c r="K24" s="39">
        <v>87089.196422937646</v>
      </c>
      <c r="L24" s="39">
        <v>9814.6983076782344</v>
      </c>
      <c r="M24" s="39">
        <v>5216.5378163054702</v>
      </c>
      <c r="N24" s="39">
        <v>33763.572103391256</v>
      </c>
      <c r="O24" s="39">
        <v>40225.99502908568</v>
      </c>
      <c r="P24" s="39">
        <v>46357.904078967069</v>
      </c>
      <c r="Q24" s="3"/>
      <c r="R24" s="4"/>
      <c r="S24" s="4"/>
      <c r="T24" s="4"/>
      <c r="U24" s="4"/>
      <c r="V24" s="3"/>
      <c r="W24" s="4"/>
      <c r="X24" s="4"/>
      <c r="Y24" s="3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1"/>
      <c r="GJ24" s="1"/>
      <c r="GK24" s="1"/>
    </row>
    <row r="25" spans="1:194" ht="15.75" x14ac:dyDescent="0.25">
      <c r="A25" s="20">
        <v>7.5</v>
      </c>
      <c r="B25" s="21" t="s">
        <v>15</v>
      </c>
      <c r="C25" s="39">
        <v>306592</v>
      </c>
      <c r="D25" s="39">
        <v>405252</v>
      </c>
      <c r="E25" s="39">
        <v>388170</v>
      </c>
      <c r="F25" s="39">
        <v>435210.00000000006</v>
      </c>
      <c r="G25" s="39">
        <v>441879.07000000007</v>
      </c>
      <c r="H25" s="39">
        <v>484851</v>
      </c>
      <c r="I25" s="39">
        <v>502945</v>
      </c>
      <c r="J25" s="39">
        <v>440000.84733879659</v>
      </c>
      <c r="K25" s="39">
        <v>440776.8958967381</v>
      </c>
      <c r="L25" s="39">
        <v>404546.19861874328</v>
      </c>
      <c r="M25" s="39">
        <v>588849.58984290878</v>
      </c>
      <c r="N25" s="39">
        <v>734949.49538407347</v>
      </c>
      <c r="O25" s="39">
        <v>925119.36870023049</v>
      </c>
      <c r="P25" s="39">
        <v>1063221.7685490041</v>
      </c>
      <c r="Q25" s="3"/>
      <c r="R25" s="4"/>
      <c r="S25" s="4"/>
      <c r="T25" s="4"/>
      <c r="U25" s="4"/>
      <c r="V25" s="3"/>
      <c r="W25" s="4"/>
      <c r="X25" s="4"/>
      <c r="Y25" s="3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1"/>
      <c r="GJ25" s="1"/>
      <c r="GK25" s="1"/>
    </row>
    <row r="26" spans="1:194" ht="15.75" x14ac:dyDescent="0.25">
      <c r="A26" s="20">
        <v>7.6</v>
      </c>
      <c r="B26" s="21" t="s">
        <v>16</v>
      </c>
      <c r="C26" s="39">
        <v>15008.000000000002</v>
      </c>
      <c r="D26" s="39">
        <v>13272</v>
      </c>
      <c r="E26" s="39">
        <v>14466</v>
      </c>
      <c r="F26" s="39">
        <v>14880.000000000002</v>
      </c>
      <c r="G26" s="39">
        <v>15961.732093474</v>
      </c>
      <c r="H26" s="39">
        <v>16997</v>
      </c>
      <c r="I26" s="39">
        <v>14481</v>
      </c>
      <c r="J26" s="39">
        <v>57902.323571132198</v>
      </c>
      <c r="K26" s="39">
        <v>59660.14585761528</v>
      </c>
      <c r="L26" s="39">
        <v>67439.860223423952</v>
      </c>
      <c r="M26" s="39">
        <v>68705.955424506945</v>
      </c>
      <c r="N26" s="39">
        <v>73637.077961541741</v>
      </c>
      <c r="O26" s="39">
        <v>81914.302652121143</v>
      </c>
      <c r="P26" s="39">
        <v>90421.165625837952</v>
      </c>
      <c r="Q26" s="3"/>
      <c r="R26" s="4"/>
      <c r="S26" s="4"/>
      <c r="T26" s="4"/>
      <c r="U26" s="4"/>
      <c r="V26" s="3"/>
      <c r="W26" s="4"/>
      <c r="X26" s="4"/>
      <c r="Y26" s="3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1"/>
      <c r="GJ26" s="1"/>
      <c r="GK26" s="1"/>
    </row>
    <row r="27" spans="1:194" ht="30" x14ac:dyDescent="0.25">
      <c r="A27" s="20">
        <v>7.7</v>
      </c>
      <c r="B27" s="21" t="s">
        <v>17</v>
      </c>
      <c r="C27" s="39">
        <v>404495</v>
      </c>
      <c r="D27" s="39">
        <v>454874</v>
      </c>
      <c r="E27" s="39">
        <v>506646</v>
      </c>
      <c r="F27" s="39">
        <v>579190</v>
      </c>
      <c r="G27" s="39">
        <v>669422.87520000001</v>
      </c>
      <c r="H27" s="39">
        <v>677927</v>
      </c>
      <c r="I27" s="39">
        <v>564720</v>
      </c>
      <c r="J27" s="39">
        <v>549601.42199164326</v>
      </c>
      <c r="K27" s="39">
        <v>642155.98004944704</v>
      </c>
      <c r="L27" s="39">
        <v>681504.45879050996</v>
      </c>
      <c r="M27" s="39">
        <v>813662.81920547574</v>
      </c>
      <c r="N27" s="39">
        <v>994685.02053029533</v>
      </c>
      <c r="O27" s="39">
        <v>1086230.8956008276</v>
      </c>
      <c r="P27" s="39">
        <v>1183991.6762049021</v>
      </c>
      <c r="Q27" s="3"/>
      <c r="R27" s="4"/>
      <c r="S27" s="4"/>
      <c r="T27" s="4"/>
      <c r="U27" s="4"/>
      <c r="V27" s="3"/>
      <c r="W27" s="4"/>
      <c r="X27" s="4"/>
      <c r="Y27" s="3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1"/>
      <c r="GJ27" s="1"/>
      <c r="GK27" s="1"/>
    </row>
    <row r="28" spans="1:194" ht="15.75" x14ac:dyDescent="0.25">
      <c r="A28" s="23" t="s">
        <v>37</v>
      </c>
      <c r="B28" s="21" t="s">
        <v>18</v>
      </c>
      <c r="C28" s="39">
        <v>2092928</v>
      </c>
      <c r="D28" s="39">
        <v>2321354</v>
      </c>
      <c r="E28" s="39">
        <v>2615361</v>
      </c>
      <c r="F28" s="39">
        <v>2970365</v>
      </c>
      <c r="G28" s="39">
        <v>3240937.19</v>
      </c>
      <c r="H28" s="39">
        <v>3555387.9999999995</v>
      </c>
      <c r="I28" s="39">
        <v>3989205.0000000005</v>
      </c>
      <c r="J28" s="39">
        <v>4277977</v>
      </c>
      <c r="K28" s="39">
        <v>4559540.1265725894</v>
      </c>
      <c r="L28" s="39">
        <v>4738838.5194907468</v>
      </c>
      <c r="M28" s="39">
        <v>5090256.7920531947</v>
      </c>
      <c r="N28" s="39">
        <v>5985334.9085948355</v>
      </c>
      <c r="O28" s="39">
        <v>6551715.947867454</v>
      </c>
      <c r="P28" s="39">
        <v>7190402.3612328805</v>
      </c>
      <c r="Q28" s="3"/>
      <c r="R28" s="4"/>
      <c r="S28" s="4"/>
      <c r="T28" s="4"/>
      <c r="U28" s="4"/>
      <c r="V28" s="3"/>
      <c r="W28" s="4"/>
      <c r="X28" s="4"/>
      <c r="Y28" s="3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1"/>
      <c r="GJ28" s="1"/>
      <c r="GK28" s="1"/>
    </row>
    <row r="29" spans="1:194" ht="45" x14ac:dyDescent="0.25">
      <c r="A29" s="23" t="s">
        <v>38</v>
      </c>
      <c r="B29" s="21" t="s">
        <v>19</v>
      </c>
      <c r="C29" s="39">
        <v>4992035</v>
      </c>
      <c r="D29" s="39">
        <v>6207688</v>
      </c>
      <c r="E29" s="39">
        <v>7292155</v>
      </c>
      <c r="F29" s="39">
        <v>8340678</v>
      </c>
      <c r="G29" s="39">
        <v>9718497</v>
      </c>
      <c r="H29" s="39">
        <v>11420938</v>
      </c>
      <c r="I29" s="39">
        <v>12297735</v>
      </c>
      <c r="J29" s="39">
        <v>13894495.264448168</v>
      </c>
      <c r="K29" s="39">
        <v>15584802.852694634</v>
      </c>
      <c r="L29" s="39">
        <v>16730732.780638419</v>
      </c>
      <c r="M29" s="39">
        <v>20511209.904427487</v>
      </c>
      <c r="N29" s="39">
        <v>24836195.896358371</v>
      </c>
      <c r="O29" s="39">
        <v>27693827.674398355</v>
      </c>
      <c r="P29" s="39">
        <v>31965542.611829441</v>
      </c>
      <c r="Q29" s="3"/>
      <c r="R29" s="4"/>
      <c r="S29" s="4"/>
      <c r="T29" s="4"/>
      <c r="U29" s="4"/>
      <c r="V29" s="3"/>
      <c r="W29" s="4"/>
      <c r="X29" s="4"/>
      <c r="Y29" s="3"/>
      <c r="Z29" s="5"/>
      <c r="AA29" s="5"/>
      <c r="AB29" s="5"/>
      <c r="AC29" s="5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1"/>
      <c r="GJ29" s="1"/>
      <c r="GK29" s="1"/>
    </row>
    <row r="30" spans="1:194" ht="15.75" x14ac:dyDescent="0.25">
      <c r="A30" s="23" t="s">
        <v>39</v>
      </c>
      <c r="B30" s="21" t="s">
        <v>54</v>
      </c>
      <c r="C30" s="39">
        <v>874825</v>
      </c>
      <c r="D30" s="39">
        <v>987233</v>
      </c>
      <c r="E30" s="39">
        <v>1117503</v>
      </c>
      <c r="F30" s="39">
        <v>1361585</v>
      </c>
      <c r="G30" s="39">
        <v>1735709.9999999998</v>
      </c>
      <c r="H30" s="39">
        <v>2073461</v>
      </c>
      <c r="I30" s="39">
        <v>2305985</v>
      </c>
      <c r="J30" s="39">
        <v>2329967.77</v>
      </c>
      <c r="K30" s="39">
        <v>2188019.8703336297</v>
      </c>
      <c r="L30" s="39">
        <v>2326898.2109461161</v>
      </c>
      <c r="M30" s="39">
        <v>2647624.6658063363</v>
      </c>
      <c r="N30" s="39">
        <v>3167516.6952342978</v>
      </c>
      <c r="O30" s="39">
        <v>3313899.5944530251</v>
      </c>
      <c r="P30" s="39">
        <v>3577982.2428618777</v>
      </c>
      <c r="Q30" s="3"/>
      <c r="R30" s="4"/>
      <c r="S30" s="4"/>
      <c r="T30" s="4"/>
      <c r="U30" s="4"/>
      <c r="V30" s="3"/>
      <c r="W30" s="4"/>
      <c r="X30" s="4"/>
      <c r="Y30" s="3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1"/>
      <c r="GJ30" s="1"/>
      <c r="GK30" s="1"/>
    </row>
    <row r="31" spans="1:194" ht="15.75" x14ac:dyDescent="0.25">
      <c r="A31" s="23" t="s">
        <v>40</v>
      </c>
      <c r="B31" s="21" t="s">
        <v>20</v>
      </c>
      <c r="C31" s="39">
        <v>2442054</v>
      </c>
      <c r="D31" s="39">
        <v>2794488</v>
      </c>
      <c r="E31" s="39">
        <v>3281558</v>
      </c>
      <c r="F31" s="39">
        <v>3874991.0000000005</v>
      </c>
      <c r="G31" s="39">
        <v>4504041</v>
      </c>
      <c r="H31" s="39">
        <v>5541327</v>
      </c>
      <c r="I31" s="39">
        <v>6154157</v>
      </c>
      <c r="J31" s="39">
        <v>6404813.8340785792</v>
      </c>
      <c r="K31" s="39">
        <v>7151757.6102550868</v>
      </c>
      <c r="L31" s="39">
        <v>6414012.7797887959</v>
      </c>
      <c r="M31" s="39">
        <v>7494547.116901001</v>
      </c>
      <c r="N31" s="39">
        <v>8444723.7915578112</v>
      </c>
      <c r="O31" s="39">
        <v>9830844.2051542662</v>
      </c>
      <c r="P31" s="39">
        <v>10979011.316496171</v>
      </c>
      <c r="Q31" s="3"/>
      <c r="R31" s="4"/>
      <c r="S31" s="4"/>
      <c r="T31" s="4"/>
      <c r="U31" s="4"/>
      <c r="V31" s="3"/>
      <c r="W31" s="4"/>
      <c r="X31" s="4"/>
      <c r="Y31" s="3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1"/>
      <c r="GJ31" s="1"/>
      <c r="GK31" s="1"/>
    </row>
    <row r="32" spans="1:194" s="9" customFormat="1" ht="15.75" x14ac:dyDescent="0.25">
      <c r="A32" s="24"/>
      <c r="B32" s="25" t="s">
        <v>30</v>
      </c>
      <c r="C32" s="26">
        <f>C17+C20+C28+C29+C30+C31</f>
        <v>16079475</v>
      </c>
      <c r="D32" s="26">
        <f t="shared" ref="D32:L32" si="16">D17+D20+D28+D29+D30+D31</f>
        <v>19063881</v>
      </c>
      <c r="E32" s="26">
        <f t="shared" si="16"/>
        <v>21899691</v>
      </c>
      <c r="F32" s="26">
        <f t="shared" si="16"/>
        <v>25686625</v>
      </c>
      <c r="G32" s="26">
        <f t="shared" si="16"/>
        <v>29677238.71329347</v>
      </c>
      <c r="H32" s="26">
        <f t="shared" si="16"/>
        <v>34423641</v>
      </c>
      <c r="I32" s="26">
        <f t="shared" si="16"/>
        <v>38341905</v>
      </c>
      <c r="J32" s="26">
        <f t="shared" si="16"/>
        <v>43240218.440904655</v>
      </c>
      <c r="K32" s="26">
        <f t="shared" si="16"/>
        <v>47930256.824510798</v>
      </c>
      <c r="L32" s="26">
        <f t="shared" si="16"/>
        <v>45824465.059531048</v>
      </c>
      <c r="M32" s="26">
        <f t="shared" ref="M32:N32" si="17">M17+M20+M28+M29+M30+M31</f>
        <v>57266718.951291598</v>
      </c>
      <c r="N32" s="26">
        <f t="shared" si="17"/>
        <v>70000407.077231437</v>
      </c>
      <c r="O32" s="26">
        <f t="shared" ref="O32" si="18">O17+O20+O28+O29+O30+O31</f>
        <v>79078952.954656988</v>
      </c>
      <c r="P32" s="26">
        <f t="shared" ref="P32" si="19">P17+P20+P28+P29+P30+P31</f>
        <v>88434460.928435326</v>
      </c>
      <c r="Q32" s="3"/>
      <c r="R32" s="4"/>
      <c r="S32" s="4"/>
      <c r="T32" s="4"/>
      <c r="U32" s="4"/>
      <c r="V32" s="3"/>
      <c r="W32" s="4"/>
      <c r="X32" s="4"/>
      <c r="Y32" s="3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0"/>
      <c r="EA32" s="10"/>
      <c r="EB32" s="10"/>
      <c r="EC32" s="10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1"/>
      <c r="GJ32" s="11"/>
      <c r="GK32" s="11"/>
    </row>
    <row r="33" spans="1:194" s="11" customFormat="1" ht="15.75" x14ac:dyDescent="0.25">
      <c r="A33" s="17" t="s">
        <v>27</v>
      </c>
      <c r="B33" s="31" t="s">
        <v>51</v>
      </c>
      <c r="C33" s="19">
        <f t="shared" ref="C33:L33" si="20">C6+C11+C13+C14+C15+C17+C20+C28+C29+C30+C31</f>
        <v>30175534</v>
      </c>
      <c r="D33" s="19">
        <f t="shared" si="20"/>
        <v>33769879</v>
      </c>
      <c r="E33" s="19">
        <f t="shared" si="20"/>
        <v>37843070</v>
      </c>
      <c r="F33" s="19">
        <f t="shared" si="20"/>
        <v>41693033</v>
      </c>
      <c r="G33" s="19">
        <f t="shared" si="20"/>
        <v>47542781.12910375</v>
      </c>
      <c r="H33" s="19">
        <f t="shared" si="20"/>
        <v>53967253</v>
      </c>
      <c r="I33" s="19">
        <f t="shared" si="20"/>
        <v>60955428</v>
      </c>
      <c r="J33" s="19">
        <f t="shared" si="20"/>
        <v>69790900.110169828</v>
      </c>
      <c r="K33" s="19">
        <f t="shared" si="20"/>
        <v>78359111.061999485</v>
      </c>
      <c r="L33" s="19">
        <f t="shared" si="20"/>
        <v>77461077.752651483</v>
      </c>
      <c r="M33" s="19">
        <f t="shared" ref="M33:N33" si="21">M6+M11+M13+M14+M15+M17+M20+M28+M29+M30+M31</f>
        <v>92335833.977931157</v>
      </c>
      <c r="N33" s="19">
        <f t="shared" si="21"/>
        <v>108513233.61220688</v>
      </c>
      <c r="O33" s="19">
        <f t="shared" ref="O33" si="22">O6+O11+O13+O14+O15+O17+O20+O28+O29+O30+O31</f>
        <v>120649589.09618218</v>
      </c>
      <c r="P33" s="19">
        <f t="shared" ref="P33" si="23">P6+P11+P13+P14+P15+P17+P20+P28+P29+P30+P31</f>
        <v>132736536.41258979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L33" s="9"/>
    </row>
    <row r="34" spans="1:194" s="9" customFormat="1" ht="15.75" x14ac:dyDescent="0.25">
      <c r="A34" s="35" t="s">
        <v>43</v>
      </c>
      <c r="B34" s="36" t="s">
        <v>25</v>
      </c>
      <c r="C34" s="26">
        <f>GSVA_cur!C34</f>
        <v>3281100</v>
      </c>
      <c r="D34" s="26">
        <f>GSVA_cur!D34</f>
        <v>3716400</v>
      </c>
      <c r="E34" s="26">
        <f>GSVA_cur!E34</f>
        <v>4092900</v>
      </c>
      <c r="F34" s="26">
        <f>GSVA_cur!F34</f>
        <v>4864172</v>
      </c>
      <c r="G34" s="26">
        <f>GSVA_cur!G34</f>
        <v>5775443</v>
      </c>
      <c r="H34" s="26">
        <f>GSVA_cur!H34</f>
        <v>6890625</v>
      </c>
      <c r="I34" s="26">
        <f>GSVA_cur!I34</f>
        <v>8225600</v>
      </c>
      <c r="J34" s="26">
        <f>GSVA_cur!J34</f>
        <v>9179864</v>
      </c>
      <c r="K34" s="26">
        <f>GSVA_cur!K34</f>
        <v>9469914</v>
      </c>
      <c r="L34" s="26">
        <f>GSVA_cur!L34</f>
        <v>9567747.420220606</v>
      </c>
      <c r="M34" s="26">
        <f>GSVA_cur!M34</f>
        <v>12004809.085685551</v>
      </c>
      <c r="N34" s="26">
        <f>GSVA_cur!N34</f>
        <v>13976856.805723242</v>
      </c>
      <c r="O34" s="26">
        <f>GSVA_cur!O34</f>
        <v>15420444.634659093</v>
      </c>
      <c r="P34" s="26">
        <f>GSVA_cur!P34</f>
        <v>17165169.478970703</v>
      </c>
      <c r="Q34" s="3"/>
      <c r="R34" s="4"/>
      <c r="S34" s="4"/>
      <c r="T34" s="4"/>
      <c r="U34" s="4"/>
      <c r="V34" s="3"/>
      <c r="W34" s="4"/>
      <c r="X34" s="4"/>
      <c r="Y34" s="3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0"/>
      <c r="EA34" s="10"/>
      <c r="EB34" s="10"/>
      <c r="EC34" s="10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</row>
    <row r="35" spans="1:194" s="9" customFormat="1" ht="15.75" x14ac:dyDescent="0.25">
      <c r="A35" s="35" t="s">
        <v>44</v>
      </c>
      <c r="B35" s="36" t="s">
        <v>24</v>
      </c>
      <c r="C35" s="26">
        <f>GSVA_cur!C35</f>
        <v>942700</v>
      </c>
      <c r="D35" s="26">
        <f>GSVA_cur!D35</f>
        <v>1083300</v>
      </c>
      <c r="E35" s="26">
        <f>GSVA_cur!E35</f>
        <v>1107800</v>
      </c>
      <c r="F35" s="26">
        <f>GSVA_cur!F35</f>
        <v>929209</v>
      </c>
      <c r="G35" s="26">
        <f>GSVA_cur!G35</f>
        <v>1018787.9999999999</v>
      </c>
      <c r="H35" s="26">
        <f>GSVA_cur!H35</f>
        <v>1076692</v>
      </c>
      <c r="I35" s="26">
        <f>GSVA_cur!I35</f>
        <v>1238300</v>
      </c>
      <c r="J35" s="26">
        <f>GSVA_cur!J35</f>
        <v>1131706</v>
      </c>
      <c r="K35" s="26">
        <f>GSVA_cur!K35</f>
        <v>1438187</v>
      </c>
      <c r="L35" s="26">
        <f>GSVA_cur!L35</f>
        <v>2155239</v>
      </c>
      <c r="M35" s="26">
        <f>GSVA_cur!M35</f>
        <v>2615514</v>
      </c>
      <c r="N35" s="26">
        <f>GSVA_cur!N35</f>
        <v>3148155.0000000005</v>
      </c>
      <c r="O35" s="26">
        <f>GSVA_cur!O35</f>
        <v>3789266.6237018812</v>
      </c>
      <c r="P35" s="26">
        <f>GSVA_cur!P35</f>
        <v>4217997.9460941041</v>
      </c>
      <c r="Q35" s="3"/>
      <c r="R35" s="4"/>
      <c r="S35" s="4"/>
      <c r="T35" s="4"/>
      <c r="U35" s="4"/>
      <c r="V35" s="3"/>
      <c r="W35" s="4"/>
      <c r="X35" s="4"/>
      <c r="Y35" s="3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0"/>
      <c r="EA35" s="10"/>
      <c r="EB35" s="10"/>
      <c r="EC35" s="10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</row>
    <row r="36" spans="1:194" s="9" customFormat="1" ht="15.75" x14ac:dyDescent="0.25">
      <c r="A36" s="35" t="s">
        <v>45</v>
      </c>
      <c r="B36" s="36" t="s">
        <v>63</v>
      </c>
      <c r="C36" s="26">
        <f>C33+C34-C35</f>
        <v>32513934</v>
      </c>
      <c r="D36" s="26">
        <f t="shared" ref="D36:M36" si="24">D33+D34-D35</f>
        <v>36402979</v>
      </c>
      <c r="E36" s="26">
        <f t="shared" si="24"/>
        <v>40828170</v>
      </c>
      <c r="F36" s="26">
        <f t="shared" si="24"/>
        <v>45627996</v>
      </c>
      <c r="G36" s="26">
        <f t="shared" si="24"/>
        <v>52299436.12910375</v>
      </c>
      <c r="H36" s="26">
        <f t="shared" si="24"/>
        <v>59781186</v>
      </c>
      <c r="I36" s="26">
        <f t="shared" si="24"/>
        <v>67942728</v>
      </c>
      <c r="J36" s="26">
        <f t="shared" si="24"/>
        <v>77839058.110169828</v>
      </c>
      <c r="K36" s="26">
        <f t="shared" si="24"/>
        <v>86390838.061999485</v>
      </c>
      <c r="L36" s="26">
        <f t="shared" si="24"/>
        <v>84873586.172872096</v>
      </c>
      <c r="M36" s="26">
        <f t="shared" si="24"/>
        <v>101725129.06361671</v>
      </c>
      <c r="N36" s="26">
        <f t="shared" ref="N36" si="25">N33+N34-N35</f>
        <v>119341935.41793013</v>
      </c>
      <c r="O36" s="26">
        <f t="shared" ref="O36" si="26">O33+O34-O35</f>
        <v>132280767.10713939</v>
      </c>
      <c r="P36" s="26">
        <f t="shared" ref="P36" si="27">P33+P34-P35</f>
        <v>145683707.9454664</v>
      </c>
      <c r="Q36" s="3"/>
      <c r="R36" s="4"/>
      <c r="S36" s="4"/>
      <c r="T36" s="4"/>
      <c r="U36" s="4"/>
      <c r="V36" s="3"/>
      <c r="W36" s="4"/>
      <c r="X36" s="4"/>
      <c r="Y36" s="3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0"/>
      <c r="EA36" s="10"/>
      <c r="EB36" s="10"/>
      <c r="EC36" s="10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</row>
    <row r="37" spans="1:194" s="9" customFormat="1" ht="15.75" x14ac:dyDescent="0.25">
      <c r="A37" s="35" t="s">
        <v>46</v>
      </c>
      <c r="B37" s="36" t="s">
        <v>42</v>
      </c>
      <c r="C37" s="26">
        <f>GSVA_cur!C37</f>
        <v>356820</v>
      </c>
      <c r="D37" s="26">
        <f>GSVA_cur!D37</f>
        <v>360400</v>
      </c>
      <c r="E37" s="26">
        <f>GSVA_cur!E37</f>
        <v>364010</v>
      </c>
      <c r="F37" s="26">
        <f>GSVA_cur!F37</f>
        <v>367660</v>
      </c>
      <c r="G37" s="26">
        <f>GSVA_cur!G37</f>
        <v>371340</v>
      </c>
      <c r="H37" s="26">
        <f>GSVA_cur!H37</f>
        <v>375050</v>
      </c>
      <c r="I37" s="26">
        <f>GSVA_cur!I37</f>
        <v>378810</v>
      </c>
      <c r="J37" s="26">
        <f>GSVA_cur!J37</f>
        <v>370930</v>
      </c>
      <c r="K37" s="26">
        <f>GSVA_cur!K37</f>
        <v>373460</v>
      </c>
      <c r="L37" s="26">
        <f>GSVA_cur!L37</f>
        <v>375990</v>
      </c>
      <c r="M37" s="26">
        <f>GSVA_cur!M37</f>
        <v>378160</v>
      </c>
      <c r="N37" s="26">
        <f>GSVA_cur!N37</f>
        <v>379990</v>
      </c>
      <c r="O37" s="26">
        <f>GSVA_cur!O37</f>
        <v>381810</v>
      </c>
      <c r="P37" s="26">
        <f>GSVA_cur!P37</f>
        <v>383630</v>
      </c>
      <c r="Q37" s="1"/>
      <c r="R37" s="2"/>
      <c r="S37" s="2"/>
      <c r="T37" s="2"/>
      <c r="U37" s="2"/>
      <c r="V37" s="1"/>
      <c r="W37" s="2"/>
      <c r="X37" s="2"/>
      <c r="Y37" s="1"/>
      <c r="Z37" s="1"/>
      <c r="AA37" s="1"/>
      <c r="AB37" s="1"/>
      <c r="AC37" s="1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DK37" s="11"/>
      <c r="DL37" s="11"/>
      <c r="DM37" s="11"/>
      <c r="DN37" s="11"/>
      <c r="DO37" s="11"/>
      <c r="DP37" s="11"/>
      <c r="DQ37" s="11"/>
      <c r="DR37" s="11"/>
      <c r="DS37" s="11"/>
      <c r="DT37" s="11"/>
      <c r="DU37" s="11"/>
      <c r="DV37" s="11"/>
      <c r="DW37" s="11"/>
      <c r="DX37" s="11"/>
      <c r="DY37" s="11"/>
      <c r="DZ37" s="11"/>
      <c r="EA37" s="11"/>
      <c r="EB37" s="11"/>
      <c r="EC37" s="11"/>
    </row>
    <row r="38" spans="1:194" s="9" customFormat="1" ht="15.75" x14ac:dyDescent="0.25">
      <c r="A38" s="35" t="s">
        <v>47</v>
      </c>
      <c r="B38" s="36" t="s">
        <v>64</v>
      </c>
      <c r="C38" s="26">
        <f>C36/C37*1000</f>
        <v>91121.388935597774</v>
      </c>
      <c r="D38" s="26">
        <f t="shared" ref="D38:M38" si="28">D36/D37*1000</f>
        <v>101007.15593784684</v>
      </c>
      <c r="E38" s="26">
        <f t="shared" si="28"/>
        <v>112162.22081810939</v>
      </c>
      <c r="F38" s="26">
        <f t="shared" si="28"/>
        <v>124103.78066692053</v>
      </c>
      <c r="G38" s="26">
        <f t="shared" si="28"/>
        <v>140839.7590593627</v>
      </c>
      <c r="H38" s="26">
        <f t="shared" si="28"/>
        <v>159395.24330089323</v>
      </c>
      <c r="I38" s="26">
        <f t="shared" si="28"/>
        <v>179358.3273936802</v>
      </c>
      <c r="J38" s="26">
        <f t="shared" si="28"/>
        <v>209848.37600132052</v>
      </c>
      <c r="K38" s="26">
        <f t="shared" si="28"/>
        <v>231325.54507042115</v>
      </c>
      <c r="L38" s="26">
        <f t="shared" si="28"/>
        <v>225733.62635408415</v>
      </c>
      <c r="M38" s="26">
        <f t="shared" si="28"/>
        <v>269000.23551834328</v>
      </c>
      <c r="N38" s="26">
        <f t="shared" ref="N38" si="29">N36/N37*1000</f>
        <v>314065.98967849184</v>
      </c>
      <c r="O38" s="26">
        <f t="shared" ref="O38" si="30">O36/O37*1000</f>
        <v>346457.05221743637</v>
      </c>
      <c r="P38" s="26">
        <f t="shared" ref="P38" si="31">P36/P37*1000</f>
        <v>379750.56159702421</v>
      </c>
      <c r="Q38" s="3"/>
      <c r="R38" s="2"/>
      <c r="S38" s="2"/>
      <c r="T38" s="2"/>
      <c r="U38" s="2"/>
      <c r="V38" s="1"/>
      <c r="W38" s="2"/>
      <c r="X38" s="2"/>
      <c r="Y38" s="3"/>
      <c r="Z38" s="3"/>
      <c r="AA38" s="3"/>
      <c r="AB38" s="3"/>
      <c r="AC38" s="3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CD38" s="12"/>
      <c r="CE38" s="12"/>
      <c r="CF38" s="12"/>
      <c r="CG38" s="12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  <c r="DZ38" s="11"/>
      <c r="EA38" s="11"/>
      <c r="EB38" s="11"/>
      <c r="EC38" s="11"/>
    </row>
    <row r="39" spans="1:194" x14ac:dyDescent="0.25">
      <c r="A39" s="2" t="s">
        <v>75</v>
      </c>
      <c r="C39" s="4"/>
      <c r="D39" s="4"/>
      <c r="E39" s="4"/>
      <c r="F39" s="4"/>
      <c r="G39" s="3"/>
      <c r="H39" s="3"/>
      <c r="I39" s="3"/>
      <c r="J39" s="3"/>
      <c r="K39" s="3"/>
      <c r="L39" s="3"/>
      <c r="M39" s="3"/>
      <c r="N39" s="3"/>
      <c r="O39" s="3"/>
      <c r="P39" s="3"/>
      <c r="Q39" s="1"/>
      <c r="S39" s="2"/>
      <c r="V39" s="1"/>
      <c r="Y39" s="1"/>
      <c r="AF39" s="2"/>
      <c r="AI39" s="2"/>
      <c r="AN39" s="2"/>
      <c r="AQ39" s="2"/>
      <c r="AV39" s="2"/>
      <c r="AY39" s="2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4" s="9" customFormat="1" x14ac:dyDescent="0.25">
      <c r="A40" s="1"/>
      <c r="B40" s="2"/>
      <c r="C40" s="2"/>
      <c r="D40" s="2"/>
      <c r="E40" s="2"/>
      <c r="F40" s="1"/>
      <c r="G40" s="2"/>
      <c r="H40" s="2"/>
      <c r="I40" s="1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  <c r="DJ40" s="11"/>
      <c r="DK40" s="11"/>
      <c r="DL40" s="11"/>
      <c r="DM40" s="11"/>
    </row>
    <row r="41" spans="1:194" s="9" customFormat="1" x14ac:dyDescent="0.25">
      <c r="A41" s="1"/>
      <c r="B41" s="2"/>
      <c r="C41" s="2"/>
      <c r="D41" s="2"/>
      <c r="E41" s="2"/>
      <c r="F41" s="1"/>
      <c r="G41" s="2"/>
      <c r="H41" s="2"/>
      <c r="I41" s="1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  <c r="DJ41" s="11"/>
      <c r="DK41" s="11"/>
      <c r="DL41" s="11"/>
      <c r="DM41" s="11"/>
    </row>
    <row r="42" spans="1:194" x14ac:dyDescent="0.25">
      <c r="A42" s="1"/>
      <c r="F42" s="1"/>
      <c r="G42" s="2"/>
      <c r="H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4" x14ac:dyDescent="0.25">
      <c r="C43" s="1"/>
      <c r="G43" s="2"/>
      <c r="H43" s="2"/>
      <c r="I43" s="2"/>
      <c r="J43" s="2"/>
      <c r="K43" s="2"/>
      <c r="L43" s="2"/>
      <c r="M43" s="2"/>
      <c r="N43" s="2"/>
      <c r="O43" s="2"/>
      <c r="X43" s="1"/>
      <c r="AA43" s="1"/>
      <c r="AN43" s="2"/>
      <c r="AQ43" s="2"/>
      <c r="AV43" s="2"/>
      <c r="AY43" s="2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4" x14ac:dyDescent="0.25">
      <c r="C44" s="1"/>
      <c r="G44" s="2"/>
      <c r="H44" s="2"/>
      <c r="I44" s="2"/>
      <c r="J44" s="2"/>
      <c r="K44" s="2"/>
      <c r="L44" s="2"/>
      <c r="M44" s="2"/>
      <c r="N44" s="2"/>
      <c r="O44" s="2"/>
      <c r="X44" s="1"/>
      <c r="AA44" s="1"/>
      <c r="AN44" s="2"/>
      <c r="AQ44" s="2"/>
      <c r="AV44" s="2"/>
      <c r="AY44" s="2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4" x14ac:dyDescent="0.25">
      <c r="C45" s="1"/>
      <c r="G45" s="2"/>
      <c r="H45" s="2"/>
      <c r="I45" s="2"/>
      <c r="J45" s="2"/>
      <c r="K45" s="2"/>
      <c r="L45" s="2"/>
      <c r="M45" s="2"/>
      <c r="N45" s="2"/>
      <c r="O45" s="2"/>
      <c r="X45" s="1"/>
      <c r="AA45" s="1"/>
      <c r="AN45" s="2"/>
      <c r="AQ45" s="2"/>
      <c r="AV45" s="2"/>
      <c r="AY45" s="2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4" x14ac:dyDescent="0.25">
      <c r="C46" s="1"/>
      <c r="G46" s="2"/>
      <c r="H46" s="2"/>
      <c r="I46" s="2"/>
      <c r="J46" s="2"/>
      <c r="K46" s="2"/>
      <c r="L46" s="2"/>
      <c r="M46" s="2"/>
      <c r="N46" s="2"/>
      <c r="O46" s="2"/>
      <c r="X46" s="1"/>
      <c r="AA46" s="1"/>
      <c r="AN46" s="2"/>
      <c r="AQ46" s="2"/>
      <c r="AV46" s="2"/>
      <c r="AY46" s="2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4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X47" s="1"/>
      <c r="AA47" s="1"/>
      <c r="AN47" s="2"/>
      <c r="AQ47" s="2"/>
      <c r="AV47" s="2"/>
      <c r="AY47" s="2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4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A120" s="1"/>
      <c r="AN120" s="2"/>
      <c r="AQ120" s="2"/>
      <c r="AV120" s="2"/>
      <c r="AY120" s="2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A121" s="1"/>
      <c r="AN121" s="2"/>
      <c r="AQ121" s="2"/>
      <c r="AV121" s="2"/>
      <c r="AY121" s="2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A122" s="1"/>
      <c r="AN122" s="2"/>
      <c r="AQ122" s="2"/>
      <c r="AV122" s="2"/>
      <c r="AY122" s="2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2"/>
  <sheetViews>
    <sheetView tabSelected="1" zoomScaleNormal="100" zoomScaleSheetLayoutView="100" workbookViewId="0">
      <pane xSplit="2" ySplit="5" topLeftCell="C6" activePane="bottomRight" state="frozen"/>
      <selection activeCell="C55" sqref="C55"/>
      <selection pane="topRight" activeCell="C55" sqref="C55"/>
      <selection pane="bottomLeft" activeCell="C55" sqref="C55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29.5703125" style="2" customWidth="1"/>
    <col min="3" max="6" width="10.855468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90" ht="18.75" x14ac:dyDescent="0.3">
      <c r="A1" s="2" t="s">
        <v>53</v>
      </c>
      <c r="B1" s="6" t="s">
        <v>66</v>
      </c>
      <c r="AT1" s="3"/>
    </row>
    <row r="2" spans="1:190" ht="15.75" x14ac:dyDescent="0.25">
      <c r="A2" s="7" t="s">
        <v>52</v>
      </c>
      <c r="I2" s="1" t="str">
        <f>[1]GSVA_cur!$I$3</f>
        <v>As on 17.03.2025</v>
      </c>
    </row>
    <row r="3" spans="1:190" ht="15.75" x14ac:dyDescent="0.25">
      <c r="A3" s="7"/>
    </row>
    <row r="4" spans="1:190" ht="15.75" x14ac:dyDescent="0.25">
      <c r="A4" s="7"/>
      <c r="E4" s="8"/>
      <c r="F4" s="8" t="s">
        <v>57</v>
      </c>
      <c r="R4" s="1"/>
      <c r="S4" s="2"/>
      <c r="U4" s="1"/>
      <c r="X4" s="2"/>
      <c r="AE4" s="2"/>
      <c r="AJ4" s="2"/>
      <c r="AM4" s="2"/>
      <c r="AR4" s="2"/>
      <c r="AU4" s="2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90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R5" s="1"/>
      <c r="S5" s="2"/>
      <c r="U5" s="1"/>
      <c r="X5" s="2"/>
      <c r="AE5" s="2"/>
      <c r="AJ5" s="2"/>
      <c r="AM5" s="2"/>
      <c r="AR5" s="2"/>
      <c r="AU5" s="2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90" s="11" customFormat="1" ht="15.75" x14ac:dyDescent="0.25">
      <c r="A6" s="17" t="s">
        <v>26</v>
      </c>
      <c r="B6" s="18" t="s">
        <v>2</v>
      </c>
      <c r="C6" s="19">
        <f>SUM(C7:C10)</f>
        <v>5135785</v>
      </c>
      <c r="D6" s="19">
        <f t="shared" ref="D6:F6" si="0">SUM(D7:D10)</f>
        <v>5595879</v>
      </c>
      <c r="E6" s="19">
        <f t="shared" si="0"/>
        <v>5807624</v>
      </c>
      <c r="F6" s="19">
        <f t="shared" si="0"/>
        <v>5188261</v>
      </c>
      <c r="G6" s="19">
        <f t="shared" ref="G6:O6" si="1">SUM(G7:G10)</f>
        <v>4757821.9205753757</v>
      </c>
      <c r="H6" s="19">
        <f t="shared" si="1"/>
        <v>5304157</v>
      </c>
      <c r="I6" s="19">
        <f t="shared" si="1"/>
        <v>5822033</v>
      </c>
      <c r="J6" s="19">
        <f t="shared" si="1"/>
        <v>6188877.7838034527</v>
      </c>
      <c r="K6" s="19">
        <f t="shared" si="1"/>
        <v>8146347.509511916</v>
      </c>
      <c r="L6" s="19">
        <f t="shared" si="1"/>
        <v>8370152.7333906079</v>
      </c>
      <c r="M6" s="19">
        <f t="shared" si="1"/>
        <v>8300797.7842539614</v>
      </c>
      <c r="N6" s="19">
        <f t="shared" si="1"/>
        <v>9114071.3729022145</v>
      </c>
      <c r="O6" s="19">
        <f t="shared" si="1"/>
        <v>9030040.2619547173</v>
      </c>
      <c r="P6" s="19">
        <f t="shared" ref="P6" si="2">SUM(P7:P10)</f>
        <v>9099702.0651434399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H6" s="9"/>
    </row>
    <row r="7" spans="1:190" ht="15.75" x14ac:dyDescent="0.25">
      <c r="A7" s="20">
        <v>1.1000000000000001</v>
      </c>
      <c r="B7" s="21" t="s">
        <v>59</v>
      </c>
      <c r="C7" s="39">
        <v>2955435</v>
      </c>
      <c r="D7" s="39">
        <v>3254793</v>
      </c>
      <c r="E7" s="39">
        <v>3407312.0000000005</v>
      </c>
      <c r="F7" s="39">
        <v>2619091</v>
      </c>
      <c r="G7" s="39">
        <v>2072272.8540657659</v>
      </c>
      <c r="H7" s="39">
        <v>2475874</v>
      </c>
      <c r="I7" s="39">
        <v>2745368</v>
      </c>
      <c r="J7" s="39">
        <v>2526883.6916442499</v>
      </c>
      <c r="K7" s="39">
        <v>4135367.340308663</v>
      </c>
      <c r="L7" s="39">
        <v>4153107.424681982</v>
      </c>
      <c r="M7" s="39">
        <v>3869968.6957211401</v>
      </c>
      <c r="N7" s="39">
        <v>4458214.232021804</v>
      </c>
      <c r="O7" s="39">
        <v>4311383.3427977785</v>
      </c>
      <c r="P7" s="39">
        <v>4249182.2555930438</v>
      </c>
      <c r="Q7" s="4"/>
      <c r="R7" s="3"/>
      <c r="S7" s="4"/>
      <c r="T7" s="4"/>
      <c r="U7" s="3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1"/>
      <c r="GF7" s="1"/>
      <c r="GG7" s="1"/>
    </row>
    <row r="8" spans="1:190" ht="15.75" x14ac:dyDescent="0.25">
      <c r="A8" s="20">
        <v>1.2</v>
      </c>
      <c r="B8" s="21" t="s">
        <v>60</v>
      </c>
      <c r="C8" s="39">
        <v>1859518.9999999998</v>
      </c>
      <c r="D8" s="39">
        <v>2006566.9999999998</v>
      </c>
      <c r="E8" s="39">
        <v>2052079</v>
      </c>
      <c r="F8" s="39">
        <v>2219015</v>
      </c>
      <c r="G8" s="39">
        <v>2359246.4887823444</v>
      </c>
      <c r="H8" s="39">
        <v>2514839</v>
      </c>
      <c r="I8" s="39">
        <v>2707663</v>
      </c>
      <c r="J8" s="39">
        <v>3271995.023192842</v>
      </c>
      <c r="K8" s="39">
        <v>3596483.3131298278</v>
      </c>
      <c r="L8" s="39">
        <v>3778724.0773409032</v>
      </c>
      <c r="M8" s="39">
        <v>3964436.6650552461</v>
      </c>
      <c r="N8" s="39">
        <v>4151216.9140634434</v>
      </c>
      <c r="O8" s="39">
        <v>4197366.4986428283</v>
      </c>
      <c r="P8" s="39">
        <v>4327207.5820520464</v>
      </c>
      <c r="Q8" s="4"/>
      <c r="R8" s="3"/>
      <c r="S8" s="4"/>
      <c r="T8" s="4"/>
      <c r="U8" s="3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1"/>
      <c r="GF8" s="1"/>
      <c r="GG8" s="1"/>
    </row>
    <row r="9" spans="1:190" ht="15.75" x14ac:dyDescent="0.25">
      <c r="A9" s="20">
        <v>1.3</v>
      </c>
      <c r="B9" s="21" t="s">
        <v>61</v>
      </c>
      <c r="C9" s="39">
        <v>189621</v>
      </c>
      <c r="D9" s="39">
        <v>188971</v>
      </c>
      <c r="E9" s="39">
        <v>184120</v>
      </c>
      <c r="F9" s="39">
        <v>169390</v>
      </c>
      <c r="G9" s="39">
        <v>166240.3047731191</v>
      </c>
      <c r="H9" s="39">
        <v>180900</v>
      </c>
      <c r="I9" s="39">
        <v>189300</v>
      </c>
      <c r="J9" s="39">
        <v>191106.81951284644</v>
      </c>
      <c r="K9" s="39">
        <v>206734.22145868649</v>
      </c>
      <c r="L9" s="39">
        <v>206017.19457923312</v>
      </c>
      <c r="M9" s="39">
        <v>203486.79115973672</v>
      </c>
      <c r="N9" s="39">
        <v>210008.97444648243</v>
      </c>
      <c r="O9" s="39">
        <v>212512.42267530557</v>
      </c>
      <c r="P9" s="39">
        <v>214818.24902373069</v>
      </c>
      <c r="Q9" s="4"/>
      <c r="R9" s="3"/>
      <c r="S9" s="4"/>
      <c r="T9" s="4"/>
      <c r="U9" s="3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1"/>
      <c r="GF9" s="1"/>
      <c r="GG9" s="1"/>
    </row>
    <row r="10" spans="1:190" ht="15.75" x14ac:dyDescent="0.25">
      <c r="A10" s="20">
        <v>1.4</v>
      </c>
      <c r="B10" s="21" t="s">
        <v>62</v>
      </c>
      <c r="C10" s="39">
        <v>131210</v>
      </c>
      <c r="D10" s="39">
        <v>145548</v>
      </c>
      <c r="E10" s="39">
        <v>164113</v>
      </c>
      <c r="F10" s="39">
        <v>180765</v>
      </c>
      <c r="G10" s="39">
        <v>160062.27295414603</v>
      </c>
      <c r="H10" s="39">
        <v>132544</v>
      </c>
      <c r="I10" s="39">
        <v>179702</v>
      </c>
      <c r="J10" s="39">
        <v>198892.249453514</v>
      </c>
      <c r="K10" s="39">
        <v>207762.63461473855</v>
      </c>
      <c r="L10" s="39">
        <v>232304.03678848987</v>
      </c>
      <c r="M10" s="39">
        <v>262905.63231783803</v>
      </c>
      <c r="N10" s="39">
        <v>294631.25237048464</v>
      </c>
      <c r="O10" s="39">
        <v>308777.99783880403</v>
      </c>
      <c r="P10" s="39">
        <v>308493.97847461823</v>
      </c>
      <c r="Q10" s="4"/>
      <c r="R10" s="3"/>
      <c r="S10" s="4"/>
      <c r="T10" s="4"/>
      <c r="U10" s="3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1"/>
      <c r="GF10" s="1"/>
      <c r="GG10" s="1"/>
    </row>
    <row r="11" spans="1:190" ht="15.75" x14ac:dyDescent="0.25">
      <c r="A11" s="23" t="s">
        <v>31</v>
      </c>
      <c r="B11" s="21" t="s">
        <v>3</v>
      </c>
      <c r="C11" s="39">
        <v>973421.99999999988</v>
      </c>
      <c r="D11" s="39">
        <v>1045610</v>
      </c>
      <c r="E11" s="39">
        <v>894254.99999999988</v>
      </c>
      <c r="F11" s="39">
        <v>1070373</v>
      </c>
      <c r="G11" s="39">
        <v>1174306.9382466229</v>
      </c>
      <c r="H11" s="39">
        <v>1254057</v>
      </c>
      <c r="I11" s="39">
        <v>1488466</v>
      </c>
      <c r="J11" s="39">
        <v>1841559.116886273</v>
      </c>
      <c r="K11" s="39">
        <v>1489559.3492612131</v>
      </c>
      <c r="L11" s="39">
        <v>1112725.7024396402</v>
      </c>
      <c r="M11" s="39">
        <v>1679769.4073735399</v>
      </c>
      <c r="N11" s="39">
        <v>1788327.1344374728</v>
      </c>
      <c r="O11" s="39">
        <v>2048569.4387722572</v>
      </c>
      <c r="P11" s="39">
        <v>2031597.054710292</v>
      </c>
      <c r="Q11" s="4"/>
      <c r="R11" s="3"/>
      <c r="S11" s="4"/>
      <c r="T11" s="4"/>
      <c r="U11" s="3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1"/>
      <c r="GF11" s="1"/>
      <c r="GG11" s="1"/>
    </row>
    <row r="12" spans="1:190" s="9" customFormat="1" ht="15.75" x14ac:dyDescent="0.25">
      <c r="A12" s="24"/>
      <c r="B12" s="25" t="s">
        <v>28</v>
      </c>
      <c r="C12" s="26">
        <f>C6+C11</f>
        <v>6109207</v>
      </c>
      <c r="D12" s="26">
        <f t="shared" ref="D12:F12" si="3">D6+D11</f>
        <v>6641489</v>
      </c>
      <c r="E12" s="26">
        <f t="shared" si="3"/>
        <v>6701879</v>
      </c>
      <c r="F12" s="26">
        <f t="shared" si="3"/>
        <v>6258634</v>
      </c>
      <c r="G12" s="26">
        <f t="shared" ref="G12:P12" si="4">G6+G11</f>
        <v>5932128.8588219984</v>
      </c>
      <c r="H12" s="26">
        <f t="shared" si="4"/>
        <v>6558214</v>
      </c>
      <c r="I12" s="26">
        <f t="shared" si="4"/>
        <v>7310499</v>
      </c>
      <c r="J12" s="26">
        <f t="shared" si="4"/>
        <v>8030436.9006897258</v>
      </c>
      <c r="K12" s="26">
        <f t="shared" si="4"/>
        <v>9635906.8587731291</v>
      </c>
      <c r="L12" s="26">
        <f t="shared" si="4"/>
        <v>9482878.4358302485</v>
      </c>
      <c r="M12" s="26">
        <f t="shared" si="4"/>
        <v>9980567.1916275006</v>
      </c>
      <c r="N12" s="26">
        <f t="shared" si="4"/>
        <v>10902398.507339688</v>
      </c>
      <c r="O12" s="26">
        <f t="shared" si="4"/>
        <v>11078609.700726975</v>
      </c>
      <c r="P12" s="26">
        <f t="shared" si="4"/>
        <v>11131299.119853731</v>
      </c>
      <c r="Q12" s="4"/>
      <c r="R12" s="3"/>
      <c r="S12" s="4"/>
      <c r="T12" s="4"/>
      <c r="U12" s="3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0"/>
      <c r="DH12" s="10"/>
      <c r="DI12" s="10"/>
      <c r="DJ12" s="10"/>
      <c r="DK12" s="10"/>
      <c r="DL12" s="10"/>
      <c r="DM12" s="10"/>
      <c r="DN12" s="10"/>
      <c r="DO12" s="10"/>
      <c r="DP12" s="10"/>
      <c r="DQ12" s="10"/>
      <c r="DR12" s="10"/>
      <c r="DS12" s="10"/>
      <c r="DT12" s="10"/>
      <c r="DU12" s="10"/>
      <c r="DV12" s="10"/>
      <c r="DW12" s="10"/>
      <c r="DX12" s="10"/>
      <c r="DY12" s="10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1"/>
      <c r="GF12" s="11"/>
      <c r="GG12" s="11"/>
    </row>
    <row r="13" spans="1:190" s="1" customFormat="1" ht="15.75" x14ac:dyDescent="0.25">
      <c r="A13" s="27" t="s">
        <v>32</v>
      </c>
      <c r="B13" s="28" t="s">
        <v>4</v>
      </c>
      <c r="C13" s="39">
        <v>5292515</v>
      </c>
      <c r="D13" s="39">
        <v>4362566</v>
      </c>
      <c r="E13" s="39">
        <v>4350148</v>
      </c>
      <c r="F13" s="39">
        <v>3985411</v>
      </c>
      <c r="G13" s="39">
        <v>5492396</v>
      </c>
      <c r="H13" s="39">
        <v>5594860</v>
      </c>
      <c r="I13" s="39">
        <v>6102679</v>
      </c>
      <c r="J13" s="39">
        <v>7207924.643833451</v>
      </c>
      <c r="K13" s="39">
        <v>6998441.0168899428</v>
      </c>
      <c r="L13" s="39">
        <v>7119809.28235278</v>
      </c>
      <c r="M13" s="39">
        <v>7059681.7036095988</v>
      </c>
      <c r="N13" s="39">
        <v>7014893.4146734886</v>
      </c>
      <c r="O13" s="39">
        <v>7539523.3037479306</v>
      </c>
      <c r="P13" s="39">
        <v>7833468.8182004783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H13" s="2"/>
    </row>
    <row r="14" spans="1:190" ht="30" x14ac:dyDescent="0.25">
      <c r="A14" s="23" t="s">
        <v>33</v>
      </c>
      <c r="B14" s="21" t="s">
        <v>5</v>
      </c>
      <c r="C14" s="39">
        <v>521543</v>
      </c>
      <c r="D14" s="39">
        <v>405161</v>
      </c>
      <c r="E14" s="39">
        <v>603127</v>
      </c>
      <c r="F14" s="39">
        <v>450176</v>
      </c>
      <c r="G14" s="39">
        <v>493256.7568697292</v>
      </c>
      <c r="H14" s="39">
        <v>373083</v>
      </c>
      <c r="I14" s="39">
        <v>467585.00000000006</v>
      </c>
      <c r="J14" s="39">
        <v>476884.06246327952</v>
      </c>
      <c r="K14" s="39">
        <v>630370.03969598736</v>
      </c>
      <c r="L14" s="39">
        <v>553396.31475389283</v>
      </c>
      <c r="M14" s="39">
        <v>581999.05324350996</v>
      </c>
      <c r="N14" s="39">
        <v>659623.43007514463</v>
      </c>
      <c r="O14" s="39">
        <v>781778.54997183383</v>
      </c>
      <c r="P14" s="39">
        <v>860191.04090636282</v>
      </c>
      <c r="Q14" s="4"/>
      <c r="R14" s="3"/>
      <c r="S14" s="4"/>
      <c r="T14" s="4"/>
      <c r="U14" s="3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3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3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3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1"/>
      <c r="GF14" s="1"/>
      <c r="GG14" s="1"/>
    </row>
    <row r="15" spans="1:190" ht="15.75" x14ac:dyDescent="0.25">
      <c r="A15" s="23" t="s">
        <v>34</v>
      </c>
      <c r="B15" s="21" t="s">
        <v>6</v>
      </c>
      <c r="C15" s="39">
        <v>2172794</v>
      </c>
      <c r="D15" s="39">
        <v>2197135</v>
      </c>
      <c r="E15" s="39">
        <v>1997696</v>
      </c>
      <c r="F15" s="39">
        <v>2183335</v>
      </c>
      <c r="G15" s="39">
        <v>2246247</v>
      </c>
      <c r="H15" s="39">
        <v>2271511</v>
      </c>
      <c r="I15" s="39">
        <v>2592049</v>
      </c>
      <c r="J15" s="39">
        <v>2675569.0801084531</v>
      </c>
      <c r="K15" s="39">
        <v>2499645.5219616168</v>
      </c>
      <c r="L15" s="39">
        <v>2473131.0578623456</v>
      </c>
      <c r="M15" s="39">
        <v>3151725.7895320458</v>
      </c>
      <c r="N15" s="39">
        <v>3152931.6091517471</v>
      </c>
      <c r="O15" s="39">
        <v>3267514.1050796141</v>
      </c>
      <c r="P15" s="39">
        <v>3346734.0240166783</v>
      </c>
      <c r="Q15" s="4"/>
      <c r="R15" s="3"/>
      <c r="S15" s="4"/>
      <c r="T15" s="4"/>
      <c r="U15" s="3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3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3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3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1"/>
      <c r="GF15" s="1"/>
      <c r="GG15" s="1"/>
    </row>
    <row r="16" spans="1:190" s="9" customFormat="1" ht="15.75" x14ac:dyDescent="0.25">
      <c r="A16" s="24"/>
      <c r="B16" s="25" t="s">
        <v>29</v>
      </c>
      <c r="C16" s="26">
        <f>+C13+C14+C15</f>
        <v>7986852</v>
      </c>
      <c r="D16" s="26">
        <f t="shared" ref="D16:F16" si="5">+D13+D14+D15</f>
        <v>6964862</v>
      </c>
      <c r="E16" s="26">
        <f t="shared" si="5"/>
        <v>6950971</v>
      </c>
      <c r="F16" s="26">
        <f t="shared" si="5"/>
        <v>6618922</v>
      </c>
      <c r="G16" s="26">
        <f t="shared" ref="G16:L16" si="6">+G13+G14+G15</f>
        <v>8231899.7568697296</v>
      </c>
      <c r="H16" s="26">
        <f t="shared" si="6"/>
        <v>8239454</v>
      </c>
      <c r="I16" s="26">
        <f t="shared" si="6"/>
        <v>9162313</v>
      </c>
      <c r="J16" s="26">
        <f t="shared" si="6"/>
        <v>10360377.786405183</v>
      </c>
      <c r="K16" s="26">
        <f t="shared" si="6"/>
        <v>10128456.578547547</v>
      </c>
      <c r="L16" s="26">
        <f t="shared" si="6"/>
        <v>10146336.654969018</v>
      </c>
      <c r="M16" s="26">
        <f t="shared" ref="M16:N16" si="7">+M13+M14+M15</f>
        <v>10793406.546385154</v>
      </c>
      <c r="N16" s="26">
        <f t="shared" si="7"/>
        <v>10827448.45390038</v>
      </c>
      <c r="O16" s="26">
        <f t="shared" ref="O16:P16" si="8">+O13+O14+O15</f>
        <v>11588815.958799379</v>
      </c>
      <c r="P16" s="26">
        <f t="shared" si="8"/>
        <v>12040393.883123519</v>
      </c>
      <c r="Q16" s="4"/>
      <c r="R16" s="3"/>
      <c r="S16" s="4"/>
      <c r="T16" s="4"/>
      <c r="U16" s="3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0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0"/>
      <c r="DH16" s="10"/>
      <c r="DI16" s="10"/>
      <c r="DJ16" s="10"/>
      <c r="DK16" s="10"/>
      <c r="DL16" s="10"/>
      <c r="DM16" s="10"/>
      <c r="DN16" s="10"/>
      <c r="DO16" s="10"/>
      <c r="DP16" s="10"/>
      <c r="DQ16" s="10"/>
      <c r="DR16" s="10"/>
      <c r="DS16" s="10"/>
      <c r="DT16" s="10"/>
      <c r="DU16" s="10"/>
      <c r="DV16" s="10"/>
      <c r="DW16" s="10"/>
      <c r="DX16" s="10"/>
      <c r="DY16" s="10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0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0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1"/>
      <c r="GF16" s="11"/>
      <c r="GG16" s="11"/>
    </row>
    <row r="17" spans="1:190" s="11" customFormat="1" ht="30" x14ac:dyDescent="0.25">
      <c r="A17" s="17" t="s">
        <v>35</v>
      </c>
      <c r="B17" s="18" t="s">
        <v>7</v>
      </c>
      <c r="C17" s="19">
        <f>C18+C19</f>
        <v>3591641</v>
      </c>
      <c r="D17" s="19">
        <f t="shared" ref="D17:F17" si="9">D18+D19</f>
        <v>3843246</v>
      </c>
      <c r="E17" s="19">
        <f t="shared" si="9"/>
        <v>4192398</v>
      </c>
      <c r="F17" s="19">
        <f t="shared" si="9"/>
        <v>5034068</v>
      </c>
      <c r="G17" s="19">
        <f t="shared" ref="G17:L17" si="10">G18+G19</f>
        <v>5631733</v>
      </c>
      <c r="H17" s="19">
        <f t="shared" si="10"/>
        <v>6231250</v>
      </c>
      <c r="I17" s="19">
        <f t="shared" si="10"/>
        <v>7207983</v>
      </c>
      <c r="J17" s="19">
        <f t="shared" si="10"/>
        <v>8584017.0422496852</v>
      </c>
      <c r="K17" s="19">
        <f t="shared" si="10"/>
        <v>9364760.6702960841</v>
      </c>
      <c r="L17" s="19">
        <f t="shared" si="10"/>
        <v>7283565.6346970517</v>
      </c>
      <c r="M17" s="19">
        <f t="shared" ref="M17:N17" si="11">M18+M19</f>
        <v>8939718.0642123409</v>
      </c>
      <c r="N17" s="19">
        <f t="shared" si="11"/>
        <v>10212062.513094829</v>
      </c>
      <c r="O17" s="19">
        <f t="shared" ref="O17:P17" si="12">O18+O19</f>
        <v>10729509.601345206</v>
      </c>
      <c r="P17" s="19">
        <f t="shared" si="12"/>
        <v>11413163.682369929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  <c r="BS17" s="10"/>
      <c r="BT17" s="10"/>
      <c r="BU17" s="10"/>
      <c r="BV17" s="10"/>
      <c r="BW17" s="10"/>
      <c r="BX17" s="10"/>
      <c r="BY17" s="10"/>
      <c r="BZ17" s="10"/>
      <c r="CA17" s="10"/>
      <c r="CB17" s="10"/>
      <c r="CC17" s="10"/>
      <c r="CD17" s="10"/>
      <c r="CE17" s="10"/>
      <c r="CF17" s="10"/>
      <c r="CG17" s="10"/>
      <c r="CH17" s="10"/>
      <c r="CI17" s="10"/>
      <c r="CJ17" s="10"/>
      <c r="CK17" s="10"/>
      <c r="CL17" s="10"/>
      <c r="CM17" s="10"/>
      <c r="CN17" s="10"/>
      <c r="CO17" s="10"/>
      <c r="CP17" s="10"/>
      <c r="CQ17" s="10"/>
      <c r="CR17" s="10"/>
      <c r="CS17" s="10"/>
      <c r="CT17" s="10"/>
      <c r="CU17" s="10"/>
      <c r="CV17" s="10"/>
      <c r="CW17" s="10"/>
      <c r="CX17" s="10"/>
      <c r="CY17" s="10"/>
      <c r="CZ17" s="10"/>
      <c r="DA17" s="10"/>
      <c r="DB17" s="10"/>
      <c r="DC17" s="10"/>
      <c r="DD17" s="10"/>
      <c r="DE17" s="10"/>
      <c r="DF17" s="10"/>
      <c r="DG17" s="10"/>
      <c r="DH17" s="10"/>
      <c r="DI17" s="10"/>
      <c r="DJ17" s="10"/>
      <c r="DK17" s="10"/>
      <c r="DL17" s="10"/>
      <c r="DM17" s="10"/>
      <c r="DN17" s="10"/>
      <c r="DO17" s="10"/>
      <c r="DP17" s="10"/>
      <c r="DQ17" s="10"/>
      <c r="DR17" s="10"/>
      <c r="DS17" s="10"/>
      <c r="DT17" s="10"/>
      <c r="DU17" s="10"/>
      <c r="DV17" s="10"/>
      <c r="DW17" s="10"/>
      <c r="DX17" s="10"/>
      <c r="DY17" s="10"/>
      <c r="DZ17" s="10"/>
      <c r="EA17" s="10"/>
      <c r="EB17" s="10"/>
      <c r="EC17" s="10"/>
      <c r="ED17" s="10"/>
      <c r="EE17" s="10"/>
      <c r="EF17" s="10"/>
      <c r="EG17" s="10"/>
      <c r="EH17" s="10"/>
      <c r="EI17" s="10"/>
      <c r="EJ17" s="10"/>
      <c r="EK17" s="10"/>
      <c r="EL17" s="10"/>
      <c r="EM17" s="10"/>
      <c r="EN17" s="10"/>
      <c r="EO17" s="10"/>
      <c r="EP17" s="10"/>
      <c r="EQ17" s="10"/>
      <c r="ER17" s="10"/>
      <c r="ES17" s="10"/>
      <c r="ET17" s="10"/>
      <c r="EU17" s="10"/>
      <c r="EV17" s="10"/>
      <c r="EW17" s="10"/>
      <c r="EX17" s="10"/>
      <c r="EY17" s="10"/>
      <c r="EZ17" s="10"/>
      <c r="FA17" s="10"/>
      <c r="FB17" s="10"/>
      <c r="FC17" s="10"/>
      <c r="FD17" s="10"/>
      <c r="FE17" s="10"/>
      <c r="FF17" s="10"/>
      <c r="FG17" s="10"/>
      <c r="FH17" s="10"/>
      <c r="FI17" s="10"/>
      <c r="FJ17" s="10"/>
      <c r="FK17" s="10"/>
      <c r="FL17" s="10"/>
      <c r="FM17" s="10"/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H17" s="9"/>
    </row>
    <row r="18" spans="1:190" ht="15.75" x14ac:dyDescent="0.25">
      <c r="A18" s="20">
        <v>6.1</v>
      </c>
      <c r="B18" s="21" t="s">
        <v>8</v>
      </c>
      <c r="C18" s="39">
        <v>2921646</v>
      </c>
      <c r="D18" s="39">
        <v>3146537</v>
      </c>
      <c r="E18" s="39">
        <v>3651569</v>
      </c>
      <c r="F18" s="39">
        <v>4476894</v>
      </c>
      <c r="G18" s="39">
        <v>5025038</v>
      </c>
      <c r="H18" s="39">
        <v>5607145</v>
      </c>
      <c r="I18" s="39">
        <v>6556434</v>
      </c>
      <c r="J18" s="39">
        <v>7863270.0847339192</v>
      </c>
      <c r="K18" s="39">
        <v>8663519.9244655985</v>
      </c>
      <c r="L18" s="39">
        <v>6983257.4284121878</v>
      </c>
      <c r="M18" s="39">
        <v>8524883.0602525622</v>
      </c>
      <c r="N18" s="39">
        <v>9589638.5959674083</v>
      </c>
      <c r="O18" s="39">
        <v>10097521.533951119</v>
      </c>
      <c r="P18" s="39">
        <v>10501218.68548971</v>
      </c>
      <c r="Q18" s="4"/>
      <c r="R18" s="3"/>
      <c r="S18" s="4"/>
      <c r="T18" s="4"/>
      <c r="U18" s="3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1"/>
      <c r="GF18" s="1"/>
      <c r="GG18" s="1"/>
    </row>
    <row r="19" spans="1:190" ht="15.75" x14ac:dyDescent="0.25">
      <c r="A19" s="20">
        <v>6.2</v>
      </c>
      <c r="B19" s="21" t="s">
        <v>9</v>
      </c>
      <c r="C19" s="39">
        <v>669995</v>
      </c>
      <c r="D19" s="39">
        <v>696709</v>
      </c>
      <c r="E19" s="39">
        <v>540829</v>
      </c>
      <c r="F19" s="39">
        <v>557174</v>
      </c>
      <c r="G19" s="39">
        <v>606695</v>
      </c>
      <c r="H19" s="39">
        <v>624105</v>
      </c>
      <c r="I19" s="39">
        <v>651549</v>
      </c>
      <c r="J19" s="39">
        <v>720746.95751576661</v>
      </c>
      <c r="K19" s="39">
        <v>701240.74583048502</v>
      </c>
      <c r="L19" s="39">
        <v>300308.20628486399</v>
      </c>
      <c r="M19" s="39">
        <v>414835.00395977963</v>
      </c>
      <c r="N19" s="39">
        <v>622423.91712742043</v>
      </c>
      <c r="O19" s="39">
        <v>631988.06739408674</v>
      </c>
      <c r="P19" s="39">
        <v>911944.99688021874</v>
      </c>
      <c r="Q19" s="4"/>
      <c r="R19" s="3"/>
      <c r="S19" s="4"/>
      <c r="T19" s="4"/>
      <c r="U19" s="3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1"/>
      <c r="GF19" s="1"/>
      <c r="GG19" s="1"/>
    </row>
    <row r="20" spans="1:190" s="11" customFormat="1" ht="45" x14ac:dyDescent="0.25">
      <c r="A20" s="29" t="s">
        <v>36</v>
      </c>
      <c r="B20" s="30" t="s">
        <v>10</v>
      </c>
      <c r="C20" s="19">
        <f>SUM(C21:C27)</f>
        <v>2085992</v>
      </c>
      <c r="D20" s="19">
        <f t="shared" ref="D20:F20" si="13">SUM(D21:D27)</f>
        <v>2314249</v>
      </c>
      <c r="E20" s="19">
        <f t="shared" si="13"/>
        <v>2302266</v>
      </c>
      <c r="F20" s="19">
        <f t="shared" si="13"/>
        <v>2509534</v>
      </c>
      <c r="G20" s="19">
        <f t="shared" ref="G20:P20" si="14">SUM(G21:G27)</f>
        <v>2746761.4749666927</v>
      </c>
      <c r="H20" s="19">
        <f t="shared" si="14"/>
        <v>2787408</v>
      </c>
      <c r="I20" s="19">
        <f t="shared" si="14"/>
        <v>2797027</v>
      </c>
      <c r="J20" s="19">
        <f t="shared" si="14"/>
        <v>2845169.6902943286</v>
      </c>
      <c r="K20" s="19">
        <f t="shared" si="14"/>
        <v>2887033.6315674419</v>
      </c>
      <c r="L20" s="19">
        <f t="shared" si="14"/>
        <v>2119693.3836531076</v>
      </c>
      <c r="M20" s="19">
        <f t="shared" si="14"/>
        <v>3048907.2065537544</v>
      </c>
      <c r="N20" s="19">
        <f t="shared" si="14"/>
        <v>3565448.639788595</v>
      </c>
      <c r="O20" s="19">
        <f t="shared" si="14"/>
        <v>4095875.9708646168</v>
      </c>
      <c r="P20" s="19">
        <f t="shared" si="14"/>
        <v>4570959.3575470243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  <c r="CC20" s="10"/>
      <c r="CD20" s="10"/>
      <c r="CE20" s="10"/>
      <c r="CF20" s="10"/>
      <c r="CG20" s="10"/>
      <c r="CH20" s="10"/>
      <c r="CI20" s="10"/>
      <c r="CJ20" s="10"/>
      <c r="CK20" s="10"/>
      <c r="CL20" s="10"/>
      <c r="CM20" s="10"/>
      <c r="CN20" s="10"/>
      <c r="CO20" s="10"/>
      <c r="CP20" s="10"/>
      <c r="CQ20" s="10"/>
      <c r="CR20" s="10"/>
      <c r="CS20" s="10"/>
      <c r="CT20" s="10"/>
      <c r="CU20" s="10"/>
      <c r="CV20" s="10"/>
      <c r="CW20" s="10"/>
      <c r="CX20" s="10"/>
      <c r="CY20" s="10"/>
      <c r="CZ20" s="10"/>
      <c r="DA20" s="10"/>
      <c r="DB20" s="10"/>
      <c r="DC20" s="10"/>
      <c r="DD20" s="10"/>
      <c r="DE20" s="10"/>
      <c r="DF20" s="10"/>
      <c r="DG20" s="10"/>
      <c r="DH20" s="10"/>
      <c r="DI20" s="10"/>
      <c r="DJ20" s="10"/>
      <c r="DK20" s="10"/>
      <c r="DL20" s="10"/>
      <c r="DM20" s="10"/>
      <c r="DN20" s="10"/>
      <c r="DO20" s="10"/>
      <c r="DP20" s="10"/>
      <c r="DQ20" s="10"/>
      <c r="DR20" s="10"/>
      <c r="DS20" s="10"/>
      <c r="DT20" s="10"/>
      <c r="DU20" s="10"/>
      <c r="DV20" s="10"/>
      <c r="DW20" s="10"/>
      <c r="DX20" s="10"/>
      <c r="DY20" s="10"/>
      <c r="DZ20" s="10"/>
      <c r="EA20" s="10"/>
      <c r="EB20" s="10"/>
      <c r="EC20" s="10"/>
      <c r="ED20" s="10"/>
      <c r="EE20" s="10"/>
      <c r="EF20" s="10"/>
      <c r="EG20" s="10"/>
      <c r="EH20" s="10"/>
      <c r="EI20" s="10"/>
      <c r="EJ20" s="10"/>
      <c r="EK20" s="10"/>
      <c r="EL20" s="10"/>
      <c r="EM20" s="10"/>
      <c r="EN20" s="10"/>
      <c r="EO20" s="10"/>
      <c r="EP20" s="10"/>
      <c r="EQ20" s="10"/>
      <c r="ER20" s="10"/>
      <c r="ES20" s="10"/>
      <c r="ET20" s="10"/>
      <c r="EU20" s="10"/>
      <c r="EV20" s="10"/>
      <c r="EW20" s="10"/>
      <c r="EX20" s="10"/>
      <c r="EY20" s="10"/>
      <c r="EZ20" s="10"/>
      <c r="FA20" s="10"/>
      <c r="FB20" s="10"/>
      <c r="FC20" s="10"/>
      <c r="FD20" s="10"/>
      <c r="FE20" s="10"/>
      <c r="FF20" s="10"/>
      <c r="FG20" s="10"/>
      <c r="FH20" s="10"/>
      <c r="FI20" s="10"/>
      <c r="FJ20" s="10"/>
      <c r="FK20" s="10"/>
      <c r="FL20" s="10"/>
      <c r="FM20" s="10"/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H20" s="9"/>
    </row>
    <row r="21" spans="1:190" ht="15.75" x14ac:dyDescent="0.25">
      <c r="A21" s="20">
        <v>7.1</v>
      </c>
      <c r="B21" s="21" t="s">
        <v>11</v>
      </c>
      <c r="C21" s="39">
        <v>135603</v>
      </c>
      <c r="D21" s="39">
        <v>142080</v>
      </c>
      <c r="E21" s="39">
        <v>150329</v>
      </c>
      <c r="F21" s="39">
        <v>144497</v>
      </c>
      <c r="G21" s="39">
        <v>138695.43000000002</v>
      </c>
      <c r="H21" s="39">
        <v>133276</v>
      </c>
      <c r="I21" s="39">
        <v>152427</v>
      </c>
      <c r="J21" s="39">
        <v>153023</v>
      </c>
      <c r="K21" s="39">
        <v>152696.52680783591</v>
      </c>
      <c r="L21" s="39">
        <v>105572.70326348707</v>
      </c>
      <c r="M21" s="39">
        <v>123228.87949994288</v>
      </c>
      <c r="N21" s="39">
        <v>157292.04252837185</v>
      </c>
      <c r="O21" s="39">
        <v>176023.08566809131</v>
      </c>
      <c r="P21" s="39">
        <v>181423.03807226132</v>
      </c>
      <c r="Q21" s="4"/>
      <c r="R21" s="3"/>
      <c r="S21" s="4"/>
      <c r="T21" s="4"/>
      <c r="U21" s="3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1"/>
      <c r="GF21" s="1"/>
      <c r="GG21" s="1"/>
    </row>
    <row r="22" spans="1:190" ht="15.75" x14ac:dyDescent="0.25">
      <c r="A22" s="20">
        <v>7.2</v>
      </c>
      <c r="B22" s="21" t="s">
        <v>12</v>
      </c>
      <c r="C22" s="39">
        <v>1205113</v>
      </c>
      <c r="D22" s="39">
        <v>1329908</v>
      </c>
      <c r="E22" s="39">
        <v>1352010</v>
      </c>
      <c r="F22" s="39">
        <v>1429756</v>
      </c>
      <c r="G22" s="39">
        <v>1544148.380552049</v>
      </c>
      <c r="H22" s="39">
        <v>1573327</v>
      </c>
      <c r="I22" s="39">
        <v>1665772</v>
      </c>
      <c r="J22" s="39">
        <v>1832196.1913205101</v>
      </c>
      <c r="K22" s="39">
        <v>1807284.4355187218</v>
      </c>
      <c r="L22" s="39">
        <v>1277839.8008382521</v>
      </c>
      <c r="M22" s="39">
        <v>2082482.7280081608</v>
      </c>
      <c r="N22" s="39">
        <v>2487566.7057952853</v>
      </c>
      <c r="O22" s="39">
        <v>2875625.365674743</v>
      </c>
      <c r="P22" s="39">
        <v>3258850.7037249706</v>
      </c>
      <c r="Q22" s="4"/>
      <c r="R22" s="3"/>
      <c r="S22" s="4"/>
      <c r="T22" s="4"/>
      <c r="U22" s="3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1"/>
      <c r="GF22" s="1"/>
      <c r="GG22" s="1"/>
    </row>
    <row r="23" spans="1:190" ht="15.75" x14ac:dyDescent="0.25">
      <c r="A23" s="20">
        <v>7.3</v>
      </c>
      <c r="B23" s="21" t="s">
        <v>13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  <c r="P23" s="39">
        <v>0</v>
      </c>
      <c r="Q23" s="4"/>
      <c r="R23" s="3"/>
      <c r="S23" s="4"/>
      <c r="T23" s="4"/>
      <c r="U23" s="3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1"/>
      <c r="GF23" s="1"/>
      <c r="GG23" s="1"/>
    </row>
    <row r="24" spans="1:190" ht="15.75" x14ac:dyDescent="0.25">
      <c r="A24" s="20">
        <v>7.4</v>
      </c>
      <c r="B24" s="21" t="s">
        <v>14</v>
      </c>
      <c r="C24" s="39">
        <v>19181</v>
      </c>
      <c r="D24" s="39">
        <v>33605</v>
      </c>
      <c r="E24" s="39">
        <v>14202.000000000002</v>
      </c>
      <c r="F24" s="39">
        <v>35447</v>
      </c>
      <c r="G24" s="39">
        <v>80144.1270286566</v>
      </c>
      <c r="H24" s="39">
        <v>89329</v>
      </c>
      <c r="I24" s="39">
        <v>91477</v>
      </c>
      <c r="J24" s="39">
        <v>42973.771169657244</v>
      </c>
      <c r="K24" s="39">
        <v>64564.518547986969</v>
      </c>
      <c r="L24" s="39">
        <v>1163.1439009557507</v>
      </c>
      <c r="M24" s="39">
        <v>-5012.6101096897692</v>
      </c>
      <c r="N24" s="39">
        <v>7877.4032161099822</v>
      </c>
      <c r="O24" s="39">
        <v>9141.6406635209496</v>
      </c>
      <c r="P24" s="39">
        <v>10241.9315966984</v>
      </c>
      <c r="Q24" s="4"/>
      <c r="R24" s="3"/>
      <c r="S24" s="4"/>
      <c r="T24" s="4"/>
      <c r="U24" s="3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1"/>
      <c r="GF24" s="1"/>
      <c r="GG24" s="1"/>
    </row>
    <row r="25" spans="1:190" ht="15.75" x14ac:dyDescent="0.25">
      <c r="A25" s="20">
        <v>7.5</v>
      </c>
      <c r="B25" s="21" t="s">
        <v>15</v>
      </c>
      <c r="C25" s="39">
        <v>306592</v>
      </c>
      <c r="D25" s="39">
        <v>377099</v>
      </c>
      <c r="E25" s="39">
        <v>340336</v>
      </c>
      <c r="F25" s="39">
        <v>382107</v>
      </c>
      <c r="G25" s="39">
        <v>385879.7978451933</v>
      </c>
      <c r="H25" s="39">
        <v>409466</v>
      </c>
      <c r="I25" s="39">
        <v>415782</v>
      </c>
      <c r="J25" s="39">
        <v>349403.90584711754</v>
      </c>
      <c r="K25" s="39">
        <v>340814.83690473257</v>
      </c>
      <c r="L25" s="39">
        <v>274244.06039921305</v>
      </c>
      <c r="M25" s="39">
        <v>357188.43538465543</v>
      </c>
      <c r="N25" s="39">
        <v>395880.89325624541</v>
      </c>
      <c r="O25" s="39">
        <v>485386.26325212873</v>
      </c>
      <c r="P25" s="39">
        <v>541300.77081733209</v>
      </c>
      <c r="Q25" s="4"/>
      <c r="R25" s="3"/>
      <c r="S25" s="4"/>
      <c r="T25" s="4"/>
      <c r="U25" s="3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1"/>
      <c r="GF25" s="1"/>
      <c r="GG25" s="1"/>
    </row>
    <row r="26" spans="1:190" ht="15.75" x14ac:dyDescent="0.25">
      <c r="A26" s="20">
        <v>7.6</v>
      </c>
      <c r="B26" s="21" t="s">
        <v>16</v>
      </c>
      <c r="C26" s="39">
        <v>15008.000000000002</v>
      </c>
      <c r="D26" s="39">
        <v>11949</v>
      </c>
      <c r="E26" s="39">
        <v>12175</v>
      </c>
      <c r="F26" s="39">
        <v>11969</v>
      </c>
      <c r="G26" s="39">
        <v>12324.855180301343</v>
      </c>
      <c r="H26" s="39">
        <v>12439</v>
      </c>
      <c r="I26" s="39">
        <v>10236</v>
      </c>
      <c r="J26" s="39">
        <v>39728.280234893602</v>
      </c>
      <c r="K26" s="39">
        <v>38710.360965644068</v>
      </c>
      <c r="L26" s="39">
        <v>40152.166637275441</v>
      </c>
      <c r="M26" s="39">
        <v>37705.961105882059</v>
      </c>
      <c r="N26" s="39">
        <v>36521.349229109081</v>
      </c>
      <c r="O26" s="39">
        <v>38444.652370265605</v>
      </c>
      <c r="P26" s="39">
        <v>40748.142127036546</v>
      </c>
      <c r="Q26" s="4"/>
      <c r="R26" s="3"/>
      <c r="S26" s="4"/>
      <c r="T26" s="4"/>
      <c r="U26" s="3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1"/>
      <c r="GF26" s="1"/>
      <c r="GG26" s="1"/>
    </row>
    <row r="27" spans="1:190" ht="30" x14ac:dyDescent="0.25">
      <c r="A27" s="20">
        <v>7.7</v>
      </c>
      <c r="B27" s="21" t="s">
        <v>17</v>
      </c>
      <c r="C27" s="39">
        <v>404495</v>
      </c>
      <c r="D27" s="39">
        <v>419608</v>
      </c>
      <c r="E27" s="39">
        <v>433214.00000000006</v>
      </c>
      <c r="F27" s="39">
        <v>505758</v>
      </c>
      <c r="G27" s="39">
        <v>585568.8843604927</v>
      </c>
      <c r="H27" s="39">
        <v>569571</v>
      </c>
      <c r="I27" s="39">
        <v>461333</v>
      </c>
      <c r="J27" s="39">
        <v>427844.54172215017</v>
      </c>
      <c r="K27" s="39">
        <v>482962.95282252022</v>
      </c>
      <c r="L27" s="39">
        <v>420721.5086139242</v>
      </c>
      <c r="M27" s="39">
        <v>453313.81266480248</v>
      </c>
      <c r="N27" s="39">
        <v>480310.24576347391</v>
      </c>
      <c r="O27" s="39">
        <v>511254.96323586733</v>
      </c>
      <c r="P27" s="39">
        <v>538394.7712087254</v>
      </c>
      <c r="Q27" s="4"/>
      <c r="R27" s="3"/>
      <c r="S27" s="4"/>
      <c r="T27" s="4"/>
      <c r="U27" s="3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1"/>
      <c r="GF27" s="1"/>
      <c r="GG27" s="1"/>
    </row>
    <row r="28" spans="1:190" ht="15.75" x14ac:dyDescent="0.25">
      <c r="A28" s="23" t="s">
        <v>37</v>
      </c>
      <c r="B28" s="21" t="s">
        <v>18</v>
      </c>
      <c r="C28" s="39">
        <v>2092928</v>
      </c>
      <c r="D28" s="39">
        <v>2291698</v>
      </c>
      <c r="E28" s="39">
        <v>2522425</v>
      </c>
      <c r="F28" s="39">
        <v>2820426</v>
      </c>
      <c r="G28" s="39">
        <v>3028584.15</v>
      </c>
      <c r="H28" s="39">
        <v>3307997</v>
      </c>
      <c r="I28" s="39">
        <v>3435937.9999999995</v>
      </c>
      <c r="J28" s="39">
        <v>3442332</v>
      </c>
      <c r="K28" s="39">
        <v>3476376.090412491</v>
      </c>
      <c r="L28" s="39">
        <v>3590554.9175837166</v>
      </c>
      <c r="M28" s="39">
        <v>3599768.5284371777</v>
      </c>
      <c r="N28" s="39">
        <v>3706808.4006431382</v>
      </c>
      <c r="O28" s="39">
        <v>3971926.5651361346</v>
      </c>
      <c r="P28" s="39">
        <v>4377063.0747800199</v>
      </c>
      <c r="Q28" s="4"/>
      <c r="R28" s="3"/>
      <c r="S28" s="4"/>
      <c r="T28" s="4"/>
      <c r="U28" s="3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1"/>
      <c r="GF28" s="1"/>
      <c r="GG28" s="1"/>
    </row>
    <row r="29" spans="1:190" ht="45" x14ac:dyDescent="0.25">
      <c r="A29" s="23" t="s">
        <v>38</v>
      </c>
      <c r="B29" s="21" t="s">
        <v>19</v>
      </c>
      <c r="C29" s="39">
        <v>4992035</v>
      </c>
      <c r="D29" s="39">
        <v>5587340</v>
      </c>
      <c r="E29" s="39">
        <v>6129105</v>
      </c>
      <c r="F29" s="39">
        <v>6696202</v>
      </c>
      <c r="G29" s="39">
        <v>7485848</v>
      </c>
      <c r="H29" s="39">
        <v>8315572</v>
      </c>
      <c r="I29" s="39">
        <v>8597194</v>
      </c>
      <c r="J29" s="39">
        <v>9313748.9893413875</v>
      </c>
      <c r="K29" s="39">
        <v>10024215.275089635</v>
      </c>
      <c r="L29" s="39">
        <v>9937648.635888122</v>
      </c>
      <c r="M29" s="39">
        <v>11215636.257412015</v>
      </c>
      <c r="N29" s="39">
        <v>12437568.392336769</v>
      </c>
      <c r="O29" s="39">
        <v>13073406.861021552</v>
      </c>
      <c r="P29" s="39">
        <v>14178051.018458311</v>
      </c>
      <c r="Q29" s="4"/>
      <c r="R29" s="3"/>
      <c r="S29" s="4"/>
      <c r="T29" s="4"/>
      <c r="U29" s="3"/>
      <c r="V29" s="5"/>
      <c r="W29" s="5"/>
      <c r="X29" s="5"/>
      <c r="Y29" s="5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1"/>
      <c r="GF29" s="1"/>
      <c r="GG29" s="1"/>
    </row>
    <row r="30" spans="1:190" ht="15.75" x14ac:dyDescent="0.25">
      <c r="A30" s="23" t="s">
        <v>39</v>
      </c>
      <c r="B30" s="21" t="s">
        <v>54</v>
      </c>
      <c r="C30" s="39">
        <v>874825</v>
      </c>
      <c r="D30" s="39">
        <v>884425</v>
      </c>
      <c r="E30" s="39">
        <v>917467</v>
      </c>
      <c r="F30" s="39">
        <v>1064829</v>
      </c>
      <c r="G30" s="39">
        <v>1287352</v>
      </c>
      <c r="H30" s="39">
        <v>1453242</v>
      </c>
      <c r="I30" s="39">
        <v>1557052</v>
      </c>
      <c r="J30" s="39">
        <v>1531430.2473484352</v>
      </c>
      <c r="K30" s="39">
        <v>1375631.617875929</v>
      </c>
      <c r="L30" s="39">
        <v>1352211.4279495534</v>
      </c>
      <c r="M30" s="39">
        <v>1446950.2830816163</v>
      </c>
      <c r="N30" s="39">
        <v>1597774.3271611605</v>
      </c>
      <c r="O30" s="39">
        <v>1571260.5750440799</v>
      </c>
      <c r="P30" s="39">
        <v>1610183.4449440732</v>
      </c>
      <c r="Q30" s="4"/>
      <c r="R30" s="3"/>
      <c r="S30" s="4"/>
      <c r="T30" s="4"/>
      <c r="U30" s="3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1"/>
      <c r="GF30" s="1"/>
      <c r="GG30" s="1"/>
    </row>
    <row r="31" spans="1:190" ht="15.75" x14ac:dyDescent="0.25">
      <c r="A31" s="23" t="s">
        <v>40</v>
      </c>
      <c r="B31" s="21" t="s">
        <v>20</v>
      </c>
      <c r="C31" s="39">
        <v>2442054</v>
      </c>
      <c r="D31" s="39">
        <v>2469463</v>
      </c>
      <c r="E31" s="39">
        <v>2676655</v>
      </c>
      <c r="F31" s="39">
        <v>2961159</v>
      </c>
      <c r="G31" s="39">
        <v>3274930</v>
      </c>
      <c r="H31" s="39">
        <v>3839272</v>
      </c>
      <c r="I31" s="39">
        <v>4079740</v>
      </c>
      <c r="J31" s="39">
        <v>4038546.8280598223</v>
      </c>
      <c r="K31" s="39">
        <v>4202939.7267593807</v>
      </c>
      <c r="L31" s="39">
        <v>3418116.6332720621</v>
      </c>
      <c r="M31" s="39">
        <v>3836877.8655483969</v>
      </c>
      <c r="N31" s="39">
        <v>3876388.0982257514</v>
      </c>
      <c r="O31" s="39">
        <v>4137685.8632871127</v>
      </c>
      <c r="P31" s="39">
        <v>4393262.4644981567</v>
      </c>
      <c r="Q31" s="4"/>
      <c r="R31" s="3"/>
      <c r="S31" s="4"/>
      <c r="T31" s="4"/>
      <c r="U31" s="3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1"/>
      <c r="GF31" s="1"/>
      <c r="GG31" s="1"/>
    </row>
    <row r="32" spans="1:190" s="9" customFormat="1" ht="15.75" x14ac:dyDescent="0.25">
      <c r="A32" s="24"/>
      <c r="B32" s="25" t="s">
        <v>30</v>
      </c>
      <c r="C32" s="26">
        <f>C17+C20+C28+C29+C30+C31</f>
        <v>16079475</v>
      </c>
      <c r="D32" s="26">
        <f t="shared" ref="D32:F32" si="15">D17+D20+D28+D29+D30+D31</f>
        <v>17390421</v>
      </c>
      <c r="E32" s="26">
        <f t="shared" si="15"/>
        <v>18740316</v>
      </c>
      <c r="F32" s="26">
        <f t="shared" si="15"/>
        <v>21086218</v>
      </c>
      <c r="G32" s="26">
        <f t="shared" ref="G32:H32" si="16">G17+G20+G28+G29+G30+G31</f>
        <v>23455208.624966692</v>
      </c>
      <c r="H32" s="26">
        <f t="shared" si="16"/>
        <v>25934741</v>
      </c>
      <c r="I32" s="26">
        <f t="shared" ref="I32:J32" si="17">I17+I20+I28+I29+I30+I31</f>
        <v>27674934</v>
      </c>
      <c r="J32" s="26">
        <f t="shared" si="17"/>
        <v>29755244.797293659</v>
      </c>
      <c r="K32" s="26">
        <f t="shared" ref="K32:L32" si="18">K17+K20+K28+K29+K30+K31</f>
        <v>31330957.012000959</v>
      </c>
      <c r="L32" s="26">
        <f t="shared" si="18"/>
        <v>27701790.633043613</v>
      </c>
      <c r="M32" s="26">
        <f t="shared" ref="M32:N32" si="19">M17+M20+M28+M29+M30+M31</f>
        <v>32087858.205245301</v>
      </c>
      <c r="N32" s="26">
        <f t="shared" si="19"/>
        <v>35396050.371250249</v>
      </c>
      <c r="O32" s="26">
        <f t="shared" ref="O32" si="20">O17+O20+O28+O29+O30+O31</f>
        <v>37579665.436698698</v>
      </c>
      <c r="P32" s="26">
        <f t="shared" ref="P32" si="21">P17+P20+P28+P29+P30+P31</f>
        <v>40542683.042597517</v>
      </c>
      <c r="Q32" s="4"/>
      <c r="R32" s="3"/>
      <c r="S32" s="4"/>
      <c r="T32" s="4"/>
      <c r="U32" s="3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0"/>
      <c r="DH32" s="10"/>
      <c r="DI32" s="10"/>
      <c r="DJ32" s="10"/>
      <c r="DK32" s="10"/>
      <c r="DL32" s="10"/>
      <c r="DM32" s="10"/>
      <c r="DN32" s="10"/>
      <c r="DO32" s="10"/>
      <c r="DP32" s="10"/>
      <c r="DQ32" s="10"/>
      <c r="DR32" s="10"/>
      <c r="DS32" s="10"/>
      <c r="DT32" s="10"/>
      <c r="DU32" s="10"/>
      <c r="DV32" s="10"/>
      <c r="DW32" s="10"/>
      <c r="DX32" s="10"/>
      <c r="DY32" s="10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1"/>
      <c r="GF32" s="11"/>
      <c r="GG32" s="11"/>
    </row>
    <row r="33" spans="1:190" s="11" customFormat="1" ht="15.75" x14ac:dyDescent="0.25">
      <c r="A33" s="17" t="s">
        <v>27</v>
      </c>
      <c r="B33" s="31" t="s">
        <v>51</v>
      </c>
      <c r="C33" s="19">
        <f t="shared" ref="C33:H33" si="22">C6+C11+C13+C14+C15+C17+C20+C28+C29+C30+C31</f>
        <v>30175534</v>
      </c>
      <c r="D33" s="19">
        <f t="shared" si="22"/>
        <v>30996772</v>
      </c>
      <c r="E33" s="19">
        <f t="shared" si="22"/>
        <v>32393166</v>
      </c>
      <c r="F33" s="19">
        <f t="shared" si="22"/>
        <v>33963774</v>
      </c>
      <c r="G33" s="19">
        <f t="shared" si="22"/>
        <v>37619237.240658417</v>
      </c>
      <c r="H33" s="19">
        <f t="shared" si="22"/>
        <v>40732409</v>
      </c>
      <c r="I33" s="19">
        <f t="shared" ref="I33:J33" si="23">I6+I11+I13+I14+I15+I17+I20+I28+I29+I30+I31</f>
        <v>44147746</v>
      </c>
      <c r="J33" s="19">
        <f t="shared" si="23"/>
        <v>48146059.484388568</v>
      </c>
      <c r="K33" s="19">
        <f t="shared" ref="K33:L33" si="24">K6+K11+K13+K14+K15+K17+K20+K28+K29+K30+K31</f>
        <v>51095320.449321635</v>
      </c>
      <c r="L33" s="19">
        <f t="shared" si="24"/>
        <v>47331005.723842882</v>
      </c>
      <c r="M33" s="19">
        <f t="shared" ref="M33:N33" si="25">M6+M11+M13+M14+M15+M17+M20+M28+M29+M30+M31</f>
        <v>52861831.94325795</v>
      </c>
      <c r="N33" s="19">
        <f t="shared" si="25"/>
        <v>57125897.332490325</v>
      </c>
      <c r="O33" s="19">
        <f t="shared" ref="O33" si="26">O6+O11+O13+O14+O15+O17+O20+O28+O29+O30+O31</f>
        <v>60247091.096225061</v>
      </c>
      <c r="P33" s="19">
        <f t="shared" ref="P33" si="27">P6+P11+P13+P14+P15+P17+P20+P28+P29+P30+P31</f>
        <v>63714376.045574769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  <c r="CC33" s="10"/>
      <c r="CD33" s="10"/>
      <c r="CE33" s="10"/>
      <c r="CF33" s="10"/>
      <c r="CG33" s="10"/>
      <c r="CH33" s="10"/>
      <c r="CI33" s="10"/>
      <c r="CJ33" s="10"/>
      <c r="CK33" s="10"/>
      <c r="CL33" s="10"/>
      <c r="CM33" s="10"/>
      <c r="CN33" s="10"/>
      <c r="CO33" s="10"/>
      <c r="CP33" s="10"/>
      <c r="CQ33" s="10"/>
      <c r="CR33" s="10"/>
      <c r="CS33" s="10"/>
      <c r="CT33" s="10"/>
      <c r="CU33" s="10"/>
      <c r="CV33" s="10"/>
      <c r="CW33" s="10"/>
      <c r="CX33" s="10"/>
      <c r="CY33" s="10"/>
      <c r="CZ33" s="10"/>
      <c r="DA33" s="10"/>
      <c r="DB33" s="10"/>
      <c r="DC33" s="10"/>
      <c r="DD33" s="10"/>
      <c r="DE33" s="10"/>
      <c r="DF33" s="10"/>
      <c r="DG33" s="10"/>
      <c r="DH33" s="10"/>
      <c r="DI33" s="10"/>
      <c r="DJ33" s="10"/>
      <c r="DK33" s="10"/>
      <c r="DL33" s="10"/>
      <c r="DM33" s="10"/>
      <c r="DN33" s="10"/>
      <c r="DO33" s="10"/>
      <c r="DP33" s="10"/>
      <c r="DQ33" s="10"/>
      <c r="DR33" s="10"/>
      <c r="DS33" s="10"/>
      <c r="DT33" s="10"/>
      <c r="DU33" s="10"/>
      <c r="DV33" s="10"/>
      <c r="DW33" s="10"/>
      <c r="DX33" s="10"/>
      <c r="DY33" s="10"/>
      <c r="DZ33" s="10"/>
      <c r="EA33" s="10"/>
      <c r="EB33" s="10"/>
      <c r="EC33" s="10"/>
      <c r="ED33" s="10"/>
      <c r="EE33" s="10"/>
      <c r="EF33" s="10"/>
      <c r="EG33" s="10"/>
      <c r="EH33" s="10"/>
      <c r="EI33" s="10"/>
      <c r="EJ33" s="10"/>
      <c r="EK33" s="10"/>
      <c r="EL33" s="10"/>
      <c r="EM33" s="10"/>
      <c r="EN33" s="10"/>
      <c r="EO33" s="10"/>
      <c r="EP33" s="10"/>
      <c r="EQ33" s="10"/>
      <c r="ER33" s="10"/>
      <c r="ES33" s="10"/>
      <c r="ET33" s="10"/>
      <c r="EU33" s="10"/>
      <c r="EV33" s="10"/>
      <c r="EW33" s="10"/>
      <c r="EX33" s="10"/>
      <c r="EY33" s="10"/>
      <c r="EZ33" s="10"/>
      <c r="FA33" s="10"/>
      <c r="FB33" s="10"/>
      <c r="FC33" s="10"/>
      <c r="FD33" s="10"/>
      <c r="FE33" s="10"/>
      <c r="FF33" s="10"/>
      <c r="FG33" s="10"/>
      <c r="FH33" s="10"/>
      <c r="FI33" s="10"/>
      <c r="FJ33" s="10"/>
      <c r="FK33" s="10"/>
      <c r="FL33" s="10"/>
      <c r="FM33" s="10"/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H33" s="9"/>
    </row>
    <row r="34" spans="1:190" s="9" customFormat="1" ht="15.75" x14ac:dyDescent="0.25">
      <c r="A34" s="35" t="s">
        <v>43</v>
      </c>
      <c r="B34" s="36" t="s">
        <v>25</v>
      </c>
      <c r="C34" s="26">
        <f>GSVA_const!C34</f>
        <v>3281100</v>
      </c>
      <c r="D34" s="26">
        <f>GSVA_const!D34</f>
        <v>3420900</v>
      </c>
      <c r="E34" s="26">
        <f>GSVA_const!E34</f>
        <v>3518300</v>
      </c>
      <c r="F34" s="26">
        <f>GSVA_const!F34</f>
        <v>4111300</v>
      </c>
      <c r="G34" s="26">
        <f>GSVA_const!G34</f>
        <v>4941700</v>
      </c>
      <c r="H34" s="26">
        <f>GSVA_const!H34</f>
        <v>5737100</v>
      </c>
      <c r="I34" s="26">
        <f>GSVA_const!I34</f>
        <v>6671100</v>
      </c>
      <c r="J34" s="26">
        <f>GSVA_const!J34</f>
        <v>7183600</v>
      </c>
      <c r="K34" s="26">
        <f>GSVA_const!K34</f>
        <v>7252100</v>
      </c>
      <c r="L34" s="26">
        <f>GSVA_const!L34</f>
        <v>7211400</v>
      </c>
      <c r="M34" s="26">
        <f>GSVA_const!M34</f>
        <v>8059200</v>
      </c>
      <c r="N34" s="26">
        <f>GSVA_const!N34</f>
        <v>8576900</v>
      </c>
      <c r="O34" s="26">
        <f>GSVA_const!O34</f>
        <v>9610100</v>
      </c>
      <c r="P34" s="26">
        <f>GSVA_const!P34</f>
        <v>11102700</v>
      </c>
      <c r="Q34" s="4"/>
      <c r="R34" s="3"/>
      <c r="S34" s="4"/>
      <c r="T34" s="4"/>
      <c r="U34" s="3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0"/>
      <c r="DH34" s="10"/>
      <c r="DI34" s="10"/>
      <c r="DJ34" s="10"/>
      <c r="DK34" s="10"/>
      <c r="DL34" s="10"/>
      <c r="DM34" s="10"/>
      <c r="DN34" s="10"/>
      <c r="DO34" s="10"/>
      <c r="DP34" s="10"/>
      <c r="DQ34" s="10"/>
      <c r="DR34" s="10"/>
      <c r="DS34" s="10"/>
      <c r="DT34" s="10"/>
      <c r="DU34" s="10"/>
      <c r="DV34" s="10"/>
      <c r="DW34" s="10"/>
      <c r="DX34" s="10"/>
      <c r="DY34" s="10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</row>
    <row r="35" spans="1:190" s="9" customFormat="1" ht="15.75" x14ac:dyDescent="0.25">
      <c r="A35" s="35" t="s">
        <v>44</v>
      </c>
      <c r="B35" s="36" t="s">
        <v>24</v>
      </c>
      <c r="C35" s="26">
        <f>GSVA_const!C35</f>
        <v>942700</v>
      </c>
      <c r="D35" s="26">
        <f>GSVA_const!D35</f>
        <v>997200</v>
      </c>
      <c r="E35" s="26">
        <f>GSVA_const!E35</f>
        <v>952200</v>
      </c>
      <c r="F35" s="26">
        <f>GSVA_const!F35</f>
        <v>785400</v>
      </c>
      <c r="G35" s="26">
        <f>GSVA_const!G35</f>
        <v>871700</v>
      </c>
      <c r="H35" s="26">
        <f>GSVA_const!H35</f>
        <v>896400</v>
      </c>
      <c r="I35" s="26">
        <f>GSVA_const!I35</f>
        <v>1004300</v>
      </c>
      <c r="J35" s="26">
        <f>GSVA_const!J35</f>
        <v>885600</v>
      </c>
      <c r="K35" s="26">
        <f>GSVA_const!K35</f>
        <v>1101400</v>
      </c>
      <c r="L35" s="26">
        <f>GSVA_const!L35</f>
        <v>1624500</v>
      </c>
      <c r="M35" s="26">
        <f>GSVA_const!M35</f>
        <v>1755900</v>
      </c>
      <c r="N35" s="26">
        <f>GSVA_const!N35</f>
        <v>1931900</v>
      </c>
      <c r="O35" s="26">
        <f>GSVA_const!O35</f>
        <v>2277000</v>
      </c>
      <c r="P35" s="26">
        <f>GSVA_const!P35</f>
        <v>2728300</v>
      </c>
      <c r="Q35" s="4"/>
      <c r="R35" s="3"/>
      <c r="S35" s="4"/>
      <c r="T35" s="4"/>
      <c r="U35" s="3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0"/>
      <c r="DH35" s="10"/>
      <c r="DI35" s="10"/>
      <c r="DJ35" s="10"/>
      <c r="DK35" s="10"/>
      <c r="DL35" s="10"/>
      <c r="DM35" s="10"/>
      <c r="DN35" s="10"/>
      <c r="DO35" s="10"/>
      <c r="DP35" s="10"/>
      <c r="DQ35" s="10"/>
      <c r="DR35" s="10"/>
      <c r="DS35" s="10"/>
      <c r="DT35" s="10"/>
      <c r="DU35" s="10"/>
      <c r="DV35" s="10"/>
      <c r="DW35" s="10"/>
      <c r="DX35" s="10"/>
      <c r="DY35" s="10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</row>
    <row r="36" spans="1:190" s="9" customFormat="1" ht="15.75" x14ac:dyDescent="0.25">
      <c r="A36" s="35" t="s">
        <v>45</v>
      </c>
      <c r="B36" s="36" t="s">
        <v>63</v>
      </c>
      <c r="C36" s="26">
        <f>C33+C34-C35</f>
        <v>32513934</v>
      </c>
      <c r="D36" s="26">
        <f t="shared" ref="D36:M36" si="28">D33+D34-D35</f>
        <v>33420472</v>
      </c>
      <c r="E36" s="26">
        <f t="shared" si="28"/>
        <v>34959266</v>
      </c>
      <c r="F36" s="26">
        <f t="shared" si="28"/>
        <v>37289674</v>
      </c>
      <c r="G36" s="26">
        <f t="shared" si="28"/>
        <v>41689237.240658417</v>
      </c>
      <c r="H36" s="26">
        <f t="shared" si="28"/>
        <v>45573109</v>
      </c>
      <c r="I36" s="26">
        <f t="shared" si="28"/>
        <v>49814546</v>
      </c>
      <c r="J36" s="26">
        <f t="shared" si="28"/>
        <v>54444059.484388568</v>
      </c>
      <c r="K36" s="26">
        <f t="shared" si="28"/>
        <v>57246020.449321635</v>
      </c>
      <c r="L36" s="26">
        <f t="shared" si="28"/>
        <v>52917905.723842882</v>
      </c>
      <c r="M36" s="26">
        <f t="shared" si="28"/>
        <v>59165131.94325795</v>
      </c>
      <c r="N36" s="26">
        <f t="shared" ref="N36:O36" si="29">N33+N34-N35</f>
        <v>63770897.332490325</v>
      </c>
      <c r="O36" s="26">
        <f t="shared" si="29"/>
        <v>67580191.096225053</v>
      </c>
      <c r="P36" s="26">
        <f t="shared" ref="P36" si="30">P33+P34-P35</f>
        <v>72088776.045574769</v>
      </c>
      <c r="Q36" s="4"/>
      <c r="R36" s="3"/>
      <c r="S36" s="4"/>
      <c r="T36" s="4"/>
      <c r="U36" s="3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0"/>
      <c r="DH36" s="10"/>
      <c r="DI36" s="10"/>
      <c r="DJ36" s="10"/>
      <c r="DK36" s="10"/>
      <c r="DL36" s="10"/>
      <c r="DM36" s="10"/>
      <c r="DN36" s="10"/>
      <c r="DO36" s="10"/>
      <c r="DP36" s="10"/>
      <c r="DQ36" s="10"/>
      <c r="DR36" s="10"/>
      <c r="DS36" s="10"/>
      <c r="DT36" s="10"/>
      <c r="DU36" s="10"/>
      <c r="DV36" s="10"/>
      <c r="DW36" s="10"/>
      <c r="DX36" s="10"/>
      <c r="DY36" s="10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</row>
    <row r="37" spans="1:190" s="9" customFormat="1" ht="15.75" x14ac:dyDescent="0.25">
      <c r="A37" s="35" t="s">
        <v>46</v>
      </c>
      <c r="B37" s="36" t="s">
        <v>42</v>
      </c>
      <c r="C37" s="26">
        <f>GSVA_cur!C37</f>
        <v>356820</v>
      </c>
      <c r="D37" s="26">
        <f>GSVA_cur!D37</f>
        <v>360400</v>
      </c>
      <c r="E37" s="26">
        <f>GSVA_cur!E37</f>
        <v>364010</v>
      </c>
      <c r="F37" s="26">
        <f>GSVA_cur!F37</f>
        <v>367660</v>
      </c>
      <c r="G37" s="26">
        <f>GSVA_cur!G37</f>
        <v>371340</v>
      </c>
      <c r="H37" s="26">
        <f>GSVA_cur!H37</f>
        <v>375050</v>
      </c>
      <c r="I37" s="26">
        <f>GSVA_cur!I37</f>
        <v>378810</v>
      </c>
      <c r="J37" s="26">
        <f>GSVA_cur!J37</f>
        <v>370930</v>
      </c>
      <c r="K37" s="26">
        <f>GSVA_cur!K37</f>
        <v>373460</v>
      </c>
      <c r="L37" s="26">
        <f>GSVA_cur!L37</f>
        <v>375990</v>
      </c>
      <c r="M37" s="26">
        <f>GSVA_cur!M37</f>
        <v>378160</v>
      </c>
      <c r="N37" s="26">
        <f>GSVA_cur!N37</f>
        <v>379990</v>
      </c>
      <c r="O37" s="26">
        <f>GSVA_cur!O37</f>
        <v>381810</v>
      </c>
      <c r="P37" s="26">
        <f>GSVA_cur!P37</f>
        <v>383630</v>
      </c>
      <c r="Q37" s="2"/>
      <c r="R37" s="1"/>
      <c r="S37" s="2"/>
      <c r="T37" s="2"/>
      <c r="U37" s="1"/>
      <c r="V37" s="1"/>
      <c r="W37" s="1"/>
      <c r="X37" s="1"/>
      <c r="Y37" s="1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DG37" s="11"/>
      <c r="DH37" s="11"/>
      <c r="DI37" s="11"/>
      <c r="DJ37" s="11"/>
      <c r="DK37" s="11"/>
      <c r="DL37" s="11"/>
      <c r="DM37" s="11"/>
      <c r="DN37" s="11"/>
      <c r="DO37" s="11"/>
      <c r="DP37" s="11"/>
      <c r="DQ37" s="11"/>
      <c r="DR37" s="11"/>
      <c r="DS37" s="11"/>
      <c r="DT37" s="11"/>
      <c r="DU37" s="11"/>
      <c r="DV37" s="11"/>
      <c r="DW37" s="11"/>
      <c r="DX37" s="11"/>
      <c r="DY37" s="11"/>
    </row>
    <row r="38" spans="1:190" s="9" customFormat="1" ht="15.75" x14ac:dyDescent="0.25">
      <c r="A38" s="35" t="s">
        <v>47</v>
      </c>
      <c r="B38" s="36" t="s">
        <v>64</v>
      </c>
      <c r="C38" s="26">
        <f>C36/C37*1000</f>
        <v>91121.388935597774</v>
      </c>
      <c r="D38" s="26">
        <f t="shared" ref="D38:M38" si="31">D36/D37*1000</f>
        <v>92731.609322974473</v>
      </c>
      <c r="E38" s="26">
        <f t="shared" si="31"/>
        <v>96039.301118101153</v>
      </c>
      <c r="F38" s="26">
        <f t="shared" si="31"/>
        <v>101424.34314312137</v>
      </c>
      <c r="G38" s="26">
        <f t="shared" si="31"/>
        <v>112267.02547707873</v>
      </c>
      <c r="H38" s="26">
        <f t="shared" si="31"/>
        <v>121512.0890547927</v>
      </c>
      <c r="I38" s="26">
        <f t="shared" si="31"/>
        <v>131502.72168105384</v>
      </c>
      <c r="J38" s="26">
        <f t="shared" si="31"/>
        <v>146777.1802884333</v>
      </c>
      <c r="K38" s="26">
        <f t="shared" si="31"/>
        <v>153285.54717860449</v>
      </c>
      <c r="L38" s="26">
        <f t="shared" si="31"/>
        <v>140742.8541286813</v>
      </c>
      <c r="M38" s="26">
        <f t="shared" si="31"/>
        <v>156455.28861661188</v>
      </c>
      <c r="N38" s="26">
        <f t="shared" ref="N38:O38" si="32">N36/N37*1000</f>
        <v>167822.56725832343</v>
      </c>
      <c r="O38" s="26">
        <f t="shared" si="32"/>
        <v>176999.53143245346</v>
      </c>
      <c r="P38" s="26">
        <f t="shared" ref="P38" si="33">P36/P37*1000</f>
        <v>187912.24890017664</v>
      </c>
      <c r="Q38" s="2"/>
      <c r="R38" s="1"/>
      <c r="S38" s="2"/>
      <c r="T38" s="2"/>
      <c r="U38" s="3"/>
      <c r="V38" s="3"/>
      <c r="W38" s="3"/>
      <c r="X38" s="3"/>
      <c r="Y38" s="3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BZ38" s="12"/>
      <c r="CA38" s="12"/>
      <c r="CB38" s="12"/>
      <c r="CC38" s="12"/>
      <c r="DG38" s="11"/>
      <c r="DH38" s="11"/>
      <c r="DI38" s="11"/>
      <c r="DJ38" s="11"/>
      <c r="DK38" s="11"/>
      <c r="DL38" s="11"/>
      <c r="DM38" s="11"/>
      <c r="DN38" s="11"/>
      <c r="DO38" s="11"/>
      <c r="DP38" s="11"/>
      <c r="DQ38" s="11"/>
      <c r="DR38" s="11"/>
      <c r="DS38" s="11"/>
      <c r="DT38" s="11"/>
      <c r="DU38" s="11"/>
      <c r="DV38" s="11"/>
      <c r="DW38" s="11"/>
      <c r="DX38" s="11"/>
      <c r="DY38" s="11"/>
    </row>
    <row r="39" spans="1:190" x14ac:dyDescent="0.25">
      <c r="A39" s="2" t="s">
        <v>75</v>
      </c>
      <c r="C39" s="4"/>
      <c r="D39" s="4"/>
      <c r="E39" s="4"/>
      <c r="F39" s="4"/>
      <c r="G39" s="3"/>
      <c r="H39" s="3"/>
      <c r="I39" s="3"/>
      <c r="J39" s="3"/>
      <c r="K39" s="3"/>
      <c r="L39" s="3"/>
      <c r="M39" s="3"/>
      <c r="N39" s="3"/>
      <c r="O39" s="3"/>
      <c r="P39" s="3"/>
      <c r="R39" s="1"/>
      <c r="S39" s="2"/>
      <c r="U39" s="1"/>
      <c r="X39" s="2"/>
      <c r="AE39" s="2"/>
      <c r="AJ39" s="2"/>
      <c r="AM39" s="2"/>
      <c r="AR39" s="2"/>
      <c r="AU39" s="2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90" s="9" customFormat="1" x14ac:dyDescent="0.25">
      <c r="A40" s="2"/>
      <c r="B40" s="1"/>
      <c r="C40" s="2"/>
      <c r="D40" s="2"/>
      <c r="E40" s="1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CQ40" s="11"/>
      <c r="CR40" s="11"/>
      <c r="CS40" s="11"/>
      <c r="CT40" s="11"/>
      <c r="CU40" s="11"/>
      <c r="CV40" s="11"/>
      <c r="CW40" s="11"/>
      <c r="CX40" s="11"/>
      <c r="CY40" s="11"/>
      <c r="CZ40" s="11"/>
      <c r="DA40" s="11"/>
      <c r="DB40" s="11"/>
      <c r="DC40" s="11"/>
      <c r="DD40" s="11"/>
      <c r="DE40" s="11"/>
      <c r="DF40" s="11"/>
      <c r="DG40" s="11"/>
      <c r="DH40" s="11"/>
      <c r="DI40" s="11"/>
    </row>
    <row r="41" spans="1:190" s="9" customFormat="1" x14ac:dyDescent="0.25">
      <c r="A41" s="2"/>
      <c r="B41" s="1"/>
      <c r="C41" s="2"/>
      <c r="D41" s="2"/>
      <c r="E41" s="1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CQ41" s="11"/>
      <c r="CR41" s="11"/>
      <c r="CS41" s="11"/>
      <c r="CT41" s="11"/>
      <c r="CU41" s="11"/>
      <c r="CV41" s="11"/>
      <c r="CW41" s="11"/>
      <c r="CX41" s="11"/>
      <c r="CY41" s="11"/>
      <c r="CZ41" s="11"/>
      <c r="DA41" s="11"/>
      <c r="DB41" s="11"/>
      <c r="DC41" s="11"/>
      <c r="DD41" s="11"/>
      <c r="DE41" s="11"/>
      <c r="DF41" s="11"/>
      <c r="DG41" s="11"/>
      <c r="DH41" s="11"/>
      <c r="DI41" s="11"/>
    </row>
    <row r="42" spans="1:190" x14ac:dyDescent="0.25">
      <c r="B42" s="1"/>
      <c r="E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90" x14ac:dyDescent="0.25">
      <c r="C43" s="1"/>
      <c r="G43" s="2"/>
      <c r="I43" s="2"/>
      <c r="J43" s="2"/>
      <c r="K43" s="2"/>
      <c r="L43" s="2"/>
      <c r="M43" s="2"/>
      <c r="N43" s="2"/>
      <c r="P43" s="2"/>
      <c r="S43" s="2"/>
      <c r="T43" s="1"/>
      <c r="W43" s="1"/>
      <c r="X43" s="2"/>
      <c r="AB43" s="1"/>
      <c r="AJ43" s="2"/>
      <c r="AM43" s="2"/>
      <c r="AR43" s="2"/>
      <c r="AU43" s="2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90" x14ac:dyDescent="0.25">
      <c r="C44" s="1"/>
      <c r="G44" s="2"/>
      <c r="I44" s="2"/>
      <c r="J44" s="2"/>
      <c r="K44" s="2"/>
      <c r="L44" s="2"/>
      <c r="M44" s="2"/>
      <c r="N44" s="2"/>
      <c r="P44" s="2"/>
      <c r="S44" s="2"/>
      <c r="T44" s="1"/>
      <c r="W44" s="1"/>
      <c r="X44" s="2"/>
      <c r="AB44" s="1"/>
      <c r="AJ44" s="2"/>
      <c r="AM44" s="2"/>
      <c r="AR44" s="2"/>
      <c r="AU44" s="2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90" x14ac:dyDescent="0.25">
      <c r="C45" s="1"/>
      <c r="G45" s="2"/>
      <c r="I45" s="2"/>
      <c r="J45" s="2"/>
      <c r="K45" s="2"/>
      <c r="L45" s="2"/>
      <c r="M45" s="2"/>
      <c r="N45" s="2"/>
      <c r="P45" s="2"/>
      <c r="S45" s="2"/>
      <c r="T45" s="1"/>
      <c r="W45" s="1"/>
      <c r="X45" s="2"/>
      <c r="AB45" s="1"/>
      <c r="AJ45" s="2"/>
      <c r="AM45" s="2"/>
      <c r="AR45" s="2"/>
      <c r="AU45" s="2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90" x14ac:dyDescent="0.25">
      <c r="C46" s="1"/>
      <c r="G46" s="2"/>
      <c r="I46" s="2"/>
      <c r="J46" s="2"/>
      <c r="K46" s="2"/>
      <c r="L46" s="2"/>
      <c r="M46" s="2"/>
      <c r="N46" s="2"/>
      <c r="P46" s="2"/>
      <c r="S46" s="2"/>
      <c r="T46" s="1"/>
      <c r="W46" s="1"/>
      <c r="X46" s="2"/>
      <c r="AB46" s="1"/>
      <c r="AJ46" s="2"/>
      <c r="AM46" s="2"/>
      <c r="AR46" s="2"/>
      <c r="AU46" s="2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90" x14ac:dyDescent="0.25">
      <c r="C47" s="1"/>
      <c r="G47" s="2"/>
      <c r="I47" s="2"/>
      <c r="J47" s="2"/>
      <c r="K47" s="2"/>
      <c r="L47" s="2"/>
      <c r="M47" s="2"/>
      <c r="N47" s="2"/>
      <c r="P47" s="2"/>
      <c r="S47" s="2"/>
      <c r="T47" s="1"/>
      <c r="W47" s="1"/>
      <c r="X47" s="2"/>
      <c r="AB47" s="1"/>
      <c r="AJ47" s="2"/>
      <c r="AM47" s="2"/>
      <c r="AR47" s="2"/>
      <c r="AU47" s="2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90" x14ac:dyDescent="0.25">
      <c r="C48" s="1"/>
      <c r="G48" s="2"/>
      <c r="I48" s="2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I49" s="2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I50" s="2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I51" s="2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I52" s="2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I119" s="2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I120" s="2"/>
      <c r="J120" s="2"/>
      <c r="K120" s="2"/>
      <c r="L120" s="2"/>
      <c r="M120" s="2"/>
      <c r="N120" s="2"/>
      <c r="P120" s="2"/>
      <c r="S120" s="2"/>
      <c r="T120" s="1"/>
      <c r="W120" s="1"/>
      <c r="X120" s="2"/>
      <c r="AB120" s="1"/>
      <c r="AJ120" s="2"/>
      <c r="AM120" s="2"/>
      <c r="AR120" s="2"/>
      <c r="AU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I121" s="2"/>
      <c r="J121" s="2"/>
      <c r="K121" s="2"/>
      <c r="L121" s="2"/>
      <c r="M121" s="2"/>
      <c r="N121" s="2"/>
      <c r="P121" s="2"/>
      <c r="S121" s="2"/>
      <c r="T121" s="1"/>
      <c r="W121" s="1"/>
      <c r="X121" s="2"/>
      <c r="AB121" s="1"/>
      <c r="AJ121" s="2"/>
      <c r="AM121" s="2"/>
      <c r="AR121" s="2"/>
      <c r="AU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I122" s="2"/>
      <c r="J122" s="2"/>
      <c r="K122" s="2"/>
      <c r="L122" s="2"/>
      <c r="M122" s="2"/>
      <c r="N122" s="2"/>
      <c r="P122" s="2"/>
      <c r="S122" s="2"/>
      <c r="T122" s="1"/>
      <c r="W122" s="1"/>
      <c r="X122" s="2"/>
      <c r="AB122" s="1"/>
      <c r="AJ122" s="2"/>
      <c r="AM122" s="2"/>
      <c r="AR122" s="2"/>
      <c r="AU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2025-03-24T09:50:28Z</dcterms:modified>
</cp:coreProperties>
</file>