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BDE8BB1B-66B0-4289-87A9-C510E137088D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4" i="12" l="1"/>
  <c r="E34" i="12"/>
  <c r="F34" i="12"/>
  <c r="G34" i="12"/>
  <c r="H34" i="12"/>
  <c r="I34" i="12"/>
  <c r="J34" i="12"/>
  <c r="K34" i="12"/>
  <c r="L34" i="12"/>
  <c r="M34" i="12"/>
  <c r="N34" i="12"/>
  <c r="O34" i="12"/>
  <c r="D35" i="12"/>
  <c r="E35" i="12"/>
  <c r="F35" i="12"/>
  <c r="G35" i="12"/>
  <c r="H35" i="12"/>
  <c r="I35" i="12"/>
  <c r="J35" i="12"/>
  <c r="K35" i="12"/>
  <c r="L35" i="12"/>
  <c r="M35" i="12"/>
  <c r="N35" i="12"/>
  <c r="O35" i="12"/>
  <c r="C35" i="12"/>
  <c r="C34" i="12"/>
  <c r="D34" i="11"/>
  <c r="E34" i="11"/>
  <c r="F34" i="11"/>
  <c r="G34" i="11"/>
  <c r="H34" i="11"/>
  <c r="I34" i="11"/>
  <c r="J34" i="11"/>
  <c r="K34" i="11"/>
  <c r="L34" i="11"/>
  <c r="M34" i="11"/>
  <c r="N34" i="11"/>
  <c r="O34" i="11"/>
  <c r="D35" i="11"/>
  <c r="E35" i="11"/>
  <c r="F35" i="11"/>
  <c r="G35" i="11"/>
  <c r="H35" i="11"/>
  <c r="I35" i="11"/>
  <c r="J35" i="11"/>
  <c r="K35" i="11"/>
  <c r="L35" i="11"/>
  <c r="M35" i="11"/>
  <c r="N35" i="11"/>
  <c r="O35" i="11"/>
  <c r="C35" i="11"/>
  <c r="C34" i="11"/>
  <c r="D37" i="11"/>
  <c r="E37" i="11"/>
  <c r="F37" i="11"/>
  <c r="G37" i="11"/>
  <c r="H37" i="11"/>
  <c r="I37" i="11"/>
  <c r="J37" i="11"/>
  <c r="K37" i="11"/>
  <c r="L37" i="11"/>
  <c r="M37" i="11"/>
  <c r="N37" i="11"/>
  <c r="O37" i="11"/>
  <c r="D37" i="12"/>
  <c r="E37" i="12"/>
  <c r="F37" i="12"/>
  <c r="G37" i="12"/>
  <c r="H37" i="12"/>
  <c r="I37" i="12"/>
  <c r="J37" i="12"/>
  <c r="K37" i="12"/>
  <c r="L37" i="12"/>
  <c r="M37" i="12"/>
  <c r="N37" i="12"/>
  <c r="O37" i="12"/>
  <c r="D37" i="1"/>
  <c r="E37" i="1"/>
  <c r="F37" i="1"/>
  <c r="G37" i="1"/>
  <c r="H37" i="1"/>
  <c r="I37" i="1"/>
  <c r="J37" i="1"/>
  <c r="K37" i="1"/>
  <c r="L37" i="1"/>
  <c r="M37" i="1"/>
  <c r="N37" i="1"/>
  <c r="O37" i="1"/>
  <c r="C37" i="11"/>
  <c r="C37" i="12"/>
  <c r="C37" i="1"/>
  <c r="O20" i="12" l="1"/>
  <c r="N20" i="12"/>
  <c r="M20" i="12"/>
  <c r="L20" i="12"/>
  <c r="K20" i="12"/>
  <c r="J20" i="12"/>
  <c r="I20" i="12"/>
  <c r="I32" i="12" s="1"/>
  <c r="H20" i="12"/>
  <c r="G20" i="12"/>
  <c r="F20" i="12"/>
  <c r="E20" i="12"/>
  <c r="D20" i="12"/>
  <c r="C20" i="12"/>
  <c r="O17" i="12"/>
  <c r="N17" i="12"/>
  <c r="M17" i="12"/>
  <c r="L17" i="12"/>
  <c r="K17" i="12"/>
  <c r="J17" i="12"/>
  <c r="I17" i="12"/>
  <c r="H17" i="12"/>
  <c r="G17" i="12"/>
  <c r="F17" i="12"/>
  <c r="F32" i="12" s="1"/>
  <c r="E17" i="12"/>
  <c r="D17" i="12"/>
  <c r="C17" i="12"/>
  <c r="O16" i="12"/>
  <c r="N16" i="12"/>
  <c r="M16" i="12"/>
  <c r="L16" i="12"/>
  <c r="K16" i="12"/>
  <c r="J16" i="12"/>
  <c r="I16" i="12"/>
  <c r="H16" i="12"/>
  <c r="G16" i="12"/>
  <c r="F16" i="12"/>
  <c r="E16" i="12"/>
  <c r="D16" i="12"/>
  <c r="C16" i="12"/>
  <c r="G12" i="12"/>
  <c r="O6" i="12"/>
  <c r="N6" i="12"/>
  <c r="M6" i="12"/>
  <c r="L6" i="12"/>
  <c r="L12" i="12" s="1"/>
  <c r="K6" i="12"/>
  <c r="K12" i="12" s="1"/>
  <c r="J6" i="12"/>
  <c r="J12" i="12" s="1"/>
  <c r="I6" i="12"/>
  <c r="I12" i="12" s="1"/>
  <c r="H6" i="12"/>
  <c r="H12" i="12" s="1"/>
  <c r="G6" i="12"/>
  <c r="F6" i="12"/>
  <c r="F12" i="12" s="1"/>
  <c r="E6" i="12"/>
  <c r="E12" i="12" s="1"/>
  <c r="D6" i="12"/>
  <c r="D12" i="12" s="1"/>
  <c r="C6" i="12"/>
  <c r="C12" i="12" s="1"/>
  <c r="O20" i="11"/>
  <c r="N20" i="11"/>
  <c r="M20" i="11"/>
  <c r="L20" i="11"/>
  <c r="K20" i="11"/>
  <c r="J20" i="11"/>
  <c r="I20" i="11"/>
  <c r="H20" i="11"/>
  <c r="G20" i="11"/>
  <c r="G32" i="11" s="1"/>
  <c r="F20" i="11"/>
  <c r="E20" i="11"/>
  <c r="D20" i="11"/>
  <c r="C20" i="11"/>
  <c r="O17" i="11"/>
  <c r="N17" i="11"/>
  <c r="M17" i="11"/>
  <c r="L17" i="11"/>
  <c r="L32" i="11" s="1"/>
  <c r="K17" i="11"/>
  <c r="J17" i="11"/>
  <c r="I17" i="11"/>
  <c r="H17" i="11"/>
  <c r="G17" i="11"/>
  <c r="F17" i="11"/>
  <c r="E17" i="11"/>
  <c r="D17" i="11"/>
  <c r="C17" i="11"/>
  <c r="C32" i="11" s="1"/>
  <c r="O16" i="11"/>
  <c r="N16" i="11"/>
  <c r="M16" i="11"/>
  <c r="L16" i="11"/>
  <c r="K16" i="11"/>
  <c r="J16" i="11"/>
  <c r="I16" i="11"/>
  <c r="H16" i="11"/>
  <c r="G16" i="11"/>
  <c r="F16" i="11"/>
  <c r="E16" i="11"/>
  <c r="D16" i="11"/>
  <c r="C16" i="11"/>
  <c r="O6" i="11"/>
  <c r="N6" i="11"/>
  <c r="M6" i="11"/>
  <c r="L6" i="11"/>
  <c r="L12" i="11" s="1"/>
  <c r="K6" i="11"/>
  <c r="K12" i="11" s="1"/>
  <c r="J6" i="11"/>
  <c r="J12" i="11" s="1"/>
  <c r="I6" i="11"/>
  <c r="I12" i="11" s="1"/>
  <c r="H6" i="11"/>
  <c r="H12" i="11" s="1"/>
  <c r="G6" i="11"/>
  <c r="G12" i="11" s="1"/>
  <c r="F6" i="11"/>
  <c r="F12" i="11" s="1"/>
  <c r="E6" i="11"/>
  <c r="E12" i="11" s="1"/>
  <c r="D6" i="11"/>
  <c r="D12" i="11" s="1"/>
  <c r="C6" i="11"/>
  <c r="C12" i="11" s="1"/>
  <c r="O20" i="1"/>
  <c r="N20" i="1"/>
  <c r="M20" i="1"/>
  <c r="L20" i="1"/>
  <c r="K20" i="1"/>
  <c r="J20" i="1"/>
  <c r="I20" i="1"/>
  <c r="H20" i="1"/>
  <c r="G20" i="1"/>
  <c r="F20" i="1"/>
  <c r="E20" i="1"/>
  <c r="D20" i="1"/>
  <c r="C20" i="1"/>
  <c r="O17" i="1"/>
  <c r="N17" i="1"/>
  <c r="M17" i="1"/>
  <c r="L17" i="1"/>
  <c r="K17" i="1"/>
  <c r="J17" i="1"/>
  <c r="I17" i="1"/>
  <c r="H17" i="1"/>
  <c r="H32" i="1" s="1"/>
  <c r="G17" i="1"/>
  <c r="G32" i="1" s="1"/>
  <c r="F17" i="1"/>
  <c r="E17" i="1"/>
  <c r="D17" i="1"/>
  <c r="C17" i="1"/>
  <c r="O16" i="1"/>
  <c r="N16" i="1"/>
  <c r="M16" i="1"/>
  <c r="L16" i="1"/>
  <c r="K16" i="1"/>
  <c r="J16" i="1"/>
  <c r="I16" i="1"/>
  <c r="H16" i="1"/>
  <c r="G16" i="1"/>
  <c r="F16" i="1"/>
  <c r="E16" i="1"/>
  <c r="D16" i="1"/>
  <c r="C16" i="1"/>
  <c r="I12" i="1"/>
  <c r="O6" i="1"/>
  <c r="N6" i="1"/>
  <c r="M6" i="1"/>
  <c r="L6" i="1"/>
  <c r="L12" i="1" s="1"/>
  <c r="K6" i="1"/>
  <c r="K12" i="1" s="1"/>
  <c r="J6" i="1"/>
  <c r="J12" i="1" s="1"/>
  <c r="I6" i="1"/>
  <c r="H6" i="1"/>
  <c r="H12" i="1" s="1"/>
  <c r="G6" i="1"/>
  <c r="G12" i="1" s="1"/>
  <c r="F6" i="1"/>
  <c r="F12" i="1" s="1"/>
  <c r="E6" i="1"/>
  <c r="E12" i="1" s="1"/>
  <c r="D6" i="1"/>
  <c r="D12" i="1" s="1"/>
  <c r="C6" i="1"/>
  <c r="C12" i="1" s="1"/>
  <c r="O20" i="10"/>
  <c r="N20" i="10"/>
  <c r="M20" i="10"/>
  <c r="L20" i="10"/>
  <c r="K20" i="10"/>
  <c r="J20" i="10"/>
  <c r="I20" i="10"/>
  <c r="H20" i="10"/>
  <c r="G20" i="10"/>
  <c r="F20" i="10"/>
  <c r="E20" i="10"/>
  <c r="D20" i="10"/>
  <c r="C20" i="10"/>
  <c r="O17" i="10"/>
  <c r="N17" i="10"/>
  <c r="M17" i="10"/>
  <c r="L17" i="10"/>
  <c r="L32" i="10" s="1"/>
  <c r="K17" i="10"/>
  <c r="J17" i="10"/>
  <c r="I17" i="10"/>
  <c r="H17" i="10"/>
  <c r="G17" i="10"/>
  <c r="F17" i="10"/>
  <c r="E17" i="10"/>
  <c r="E32" i="10" s="1"/>
  <c r="D17" i="10"/>
  <c r="D32" i="10" s="1"/>
  <c r="C17" i="10"/>
  <c r="O16" i="10"/>
  <c r="N16" i="10"/>
  <c r="M16" i="10"/>
  <c r="L16" i="10"/>
  <c r="K16" i="10"/>
  <c r="J16" i="10"/>
  <c r="I16" i="10"/>
  <c r="H16" i="10"/>
  <c r="G16" i="10"/>
  <c r="F16" i="10"/>
  <c r="E16" i="10"/>
  <c r="D16" i="10"/>
  <c r="C16" i="10"/>
  <c r="O6" i="10"/>
  <c r="N6" i="10"/>
  <c r="M6" i="10"/>
  <c r="L6" i="10"/>
  <c r="L12" i="10" s="1"/>
  <c r="K6" i="10"/>
  <c r="K12" i="10" s="1"/>
  <c r="J6" i="10"/>
  <c r="J12" i="10" s="1"/>
  <c r="I6" i="10"/>
  <c r="I12" i="10" s="1"/>
  <c r="H6" i="10"/>
  <c r="H12" i="10" s="1"/>
  <c r="G6" i="10"/>
  <c r="G12" i="10" s="1"/>
  <c r="F6" i="10"/>
  <c r="F12" i="10" s="1"/>
  <c r="E6" i="10"/>
  <c r="E12" i="10" s="1"/>
  <c r="D6" i="10"/>
  <c r="D12" i="10" s="1"/>
  <c r="C6" i="10"/>
  <c r="C12" i="10" s="1"/>
  <c r="E32" i="12" l="1"/>
  <c r="G32" i="10"/>
  <c r="G33" i="10" s="1"/>
  <c r="G36" i="10" s="1"/>
  <c r="G38" i="10" s="1"/>
  <c r="I32" i="10"/>
  <c r="I33" i="10" s="1"/>
  <c r="I36" i="10" s="1"/>
  <c r="I38" i="10" s="1"/>
  <c r="C32" i="1"/>
  <c r="J32" i="12"/>
  <c r="D32" i="1"/>
  <c r="K32" i="12"/>
  <c r="N12" i="1"/>
  <c r="E32" i="1"/>
  <c r="E33" i="1" s="1"/>
  <c r="E36" i="1" s="1"/>
  <c r="E38" i="1" s="1"/>
  <c r="D33" i="1"/>
  <c r="D36" i="1" s="1"/>
  <c r="D38" i="1" s="1"/>
  <c r="J32" i="1"/>
  <c r="J33" i="1" s="1"/>
  <c r="J36" i="1" s="1"/>
  <c r="J38" i="1" s="1"/>
  <c r="D32" i="12"/>
  <c r="D33" i="12" s="1"/>
  <c r="D36" i="12" s="1"/>
  <c r="D38" i="12" s="1"/>
  <c r="J32" i="11"/>
  <c r="J33" i="11" s="1"/>
  <c r="J36" i="11" s="1"/>
  <c r="J38" i="11" s="1"/>
  <c r="E32" i="11"/>
  <c r="E33" i="11" s="1"/>
  <c r="E36" i="11" s="1"/>
  <c r="E38" i="11" s="1"/>
  <c r="L32" i="1"/>
  <c r="L33" i="1" s="1"/>
  <c r="L36" i="1" s="1"/>
  <c r="L38" i="1" s="1"/>
  <c r="C32" i="12"/>
  <c r="C33" i="12" s="1"/>
  <c r="C36" i="12" s="1"/>
  <c r="C38" i="12" s="1"/>
  <c r="L32" i="12"/>
  <c r="L33" i="12"/>
  <c r="L36" i="12" s="1"/>
  <c r="L38" i="12" s="1"/>
  <c r="H32" i="12"/>
  <c r="I32" i="11"/>
  <c r="D32" i="11"/>
  <c r="D33" i="11" s="1"/>
  <c r="D36" i="11" s="1"/>
  <c r="D38" i="11" s="1"/>
  <c r="F32" i="11"/>
  <c r="F33" i="11" s="1"/>
  <c r="F36" i="11" s="1"/>
  <c r="F38" i="11" s="1"/>
  <c r="K32" i="11"/>
  <c r="K33" i="11" s="1"/>
  <c r="K36" i="11" s="1"/>
  <c r="K38" i="11" s="1"/>
  <c r="L33" i="11"/>
  <c r="L36" i="11" s="1"/>
  <c r="L38" i="11" s="1"/>
  <c r="F32" i="1"/>
  <c r="J32" i="10"/>
  <c r="J33" i="10" s="1"/>
  <c r="J36" i="10" s="1"/>
  <c r="J38" i="10" s="1"/>
  <c r="L33" i="10"/>
  <c r="L36" i="10" s="1"/>
  <c r="L38" i="10" s="1"/>
  <c r="C32" i="10"/>
  <c r="C33" i="10" s="1"/>
  <c r="C36" i="10" s="1"/>
  <c r="C38" i="10" s="1"/>
  <c r="N12" i="10"/>
  <c r="M32" i="10"/>
  <c r="M12" i="10"/>
  <c r="H32" i="10"/>
  <c r="H33" i="10" s="1"/>
  <c r="H36" i="10" s="1"/>
  <c r="H38" i="10" s="1"/>
  <c r="M12" i="11"/>
  <c r="F33" i="12"/>
  <c r="F36" i="12" s="1"/>
  <c r="F38" i="12" s="1"/>
  <c r="M12" i="12"/>
  <c r="O32" i="1"/>
  <c r="N12" i="12"/>
  <c r="M32" i="12"/>
  <c r="H32" i="11"/>
  <c r="N32" i="12"/>
  <c r="J33" i="12"/>
  <c r="J36" i="12" s="1"/>
  <c r="J38" i="12" s="1"/>
  <c r="D33" i="10"/>
  <c r="D36" i="10" s="1"/>
  <c r="D38" i="10" s="1"/>
  <c r="O32" i="10"/>
  <c r="M12" i="1"/>
  <c r="C33" i="11"/>
  <c r="C36" i="11" s="1"/>
  <c r="C38" i="11" s="1"/>
  <c r="O12" i="11"/>
  <c r="N32" i="10"/>
  <c r="N12" i="11"/>
  <c r="M32" i="11"/>
  <c r="I33" i="12"/>
  <c r="I36" i="12" s="1"/>
  <c r="I38" i="12" s="1"/>
  <c r="E33" i="12"/>
  <c r="E36" i="12" s="1"/>
  <c r="E38" i="12" s="1"/>
  <c r="F32" i="10"/>
  <c r="F33" i="10" s="1"/>
  <c r="F36" i="10" s="1"/>
  <c r="F38" i="10" s="1"/>
  <c r="C33" i="1"/>
  <c r="C36" i="1" s="1"/>
  <c r="C38" i="1" s="1"/>
  <c r="O12" i="1"/>
  <c r="I32" i="1"/>
  <c r="I33" i="1" s="1"/>
  <c r="I36" i="1" s="1"/>
  <c r="I38" i="1" s="1"/>
  <c r="N32" i="11"/>
  <c r="O32" i="11"/>
  <c r="G33" i="11"/>
  <c r="G36" i="11" s="1"/>
  <c r="G38" i="11" s="1"/>
  <c r="K32" i="1"/>
  <c r="K33" i="1" s="1"/>
  <c r="K36" i="1" s="1"/>
  <c r="K38" i="1" s="1"/>
  <c r="O12" i="10"/>
  <c r="M32" i="1"/>
  <c r="G32" i="12"/>
  <c r="G33" i="12" s="1"/>
  <c r="G36" i="12" s="1"/>
  <c r="G38" i="12" s="1"/>
  <c r="K32" i="10"/>
  <c r="K33" i="10" s="1"/>
  <c r="K36" i="10" s="1"/>
  <c r="K38" i="10" s="1"/>
  <c r="N32" i="1"/>
  <c r="O12" i="12"/>
  <c r="O32" i="12"/>
  <c r="H33" i="12"/>
  <c r="H36" i="12" s="1"/>
  <c r="H38" i="12" s="1"/>
  <c r="K33" i="12"/>
  <c r="K36" i="12" s="1"/>
  <c r="K38" i="12" s="1"/>
  <c r="H33" i="11"/>
  <c r="H36" i="11" s="1"/>
  <c r="H38" i="11" s="1"/>
  <c r="I33" i="11"/>
  <c r="I36" i="11" s="1"/>
  <c r="I38" i="11" s="1"/>
  <c r="F33" i="1"/>
  <c r="F36" i="1" s="1"/>
  <c r="F38" i="1" s="1"/>
  <c r="G33" i="1"/>
  <c r="G36" i="1" s="1"/>
  <c r="G38" i="1" s="1"/>
  <c r="H33" i="1"/>
  <c r="H36" i="1" s="1"/>
  <c r="H38" i="1" s="1"/>
  <c r="E33" i="10"/>
  <c r="E36" i="10" s="1"/>
  <c r="E38" i="10" s="1"/>
  <c r="O33" i="10" l="1"/>
  <c r="M33" i="10"/>
  <c r="N33" i="11"/>
  <c r="M33" i="11"/>
  <c r="M33" i="1"/>
  <c r="N33" i="12"/>
  <c r="M33" i="12"/>
  <c r="O33" i="12"/>
  <c r="N33" i="1"/>
  <c r="O33" i="1"/>
  <c r="O33" i="11"/>
  <c r="N33" i="10"/>
  <c r="O36" i="10" l="1"/>
  <c r="N36" i="11"/>
  <c r="M36" i="10"/>
  <c r="O36" i="1"/>
  <c r="N36" i="10"/>
  <c r="M36" i="1"/>
  <c r="O36" i="11"/>
  <c r="N36" i="1"/>
  <c r="O36" i="12"/>
  <c r="M36" i="12"/>
  <c r="N36" i="12"/>
  <c r="M36" i="11"/>
  <c r="O38" i="10" l="1"/>
  <c r="M38" i="10"/>
  <c r="O38" i="11"/>
  <c r="N38" i="12"/>
  <c r="N38" i="10"/>
  <c r="O38" i="12"/>
  <c r="N38" i="11"/>
  <c r="M38" i="1"/>
  <c r="M38" i="11"/>
  <c r="M38" i="12"/>
  <c r="O38" i="1"/>
  <c r="N38" i="1"/>
  <c r="H2" i="1"/>
  <c r="H2" i="11"/>
  <c r="H2" i="12"/>
  <c r="H2" i="10"/>
  <c r="I127" i="10" l="1"/>
</calcChain>
</file>

<file path=xl/sharedStrings.xml><?xml version="1.0" encoding="utf-8"?>
<sst xmlns="http://schemas.openxmlformats.org/spreadsheetml/2006/main" count="280" uniqueCount="79">
  <si>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</si>
  <si>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</si>
  <si>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</si>
  <si>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</si>
  <si>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</si>
  <si>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</si>
  <si>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</si>
  <si>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</si>
  <si>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</si>
  <si>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</si>
  <si>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</si>
  <si>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</si>
  <si>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</si>
  <si>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</si>
  <si>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</si>
  <si>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</si>
  <si>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</si>
  <si>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</si>
  <si>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</si>
  <si>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</si>
  <si>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</si>
  <si>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</si>
  <si>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</si>
  <si>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</si>
  <si>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</si>
  <si>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Taxes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</si>
  <si>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</si>
  <si>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</si>
  <si>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</si>
  <si>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</si>
  <si>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</si>
  <si>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</si>
  <si>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</si>
  <si>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</si>
  <si>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</si>
  <si>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</si>
  <si>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</si>
  <si>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</si>
  <si>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</si>
  <si>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</si>
  <si>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</si>
  <si>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</si>
  <si>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</si>
  <si>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</si>
  <si>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</si>
  <si>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</si>
  <si>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</si>
  <si>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</si>
  <si>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</si>
  <si>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</si>
  <si>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</si>
  <si>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</si>
  <si>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</si>
  <si>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</si>
  <si>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</si>
  <si>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</si>
  <si>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</si>
  <si>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</si>
  <si>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</si>
  <si>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</si>
  <si>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</si>
  <si>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</si>
  <si>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</si>
  <si>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</si>
  <si>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</si>
  <si>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</si>
  <si>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Uttar Pradesh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</si>
  <si>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</si>
  <si>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</si>
  <si>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</si>
  <si>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</si>
  <si>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</si>
  <si>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</si>
  <si>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</si>
  <si>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</si>
  <si>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Trade &amp; repair services#</t>
  </si>
  <si>
    <t>Road transport#</t>
  </si>
  <si>
    <t>Source:  Directorate of Economics &amp; Statistics of respective State Governments.        #Note:-In 2023-24 Trade &amp; Repair includes Hotel Resturants and 7.2 includes 7.3,7.4,7.5</t>
  </si>
  <si>
    <t>Source:  Directorate of Economics &amp; Statistics of respective State Governments.        #Note:-In 2023-24 Trade &amp; Repair includes Hotel Resturants and 7.2 includes 7.3, 7.4, 7.5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</si>
</sst>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sz val="12"/>
      <color theme="1"/>
      <name val="Times New Roman"/>
      <family val="1"/>
    </font>
    <font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30">
    <xf numFmtId="0" fontId="0" fillId="0" borderId="0"/>
    <xf numFmtId="0" fontId="1" fillId="0" borderId="0"/>
    <xf numFmtId="0" fontId="2" fillId="0" borderId="0"/>
    <xf numFmtId="0" fontId="3" fillId="0" borderId="0"/>
    <xf numFmtId="0" fontId="5" fillId="0" borderId="0"/>
    <xf numFmtId="0" fontId="4" fillId="0" borderId="0"/>
    <xf numFmtId="0" fontId="5" fillId="0" borderId="0"/>
    <xf numFmtId="0" fontId="4" fillId="2" borderId="1" applyNumberFormat="0" applyFont="0" applyAlignment="0" applyProtection="0"/>
    <xf numFmtId="0" fontId="5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7" fillId="2" borderId="1" applyNumberFormat="0" applyFont="0" applyAlignment="0" applyProtection="0"/>
    <xf numFmtId="0" fontId="8" fillId="0" borderId="0"/>
    <xf numFmtId="164" fontId="3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3" fillId="0" borderId="0"/>
  </cellStyleXfs>
  <cellXfs count="37">
    <xf numFmtId="0" fontId="0" fillId="0" borderId="0" xfId="0"/>
    <xf numFmtId="0" fontId="6" fillId="0" borderId="0" xfId="0" applyFont="1"/>
    <xf numFmtId="0" fontId="6" fillId="0" borderId="0" xfId="0" applyFont="1" applyProtection="1">
      <protection locked="0"/>
    </xf>
    <xf numFmtId="1" fontId="6" fillId="0" borderId="0" xfId="0" applyNumberFormat="1" applyFont="1"/>
    <xf numFmtId="1" fontId="6" fillId="0" borderId="0" xfId="0" applyNumberFormat="1" applyFont="1" applyProtection="1">
      <protection locked="0"/>
    </xf>
    <xf numFmtId="0" fontId="6" fillId="0" borderId="0" xfId="0" quotePrefix="1" applyFont="1" applyProtection="1">
      <protection locked="0"/>
    </xf>
    <xf numFmtId="0" fontId="12" fillId="0" borderId="0" xfId="0" applyFont="1" applyAlignment="1">
      <alignment horizontal="left" vertical="center"/>
    </xf>
    <xf numFmtId="0" fontId="6" fillId="3" borderId="0" xfId="0" applyFont="1" applyFill="1" applyProtection="1">
      <protection locked="0"/>
    </xf>
    <xf numFmtId="1" fontId="6" fillId="3" borderId="0" xfId="0" applyNumberFormat="1" applyFont="1" applyFill="1"/>
    <xf numFmtId="0" fontId="6" fillId="3" borderId="0" xfId="0" applyFont="1" applyFill="1"/>
    <xf numFmtId="1" fontId="6" fillId="3" borderId="0" xfId="0" applyNumberFormat="1" applyFont="1" applyFill="1" applyProtection="1">
      <protection locked="0"/>
    </xf>
    <xf numFmtId="49" fontId="9" fillId="0" borderId="2" xfId="0" applyNumberFormat="1" applyFont="1" applyBorder="1" applyAlignment="1" applyProtection="1">
      <alignment vertical="center" wrapText="1"/>
      <protection locked="0"/>
    </xf>
    <xf numFmtId="0" fontId="9" fillId="0" borderId="2" xfId="0" applyFont="1" applyBorder="1" applyAlignment="1" applyProtection="1">
      <alignment vertical="center" wrapText="1"/>
      <protection locked="0"/>
    </xf>
    <xf numFmtId="0" fontId="6" fillId="0" borderId="2" xfId="0" applyFont="1" applyBorder="1" applyProtection="1">
      <protection locked="0"/>
    </xf>
    <xf numFmtId="0" fontId="6" fillId="0" borderId="2" xfId="0" applyFont="1" applyBorder="1"/>
    <xf numFmtId="49" fontId="9" fillId="3" borderId="2" xfId="0" applyNumberFormat="1" applyFont="1" applyFill="1" applyBorder="1" applyAlignment="1">
      <alignment vertical="center" wrapText="1"/>
    </xf>
    <xf numFmtId="0" fontId="6" fillId="3" borderId="2" xfId="0" applyFont="1" applyFill="1" applyBorder="1" applyAlignment="1">
      <alignment horizontal="left" vertical="center" wrapText="1"/>
    </xf>
    <xf numFmtId="1" fontId="6" fillId="3" borderId="2" xfId="0" applyNumberFormat="1" applyFont="1" applyFill="1" applyBorder="1" applyAlignment="1">
      <alignment horizontal="center"/>
    </xf>
    <xf numFmtId="49" fontId="9" fillId="0" borderId="2" xfId="0" applyNumberFormat="1" applyFont="1" applyBorder="1" applyAlignment="1" applyProtection="1">
      <alignment horizontal="right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1" fontId="6" fillId="0" borderId="2" xfId="0" applyNumberFormat="1" applyFont="1" applyBorder="1" applyAlignment="1" applyProtection="1">
      <alignment horizontal="center"/>
      <protection locked="0"/>
    </xf>
    <xf numFmtId="49" fontId="9" fillId="3" borderId="2" xfId="0" applyNumberFormat="1" applyFont="1" applyFill="1" applyBorder="1" applyAlignment="1" applyProtection="1">
      <alignment vertical="center" wrapText="1"/>
      <protection locked="0"/>
    </xf>
    <xf numFmtId="0" fontId="13" fillId="3" borderId="2" xfId="0" applyFont="1" applyFill="1" applyBorder="1" applyAlignment="1" applyProtection="1">
      <alignment horizontal="left" vertical="center" wrapText="1"/>
      <protection locked="0"/>
    </xf>
    <xf numFmtId="1" fontId="6" fillId="3" borderId="2" xfId="0" applyNumberFormat="1" applyFont="1" applyFill="1" applyBorder="1" applyAlignment="1" applyProtection="1">
      <alignment horizontal="center"/>
      <protection locked="0"/>
    </xf>
    <xf numFmtId="49" fontId="9" fillId="0" borderId="2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1" fontId="6" fillId="0" borderId="2" xfId="0" applyNumberFormat="1" applyFont="1" applyBorder="1" applyAlignment="1">
      <alignment horizontal="center"/>
    </xf>
    <xf numFmtId="49" fontId="11" fillId="3" borderId="2" xfId="0" applyNumberFormat="1" applyFont="1" applyFill="1" applyBorder="1" applyAlignment="1">
      <alignment vertical="center" wrapText="1"/>
    </xf>
    <xf numFmtId="0" fontId="6" fillId="3" borderId="2" xfId="0" applyFont="1" applyFill="1" applyBorder="1" applyAlignment="1">
      <alignment horizontal="left" vertical="top" wrapText="1"/>
    </xf>
    <xf numFmtId="49" fontId="9" fillId="0" borderId="2" xfId="0" quotePrefix="1" applyNumberFormat="1" applyFont="1" applyBorder="1" applyAlignment="1">
      <alignment vertical="center" wrapText="1"/>
    </xf>
    <xf numFmtId="0" fontId="6" fillId="0" borderId="2" xfId="0" applyFont="1" applyBorder="1" applyAlignment="1" applyProtection="1">
      <alignment vertical="center" wrapText="1"/>
      <protection locked="0"/>
    </xf>
    <xf numFmtId="49" fontId="9" fillId="3" borderId="2" xfId="0" quotePrefix="1" applyNumberFormat="1" applyFont="1" applyFill="1" applyBorder="1" applyAlignment="1">
      <alignment vertical="center" wrapText="1"/>
    </xf>
    <xf numFmtId="0" fontId="6" fillId="3" borderId="2" xfId="0" applyFont="1" applyFill="1" applyBorder="1" applyAlignment="1" applyProtection="1">
      <alignment vertical="center" wrapText="1"/>
      <protection locked="0"/>
    </xf>
    <xf numFmtId="1" fontId="6" fillId="0" borderId="2" xfId="0" applyNumberFormat="1" applyFont="1" applyBorder="1"/>
    <xf numFmtId="1" fontId="6" fillId="0" borderId="2" xfId="0" applyNumberFormat="1" applyFont="1" applyBorder="1" applyAlignment="1">
      <alignment horizontal="center" vertical="center"/>
    </xf>
    <xf numFmtId="0" fontId="14" fillId="0" borderId="0" xfId="0" applyFont="1" applyProtection="1">
      <protection locked="0"/>
    </xf>
    <xf numFmtId="0" fontId="6" fillId="0" borderId="3" xfId="0" applyFont="1" applyBorder="1" applyAlignment="1" applyProtection="1">
      <alignment horizontal="left" vertical="top" wrapText="1"/>
      <protection locked="0"/>
    </xf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27"/>
  <sheetViews>
    <sheetView zoomScale="86" zoomScaleNormal="86" zoomScaleSheetLayoutView="100" workbookViewId="0">
      <pane xSplit="2" ySplit="5" topLeftCell="C18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9.140625" style="2" customWidth="1"/>
    <col min="3" max="6" width="16.42578125" style="2" customWidth="1"/>
    <col min="7" max="16" width="16.4257812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35" t="s">
        <v>66</v>
      </c>
      <c r="AX1" s="3"/>
    </row>
    <row r="2" spans="1:192" ht="15.75" x14ac:dyDescent="0.25">
      <c r="A2" s="6" t="s">
        <v>48</v>
      </c>
      <c r="H2" s="1" t="str">
        <f>[1]GSVA_cur!$I$3</f>
        <v>As on 17.03.2025</v>
      </c>
    </row>
    <row r="3" spans="1:192" ht="15.75" x14ac:dyDescent="0.25">
      <c r="A3" s="6"/>
    </row>
    <row r="4" spans="1:192" ht="15.75" x14ac:dyDescent="0.25">
      <c r="A4" s="6"/>
      <c r="E4" s="5"/>
      <c r="F4" s="5" t="s">
        <v>57</v>
      </c>
      <c r="P4" s="2"/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2"/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9" customFormat="1" ht="30" x14ac:dyDescent="0.25">
      <c r="A6" s="15" t="s">
        <v>26</v>
      </c>
      <c r="B6" s="16" t="s">
        <v>2</v>
      </c>
      <c r="C6" s="17">
        <f>C7+C8+C9+C10</f>
        <v>18325197</v>
      </c>
      <c r="D6" s="17">
        <f t="shared" ref="D6:O6" si="0">D7+D8+D9+D10</f>
        <v>21307587</v>
      </c>
      <c r="E6" s="17">
        <f t="shared" si="0"/>
        <v>23803497</v>
      </c>
      <c r="F6" s="17">
        <f t="shared" si="0"/>
        <v>24523034</v>
      </c>
      <c r="G6" s="17">
        <f t="shared" si="0"/>
        <v>27250612</v>
      </c>
      <c r="H6" s="17">
        <f t="shared" si="0"/>
        <v>29638352</v>
      </c>
      <c r="I6" s="17">
        <f t="shared" si="0"/>
        <v>32617362</v>
      </c>
      <c r="J6" s="17">
        <f t="shared" si="0"/>
        <v>35181399</v>
      </c>
      <c r="K6" s="17">
        <f t="shared" si="0"/>
        <v>38107458</v>
      </c>
      <c r="L6" s="17">
        <f t="shared" si="0"/>
        <v>40462769.106268801</v>
      </c>
      <c r="M6" s="17">
        <f t="shared" si="0"/>
        <v>47894596.11824546</v>
      </c>
      <c r="N6" s="17">
        <f t="shared" si="0"/>
        <v>53008151.29880397</v>
      </c>
      <c r="O6" s="17">
        <f t="shared" si="0"/>
        <v>60774446.796347074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J6" s="7"/>
    </row>
    <row r="7" spans="1:192" ht="15.75" x14ac:dyDescent="0.25">
      <c r="A7" s="18">
        <v>1.1000000000000001</v>
      </c>
      <c r="B7" s="19" t="s">
        <v>59</v>
      </c>
      <c r="C7" s="20">
        <v>12415418</v>
      </c>
      <c r="D7" s="20">
        <v>14951864.000000002</v>
      </c>
      <c r="E7" s="20">
        <v>16250096</v>
      </c>
      <c r="F7" s="20">
        <v>15633360.999999998</v>
      </c>
      <c r="G7" s="20">
        <v>17638489</v>
      </c>
      <c r="H7" s="20">
        <v>19152008</v>
      </c>
      <c r="I7" s="20">
        <v>20579451</v>
      </c>
      <c r="J7" s="20">
        <v>22277846</v>
      </c>
      <c r="K7" s="20">
        <v>24450146</v>
      </c>
      <c r="L7" s="20">
        <v>26175365</v>
      </c>
      <c r="M7" s="20">
        <v>32640768</v>
      </c>
      <c r="N7" s="20">
        <v>34795178</v>
      </c>
      <c r="O7" s="20">
        <v>39574757</v>
      </c>
      <c r="P7" s="4"/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8">
        <v>1.2</v>
      </c>
      <c r="B8" s="19" t="s">
        <v>60</v>
      </c>
      <c r="C8" s="20">
        <v>4383166</v>
      </c>
      <c r="D8" s="20">
        <v>4688682</v>
      </c>
      <c r="E8" s="20">
        <v>5898671</v>
      </c>
      <c r="F8" s="20">
        <v>7071078</v>
      </c>
      <c r="G8" s="20">
        <v>7905475</v>
      </c>
      <c r="H8" s="20">
        <v>8374981</v>
      </c>
      <c r="I8" s="20">
        <v>9855821</v>
      </c>
      <c r="J8" s="20">
        <v>10251955</v>
      </c>
      <c r="K8" s="20">
        <v>10626308</v>
      </c>
      <c r="L8" s="20">
        <v>10723373.106268803</v>
      </c>
      <c r="M8" s="20">
        <v>11815621.049213588</v>
      </c>
      <c r="N8" s="20">
        <v>14301292.177554013</v>
      </c>
      <c r="O8" s="20">
        <v>16706643.349817665</v>
      </c>
      <c r="P8" s="4"/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8">
        <v>1.3</v>
      </c>
      <c r="B9" s="19" t="s">
        <v>61</v>
      </c>
      <c r="C9" s="20">
        <v>1249516</v>
      </c>
      <c r="D9" s="20">
        <v>1358583</v>
      </c>
      <c r="E9" s="20">
        <v>1312393</v>
      </c>
      <c r="F9" s="20">
        <v>1437865</v>
      </c>
      <c r="G9" s="20">
        <v>1324371</v>
      </c>
      <c r="H9" s="20">
        <v>1632917</v>
      </c>
      <c r="I9" s="20">
        <v>1694872</v>
      </c>
      <c r="J9" s="20">
        <v>1837966.9999999998</v>
      </c>
      <c r="K9" s="20">
        <v>1993803</v>
      </c>
      <c r="L9" s="20">
        <v>2487854</v>
      </c>
      <c r="M9" s="20">
        <v>2270774.0690318691</v>
      </c>
      <c r="N9" s="20">
        <v>2489577.1212499556</v>
      </c>
      <c r="O9" s="20">
        <v>2585941.4465294098</v>
      </c>
      <c r="P9" s="4"/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15.75" x14ac:dyDescent="0.25">
      <c r="A10" s="18">
        <v>1.4</v>
      </c>
      <c r="B10" s="19" t="s">
        <v>62</v>
      </c>
      <c r="C10" s="20">
        <v>277097</v>
      </c>
      <c r="D10" s="20">
        <v>308458</v>
      </c>
      <c r="E10" s="20">
        <v>342337</v>
      </c>
      <c r="F10" s="20">
        <v>380730</v>
      </c>
      <c r="G10" s="20">
        <v>382277</v>
      </c>
      <c r="H10" s="20">
        <v>478446</v>
      </c>
      <c r="I10" s="20">
        <v>487218</v>
      </c>
      <c r="J10" s="20">
        <v>813631</v>
      </c>
      <c r="K10" s="20">
        <v>1037201</v>
      </c>
      <c r="L10" s="20">
        <v>1076177</v>
      </c>
      <c r="M10" s="20">
        <v>1167433</v>
      </c>
      <c r="N10" s="20">
        <v>1422104</v>
      </c>
      <c r="O10" s="20">
        <v>1907105</v>
      </c>
      <c r="P10" s="4"/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15.75" x14ac:dyDescent="0.25">
      <c r="A11" s="11" t="s">
        <v>31</v>
      </c>
      <c r="B11" s="19" t="s">
        <v>3</v>
      </c>
      <c r="C11" s="20">
        <v>653517</v>
      </c>
      <c r="D11" s="20">
        <v>688795</v>
      </c>
      <c r="E11" s="20">
        <v>868920.00000000012</v>
      </c>
      <c r="F11" s="20">
        <v>961501</v>
      </c>
      <c r="G11" s="20">
        <v>1126263</v>
      </c>
      <c r="H11" s="20">
        <v>1246237</v>
      </c>
      <c r="I11" s="20">
        <v>2552481</v>
      </c>
      <c r="J11" s="20">
        <v>2475576</v>
      </c>
      <c r="K11" s="20">
        <v>1781018.9999999998</v>
      </c>
      <c r="L11" s="20">
        <v>1800565.0000000002</v>
      </c>
      <c r="M11" s="20">
        <v>1436161.8593058286</v>
      </c>
      <c r="N11" s="20">
        <v>2224616.3488495937</v>
      </c>
      <c r="O11" s="20">
        <v>2775901.9324289821</v>
      </c>
      <c r="P11" s="4"/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7" customFormat="1" ht="15.75" x14ac:dyDescent="0.25">
      <c r="A12" s="21"/>
      <c r="B12" s="22" t="s">
        <v>28</v>
      </c>
      <c r="C12" s="23">
        <f>C6+C11</f>
        <v>18978714</v>
      </c>
      <c r="D12" s="23">
        <f t="shared" ref="D12:O12" si="1">D6+D11</f>
        <v>21996382</v>
      </c>
      <c r="E12" s="23">
        <f t="shared" si="1"/>
        <v>24672417</v>
      </c>
      <c r="F12" s="23">
        <f t="shared" si="1"/>
        <v>25484535</v>
      </c>
      <c r="G12" s="23">
        <f t="shared" si="1"/>
        <v>28376875</v>
      </c>
      <c r="H12" s="23">
        <f t="shared" si="1"/>
        <v>30884589</v>
      </c>
      <c r="I12" s="23">
        <f t="shared" si="1"/>
        <v>35169843</v>
      </c>
      <c r="J12" s="23">
        <f t="shared" si="1"/>
        <v>37656975</v>
      </c>
      <c r="K12" s="23">
        <f t="shared" si="1"/>
        <v>39888477</v>
      </c>
      <c r="L12" s="23">
        <f t="shared" si="1"/>
        <v>42263334.106268801</v>
      </c>
      <c r="M12" s="23">
        <f t="shared" si="1"/>
        <v>49330757.977551289</v>
      </c>
      <c r="N12" s="23">
        <f t="shared" si="1"/>
        <v>55232767.647653565</v>
      </c>
      <c r="O12" s="23">
        <f t="shared" si="1"/>
        <v>63550348.728776053</v>
      </c>
      <c r="P12" s="4"/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9"/>
      <c r="GH12" s="9"/>
      <c r="GI12" s="9"/>
    </row>
    <row r="13" spans="1:192" s="1" customFormat="1" ht="15.75" x14ac:dyDescent="0.25">
      <c r="A13" s="24" t="s">
        <v>32</v>
      </c>
      <c r="B13" s="25" t="s">
        <v>4</v>
      </c>
      <c r="C13" s="26">
        <v>8763582</v>
      </c>
      <c r="D13" s="26">
        <v>9522404</v>
      </c>
      <c r="E13" s="26">
        <v>11377466</v>
      </c>
      <c r="F13" s="26">
        <v>10512538</v>
      </c>
      <c r="G13" s="26">
        <v>13134491</v>
      </c>
      <c r="H13" s="26">
        <v>18103770</v>
      </c>
      <c r="I13" s="26">
        <v>17731090</v>
      </c>
      <c r="J13" s="26">
        <v>17342739</v>
      </c>
      <c r="K13" s="26">
        <v>18011175</v>
      </c>
      <c r="L13" s="26">
        <v>18456803</v>
      </c>
      <c r="M13" s="26">
        <v>22630757</v>
      </c>
      <c r="N13" s="26">
        <v>23704896</v>
      </c>
      <c r="O13" s="26">
        <v>24015515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30" x14ac:dyDescent="0.25">
      <c r="A14" s="11" t="s">
        <v>33</v>
      </c>
      <c r="B14" s="19" t="s">
        <v>5</v>
      </c>
      <c r="C14" s="20">
        <v>926845.99999999988</v>
      </c>
      <c r="D14" s="20">
        <v>1228906</v>
      </c>
      <c r="E14" s="20">
        <v>1663539</v>
      </c>
      <c r="F14" s="20">
        <v>2001775.9999999998</v>
      </c>
      <c r="G14" s="20">
        <v>2261370</v>
      </c>
      <c r="H14" s="20">
        <v>2778157</v>
      </c>
      <c r="I14" s="20">
        <v>3073717</v>
      </c>
      <c r="J14" s="20">
        <v>3150667</v>
      </c>
      <c r="K14" s="20">
        <v>4032019.9999999995</v>
      </c>
      <c r="L14" s="20">
        <v>3786778</v>
      </c>
      <c r="M14" s="20">
        <v>5539579</v>
      </c>
      <c r="N14" s="20">
        <v>5757856</v>
      </c>
      <c r="O14" s="20">
        <v>6662919</v>
      </c>
      <c r="P14" s="4"/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11" t="s">
        <v>34</v>
      </c>
      <c r="B15" s="19" t="s">
        <v>6</v>
      </c>
      <c r="C15" s="20">
        <v>8487701</v>
      </c>
      <c r="D15" s="20">
        <v>9320623</v>
      </c>
      <c r="E15" s="20">
        <v>10113422</v>
      </c>
      <c r="F15" s="20">
        <v>11285665</v>
      </c>
      <c r="G15" s="20">
        <v>11527519</v>
      </c>
      <c r="H15" s="20">
        <v>12518605</v>
      </c>
      <c r="I15" s="20">
        <v>13728724</v>
      </c>
      <c r="J15" s="20">
        <v>16145124</v>
      </c>
      <c r="K15" s="20">
        <v>16880350</v>
      </c>
      <c r="L15" s="20">
        <v>16164491</v>
      </c>
      <c r="M15" s="20">
        <v>22052046</v>
      </c>
      <c r="N15" s="20">
        <v>26319027</v>
      </c>
      <c r="O15" s="20">
        <v>30873846.999999996</v>
      </c>
      <c r="P15" s="4"/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7" customFormat="1" ht="15.75" x14ac:dyDescent="0.25">
      <c r="A16" s="21"/>
      <c r="B16" s="22" t="s">
        <v>29</v>
      </c>
      <c r="C16" s="23">
        <f>C13+C14+C15</f>
        <v>18178129</v>
      </c>
      <c r="D16" s="23">
        <f t="shared" ref="D16:O16" si="2">D13+D14+D15</f>
        <v>20071933</v>
      </c>
      <c r="E16" s="23">
        <f t="shared" si="2"/>
        <v>23154427</v>
      </c>
      <c r="F16" s="23">
        <f t="shared" si="2"/>
        <v>23799979</v>
      </c>
      <c r="G16" s="23">
        <f t="shared" si="2"/>
        <v>26923380</v>
      </c>
      <c r="H16" s="23">
        <f t="shared" si="2"/>
        <v>33400532</v>
      </c>
      <c r="I16" s="23">
        <f t="shared" si="2"/>
        <v>34533531</v>
      </c>
      <c r="J16" s="23">
        <f t="shared" si="2"/>
        <v>36638530</v>
      </c>
      <c r="K16" s="23">
        <f t="shared" si="2"/>
        <v>38923545</v>
      </c>
      <c r="L16" s="23">
        <f t="shared" si="2"/>
        <v>38408072</v>
      </c>
      <c r="M16" s="23">
        <f t="shared" si="2"/>
        <v>50222382</v>
      </c>
      <c r="N16" s="23">
        <f t="shared" si="2"/>
        <v>55781779</v>
      </c>
      <c r="O16" s="23">
        <f t="shared" si="2"/>
        <v>61552281</v>
      </c>
      <c r="P16" s="4"/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8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8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8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9"/>
      <c r="GH16" s="9"/>
      <c r="GI16" s="9"/>
    </row>
    <row r="17" spans="1:192" s="9" customFormat="1" ht="30" x14ac:dyDescent="0.25">
      <c r="A17" s="15" t="s">
        <v>35</v>
      </c>
      <c r="B17" s="16" t="s">
        <v>7</v>
      </c>
      <c r="C17" s="17">
        <f>C18+C19</f>
        <v>6946588.3179423101</v>
      </c>
      <c r="D17" s="17">
        <f t="shared" ref="D17:O17" si="3">D18+D19</f>
        <v>7472500.2446572389</v>
      </c>
      <c r="E17" s="17">
        <f t="shared" si="3"/>
        <v>8669015.0133567955</v>
      </c>
      <c r="F17" s="17">
        <f t="shared" si="3"/>
        <v>9325621.8739527501</v>
      </c>
      <c r="G17" s="17">
        <f t="shared" si="3"/>
        <v>10507009.479263745</v>
      </c>
      <c r="H17" s="17">
        <f t="shared" si="3"/>
        <v>11590254.755563442</v>
      </c>
      <c r="I17" s="17">
        <f t="shared" si="3"/>
        <v>13049251.694951775</v>
      </c>
      <c r="J17" s="17">
        <f t="shared" si="3"/>
        <v>14949884.922002751</v>
      </c>
      <c r="K17" s="17">
        <f t="shared" si="3"/>
        <v>16293217</v>
      </c>
      <c r="L17" s="17">
        <f t="shared" si="3"/>
        <v>12239254</v>
      </c>
      <c r="M17" s="17">
        <f t="shared" si="3"/>
        <v>15108776.187822949</v>
      </c>
      <c r="N17" s="17">
        <f t="shared" si="3"/>
        <v>18645470.912215136</v>
      </c>
      <c r="O17" s="17">
        <f t="shared" si="3"/>
        <v>21030933.147504378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J17" s="7"/>
    </row>
    <row r="18" spans="1:192" ht="15.75" x14ac:dyDescent="0.25">
      <c r="A18" s="18">
        <v>6.1</v>
      </c>
      <c r="B18" s="19" t="s">
        <v>75</v>
      </c>
      <c r="C18" s="26">
        <v>6162195.3556000004</v>
      </c>
      <c r="D18" s="26">
        <v>6641138.0700621912</v>
      </c>
      <c r="E18" s="26">
        <v>7679624.2219331982</v>
      </c>
      <c r="F18" s="26">
        <v>8409934.6542000007</v>
      </c>
      <c r="G18" s="26">
        <v>9487706.2028437555</v>
      </c>
      <c r="H18" s="26">
        <v>10486587.2035363</v>
      </c>
      <c r="I18" s="26">
        <v>11819320.974539647</v>
      </c>
      <c r="J18" s="26">
        <v>13403963.87220845</v>
      </c>
      <c r="K18" s="26">
        <v>14303739</v>
      </c>
      <c r="L18" s="26">
        <v>11506235</v>
      </c>
      <c r="M18" s="26">
        <v>13921151.744652506</v>
      </c>
      <c r="N18" s="26">
        <v>16473599.837303525</v>
      </c>
      <c r="O18" s="26">
        <v>18363613.304629259</v>
      </c>
      <c r="P18" s="4"/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8">
        <v>6.2</v>
      </c>
      <c r="B19" s="19" t="s">
        <v>9</v>
      </c>
      <c r="C19" s="26">
        <v>784392.96234231</v>
      </c>
      <c r="D19" s="26">
        <v>831362.17459504725</v>
      </c>
      <c r="E19" s="26">
        <v>989390.79142359807</v>
      </c>
      <c r="F19" s="26">
        <v>915687.21975275001</v>
      </c>
      <c r="G19" s="26">
        <v>1019303.2764199898</v>
      </c>
      <c r="H19" s="26">
        <v>1103667.5520271414</v>
      </c>
      <c r="I19" s="26">
        <v>1229930.720412127</v>
      </c>
      <c r="J19" s="26">
        <v>1545921.0497943023</v>
      </c>
      <c r="K19" s="26">
        <v>1989478</v>
      </c>
      <c r="L19" s="26">
        <v>733019</v>
      </c>
      <c r="M19" s="26">
        <v>1187624.4431704434</v>
      </c>
      <c r="N19" s="26">
        <v>2171871.0749116102</v>
      </c>
      <c r="O19" s="26">
        <v>2667319.8428751179</v>
      </c>
      <c r="P19" s="4"/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9" customFormat="1" ht="45" x14ac:dyDescent="0.25">
      <c r="A20" s="27" t="s">
        <v>36</v>
      </c>
      <c r="B20" s="28" t="s">
        <v>10</v>
      </c>
      <c r="C20" s="17">
        <f>C21+C22+C23+C24+C25+C26+C27</f>
        <v>4047468.0037999996</v>
      </c>
      <c r="D20" s="17">
        <f t="shared" ref="D20:O20" si="4">D21+D22+D23+D24+D25+D26+D27</f>
        <v>4918356.6460446119</v>
      </c>
      <c r="E20" s="17">
        <f t="shared" si="4"/>
        <v>6101010.4849552065</v>
      </c>
      <c r="F20" s="17">
        <f t="shared" si="4"/>
        <v>7243854.5919641564</v>
      </c>
      <c r="G20" s="17">
        <f t="shared" si="4"/>
        <v>8182395.6014354685</v>
      </c>
      <c r="H20" s="17">
        <f t="shared" si="4"/>
        <v>8793898.7600564547</v>
      </c>
      <c r="I20" s="17">
        <f t="shared" si="4"/>
        <v>9591114.8681757748</v>
      </c>
      <c r="J20" s="17">
        <f t="shared" si="4"/>
        <v>10809427</v>
      </c>
      <c r="K20" s="17">
        <f t="shared" si="4"/>
        <v>11854635.242999999</v>
      </c>
      <c r="L20" s="17">
        <f t="shared" si="4"/>
        <v>9781374</v>
      </c>
      <c r="M20" s="17">
        <f t="shared" si="4"/>
        <v>13706871.516541179</v>
      </c>
      <c r="N20" s="17">
        <f t="shared" si="4"/>
        <v>15981616.675540552</v>
      </c>
      <c r="O20" s="17">
        <f t="shared" si="4"/>
        <v>18252760.847495608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J20" s="7"/>
    </row>
    <row r="21" spans="1:192" ht="15.75" x14ac:dyDescent="0.25">
      <c r="A21" s="18">
        <v>7.1</v>
      </c>
      <c r="B21" s="19" t="s">
        <v>11</v>
      </c>
      <c r="C21" s="26">
        <v>1065434</v>
      </c>
      <c r="D21" s="26">
        <v>1226394</v>
      </c>
      <c r="E21" s="26">
        <v>1397228</v>
      </c>
      <c r="F21" s="26">
        <v>1539115</v>
      </c>
      <c r="G21" s="26">
        <v>1553983</v>
      </c>
      <c r="H21" s="26">
        <v>1722212</v>
      </c>
      <c r="I21" s="26">
        <v>2037270</v>
      </c>
      <c r="J21" s="26">
        <v>2149221</v>
      </c>
      <c r="K21" s="26">
        <v>2131849</v>
      </c>
      <c r="L21" s="26">
        <v>1824632</v>
      </c>
      <c r="M21" s="26">
        <v>2264420</v>
      </c>
      <c r="N21" s="26">
        <v>2864775</v>
      </c>
      <c r="O21" s="26">
        <v>3151792</v>
      </c>
      <c r="P21" s="4"/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8">
        <v>7.2</v>
      </c>
      <c r="B22" s="19" t="s">
        <v>76</v>
      </c>
      <c r="C22" s="26">
        <v>1976900.9935000001</v>
      </c>
      <c r="D22" s="26">
        <v>2477769.8039268204</v>
      </c>
      <c r="E22" s="26">
        <v>2885934.221479719</v>
      </c>
      <c r="F22" s="26">
        <v>3624607.4924134766</v>
      </c>
      <c r="G22" s="26">
        <v>4066588.4459920065</v>
      </c>
      <c r="H22" s="26">
        <v>4447678.7402910711</v>
      </c>
      <c r="I22" s="26">
        <v>4951907.3762746938</v>
      </c>
      <c r="J22" s="26">
        <v>5764736</v>
      </c>
      <c r="K22" s="26">
        <v>6549485.79</v>
      </c>
      <c r="L22" s="26">
        <v>4672081</v>
      </c>
      <c r="M22" s="26">
        <v>7594509.6783341197</v>
      </c>
      <c r="N22" s="26">
        <v>8632745.7629141323</v>
      </c>
      <c r="O22" s="26">
        <v>10102179.420684809</v>
      </c>
      <c r="P22" s="4"/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8">
        <v>7.3</v>
      </c>
      <c r="B23" s="19" t="s">
        <v>13</v>
      </c>
      <c r="C23" s="26">
        <v>1495.6854000000001</v>
      </c>
      <c r="D23" s="26">
        <v>782.80460000000005</v>
      </c>
      <c r="E23" s="26">
        <v>528.28160000000003</v>
      </c>
      <c r="F23" s="26">
        <v>646.2885</v>
      </c>
      <c r="G23" s="26">
        <v>687.66020000000003</v>
      </c>
      <c r="H23" s="26">
        <v>1105.328</v>
      </c>
      <c r="I23" s="26">
        <v>910.69017166197284</v>
      </c>
      <c r="J23" s="26">
        <v>1552</v>
      </c>
      <c r="K23" s="26">
        <v>1549.6179999999999</v>
      </c>
      <c r="L23" s="26">
        <v>2071</v>
      </c>
      <c r="M23" s="26">
        <v>3413.8985760255482</v>
      </c>
      <c r="N23" s="26">
        <v>1609.7651091815831</v>
      </c>
      <c r="O23" s="26">
        <v>1816.5654001609735</v>
      </c>
      <c r="P23" s="4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8">
        <v>7.4</v>
      </c>
      <c r="B24" s="19" t="s">
        <v>14</v>
      </c>
      <c r="C24" s="26">
        <v>7630.1632</v>
      </c>
      <c r="D24" s="26">
        <v>14732.3037</v>
      </c>
      <c r="E24" s="26">
        <v>15691.7376</v>
      </c>
      <c r="F24" s="26">
        <v>21881.0592</v>
      </c>
      <c r="G24" s="26">
        <v>42777.989399999999</v>
      </c>
      <c r="H24" s="26">
        <v>50337.821400000001</v>
      </c>
      <c r="I24" s="26">
        <v>51283.486690570819</v>
      </c>
      <c r="J24" s="26">
        <v>32901</v>
      </c>
      <c r="K24" s="26">
        <v>64419.417999999998</v>
      </c>
      <c r="L24" s="26">
        <v>45316</v>
      </c>
      <c r="M24" s="26">
        <v>38099.029242754652</v>
      </c>
      <c r="N24" s="26">
        <v>49001.022031556073</v>
      </c>
      <c r="O24" s="26">
        <v>58034.157451398241</v>
      </c>
      <c r="P24" s="4"/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15.75" x14ac:dyDescent="0.25">
      <c r="A25" s="18">
        <v>7.5</v>
      </c>
      <c r="B25" s="19" t="s">
        <v>15</v>
      </c>
      <c r="C25" s="26">
        <v>9842.1617000000006</v>
      </c>
      <c r="D25" s="26">
        <v>12018.733817791084</v>
      </c>
      <c r="E25" s="26">
        <v>14738.244275487108</v>
      </c>
      <c r="F25" s="26">
        <v>17905.75185068067</v>
      </c>
      <c r="G25" s="26">
        <v>19652.505843462226</v>
      </c>
      <c r="H25" s="26">
        <v>57601.870365384937</v>
      </c>
      <c r="I25" s="26">
        <v>67920.315038849876</v>
      </c>
      <c r="J25" s="26">
        <v>124763</v>
      </c>
      <c r="K25" s="26">
        <v>72789.417000000001</v>
      </c>
      <c r="L25" s="26">
        <v>23281</v>
      </c>
      <c r="M25" s="26">
        <v>55601.910388279306</v>
      </c>
      <c r="N25" s="26">
        <v>83096.125485681332</v>
      </c>
      <c r="O25" s="26">
        <v>89141.703959237711</v>
      </c>
      <c r="P25" s="4"/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8">
        <v>7.6</v>
      </c>
      <c r="B26" s="19" t="s">
        <v>16</v>
      </c>
      <c r="C26" s="20">
        <v>111006</v>
      </c>
      <c r="D26" s="20">
        <v>122608</v>
      </c>
      <c r="E26" s="20">
        <v>137454</v>
      </c>
      <c r="F26" s="20">
        <v>141867</v>
      </c>
      <c r="G26" s="20">
        <v>151842</v>
      </c>
      <c r="H26" s="20">
        <v>160060</v>
      </c>
      <c r="I26" s="20">
        <v>176755</v>
      </c>
      <c r="J26" s="20">
        <v>247842.99999999997</v>
      </c>
      <c r="K26" s="20">
        <v>267826</v>
      </c>
      <c r="L26" s="20">
        <v>281181</v>
      </c>
      <c r="M26" s="20">
        <v>297671</v>
      </c>
      <c r="N26" s="20">
        <v>333890</v>
      </c>
      <c r="O26" s="20">
        <v>376894</v>
      </c>
      <c r="P26" s="4"/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30" x14ac:dyDescent="0.25">
      <c r="A27" s="18">
        <v>7.7</v>
      </c>
      <c r="B27" s="19" t="s">
        <v>17</v>
      </c>
      <c r="C27" s="20">
        <v>875159</v>
      </c>
      <c r="D27" s="20">
        <v>1064051</v>
      </c>
      <c r="E27" s="20">
        <v>1649436</v>
      </c>
      <c r="F27" s="20">
        <v>1897832</v>
      </c>
      <c r="G27" s="20">
        <v>2346864</v>
      </c>
      <c r="H27" s="20">
        <v>2354903</v>
      </c>
      <c r="I27" s="20">
        <v>2305068</v>
      </c>
      <c r="J27" s="20">
        <v>2488411</v>
      </c>
      <c r="K27" s="20">
        <v>2766716</v>
      </c>
      <c r="L27" s="20">
        <v>2932812</v>
      </c>
      <c r="M27" s="20">
        <v>3453156</v>
      </c>
      <c r="N27" s="20">
        <v>4016499</v>
      </c>
      <c r="O27" s="20">
        <v>4472903</v>
      </c>
      <c r="P27" s="4"/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11" t="s">
        <v>37</v>
      </c>
      <c r="B28" s="19" t="s">
        <v>18</v>
      </c>
      <c r="C28" s="20">
        <v>2518198</v>
      </c>
      <c r="D28" s="20">
        <v>2812002</v>
      </c>
      <c r="E28" s="20">
        <v>3139689</v>
      </c>
      <c r="F28" s="20">
        <v>3520922</v>
      </c>
      <c r="G28" s="20">
        <v>3937660</v>
      </c>
      <c r="H28" s="20">
        <v>3888479</v>
      </c>
      <c r="I28" s="20">
        <v>4759968</v>
      </c>
      <c r="J28" s="20">
        <v>5213097</v>
      </c>
      <c r="K28" s="20">
        <v>5728944</v>
      </c>
      <c r="L28" s="20">
        <v>5894639</v>
      </c>
      <c r="M28" s="20">
        <v>6433145</v>
      </c>
      <c r="N28" s="20">
        <v>7775991</v>
      </c>
      <c r="O28" s="20">
        <v>8457338</v>
      </c>
      <c r="P28" s="4"/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45" x14ac:dyDescent="0.25">
      <c r="A29" s="11" t="s">
        <v>38</v>
      </c>
      <c r="B29" s="19" t="s">
        <v>19</v>
      </c>
      <c r="C29" s="20">
        <v>9745417</v>
      </c>
      <c r="D29" s="20">
        <v>11527819</v>
      </c>
      <c r="E29" s="20">
        <v>13018473</v>
      </c>
      <c r="F29" s="20">
        <v>14515638</v>
      </c>
      <c r="G29" s="20">
        <v>15767496</v>
      </c>
      <c r="H29" s="20">
        <v>17347668</v>
      </c>
      <c r="I29" s="20">
        <v>18910067</v>
      </c>
      <c r="J29" s="20">
        <v>20640405</v>
      </c>
      <c r="K29" s="20">
        <v>21976731</v>
      </c>
      <c r="L29" s="20">
        <v>22706888.896207727</v>
      </c>
      <c r="M29" s="20">
        <v>26359744.001922417</v>
      </c>
      <c r="N29" s="20">
        <v>30166086.625803933</v>
      </c>
      <c r="O29" s="20">
        <v>34587132.264667615</v>
      </c>
      <c r="P29" s="4"/>
      <c r="Q29" s="4"/>
      <c r="R29" s="4"/>
      <c r="S29" s="4"/>
      <c r="T29" s="3"/>
      <c r="U29" s="4"/>
      <c r="V29" s="4"/>
      <c r="W29" s="3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15.75" x14ac:dyDescent="0.25">
      <c r="A30" s="11" t="s">
        <v>39</v>
      </c>
      <c r="B30" s="19" t="s">
        <v>54</v>
      </c>
      <c r="C30" s="20">
        <v>4234830</v>
      </c>
      <c r="D30" s="20">
        <v>5058674</v>
      </c>
      <c r="E30" s="20">
        <v>5483464</v>
      </c>
      <c r="F30" s="20">
        <v>5973724</v>
      </c>
      <c r="G30" s="20">
        <v>6317700</v>
      </c>
      <c r="H30" s="20">
        <v>7249403.9999999991</v>
      </c>
      <c r="I30" s="20">
        <v>8748596</v>
      </c>
      <c r="J30" s="20">
        <v>9699168</v>
      </c>
      <c r="K30" s="20">
        <v>10868897</v>
      </c>
      <c r="L30" s="20">
        <v>10904266</v>
      </c>
      <c r="M30" s="20">
        <v>11926864</v>
      </c>
      <c r="N30" s="20">
        <v>13377907.999999998</v>
      </c>
      <c r="O30" s="20">
        <v>14697368</v>
      </c>
      <c r="P30" s="4"/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11" t="s">
        <v>40</v>
      </c>
      <c r="B31" s="19" t="s">
        <v>20</v>
      </c>
      <c r="C31" s="20">
        <v>3540115</v>
      </c>
      <c r="D31" s="20">
        <v>3862890</v>
      </c>
      <c r="E31" s="20">
        <v>4318007</v>
      </c>
      <c r="F31" s="20">
        <v>5035071</v>
      </c>
      <c r="G31" s="20">
        <v>5752631</v>
      </c>
      <c r="H31" s="20">
        <v>6535170</v>
      </c>
      <c r="I31" s="20">
        <v>7605234</v>
      </c>
      <c r="J31" s="20">
        <v>8677886</v>
      </c>
      <c r="K31" s="20">
        <v>9986864</v>
      </c>
      <c r="L31" s="20">
        <v>8659596</v>
      </c>
      <c r="M31" s="20">
        <v>9922064</v>
      </c>
      <c r="N31" s="20">
        <v>11557518</v>
      </c>
      <c r="O31" s="20">
        <v>13395644</v>
      </c>
      <c r="P31" s="4"/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7" customFormat="1" ht="15.75" x14ac:dyDescent="0.25">
      <c r="A32" s="21"/>
      <c r="B32" s="22" t="s">
        <v>30</v>
      </c>
      <c r="C32" s="23">
        <f>C17+C20+C28+C29+C30+C31</f>
        <v>31032616.321742311</v>
      </c>
      <c r="D32" s="23">
        <f t="shared" ref="D32:O32" si="5">D17+D20+D28+D29+D30+D31</f>
        <v>35652241.890701853</v>
      </c>
      <c r="E32" s="23">
        <f t="shared" si="5"/>
        <v>40729658.498312004</v>
      </c>
      <c r="F32" s="23">
        <f t="shared" si="5"/>
        <v>45614831.465916902</v>
      </c>
      <c r="G32" s="23">
        <f t="shared" si="5"/>
        <v>50464892.080699213</v>
      </c>
      <c r="H32" s="23">
        <f t="shared" si="5"/>
        <v>55404874.515619896</v>
      </c>
      <c r="I32" s="23">
        <f t="shared" si="5"/>
        <v>62664231.563127548</v>
      </c>
      <c r="J32" s="23">
        <f t="shared" si="5"/>
        <v>69989867.922002748</v>
      </c>
      <c r="K32" s="23">
        <f t="shared" si="5"/>
        <v>76709288.243000001</v>
      </c>
      <c r="L32" s="23">
        <f t="shared" si="5"/>
        <v>70186017.89620772</v>
      </c>
      <c r="M32" s="23">
        <f t="shared" si="5"/>
        <v>83457464.70628655</v>
      </c>
      <c r="N32" s="23">
        <f t="shared" si="5"/>
        <v>97504591.213559628</v>
      </c>
      <c r="O32" s="23">
        <f t="shared" si="5"/>
        <v>110421176.25966761</v>
      </c>
      <c r="P32" s="4"/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9"/>
      <c r="GH32" s="9"/>
      <c r="GI32" s="9"/>
    </row>
    <row r="33" spans="1:192" s="9" customFormat="1" ht="20.25" customHeight="1" x14ac:dyDescent="0.25">
      <c r="A33" s="15" t="s">
        <v>27</v>
      </c>
      <c r="B33" s="16" t="s">
        <v>41</v>
      </c>
      <c r="C33" s="17">
        <f>C12+C16+C32</f>
        <v>68189459.321742311</v>
      </c>
      <c r="D33" s="17">
        <f t="shared" ref="D33:O33" si="6">D12+D16+D32</f>
        <v>77720556.89070186</v>
      </c>
      <c r="E33" s="17">
        <f t="shared" si="6"/>
        <v>88556502.498311996</v>
      </c>
      <c r="F33" s="17">
        <f t="shared" si="6"/>
        <v>94899345.465916902</v>
      </c>
      <c r="G33" s="17">
        <f t="shared" si="6"/>
        <v>105765147.08069921</v>
      </c>
      <c r="H33" s="17">
        <f t="shared" si="6"/>
        <v>119689995.5156199</v>
      </c>
      <c r="I33" s="17">
        <f t="shared" si="6"/>
        <v>132367605.56312755</v>
      </c>
      <c r="J33" s="17">
        <f t="shared" si="6"/>
        <v>144285372.92200273</v>
      </c>
      <c r="K33" s="17">
        <f t="shared" si="6"/>
        <v>155521310.243</v>
      </c>
      <c r="L33" s="17">
        <f t="shared" si="6"/>
        <v>150857424.00247651</v>
      </c>
      <c r="M33" s="17">
        <f t="shared" si="6"/>
        <v>183010604.68383783</v>
      </c>
      <c r="N33" s="17">
        <f t="shared" si="6"/>
        <v>208519137.86121321</v>
      </c>
      <c r="O33" s="17">
        <f t="shared" si="6"/>
        <v>235523805.98844367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C33" s="8"/>
      <c r="GD33" s="8"/>
      <c r="GE33" s="8"/>
      <c r="GF33" s="8"/>
      <c r="GJ33" s="7"/>
    </row>
    <row r="34" spans="1:192" ht="15.75" x14ac:dyDescent="0.25">
      <c r="A34" s="29" t="s">
        <v>43</v>
      </c>
      <c r="B34" s="30" t="s">
        <v>25</v>
      </c>
      <c r="C34" s="20">
        <v>7063428</v>
      </c>
      <c r="D34" s="20">
        <v>7797299.8699999992</v>
      </c>
      <c r="E34" s="20">
        <v>8585161</v>
      </c>
      <c r="F34" s="20">
        <v>9524544</v>
      </c>
      <c r="G34" s="20">
        <v>11172960</v>
      </c>
      <c r="H34" s="20">
        <v>12639646</v>
      </c>
      <c r="I34" s="20">
        <v>14229984</v>
      </c>
      <c r="J34" s="20">
        <v>16649312</v>
      </c>
      <c r="K34" s="20">
        <v>17377300</v>
      </c>
      <c r="L34" s="20">
        <v>18297886</v>
      </c>
      <c r="M34" s="20">
        <v>21992190.544482466</v>
      </c>
      <c r="N34" s="20">
        <v>26144901.784106925</v>
      </c>
      <c r="O34" s="20">
        <v>29558396.935613476</v>
      </c>
      <c r="P34" s="4"/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</row>
    <row r="35" spans="1:192" ht="15.75" x14ac:dyDescent="0.25">
      <c r="A35" s="29" t="s">
        <v>44</v>
      </c>
      <c r="B35" s="30" t="s">
        <v>24</v>
      </c>
      <c r="C35" s="20">
        <v>2847843</v>
      </c>
      <c r="D35" s="20">
        <v>3278565</v>
      </c>
      <c r="E35" s="20">
        <v>3106020</v>
      </c>
      <c r="F35" s="20">
        <v>3244923</v>
      </c>
      <c r="G35" s="20">
        <v>3157313</v>
      </c>
      <c r="H35" s="20">
        <v>3459619</v>
      </c>
      <c r="I35" s="20">
        <v>2605040</v>
      </c>
      <c r="J35" s="20">
        <v>2716680</v>
      </c>
      <c r="K35" s="20">
        <v>2892429</v>
      </c>
      <c r="L35" s="20">
        <v>5145593</v>
      </c>
      <c r="M35" s="20">
        <v>6865563</v>
      </c>
      <c r="N35" s="20">
        <v>8800890</v>
      </c>
      <c r="O35" s="20">
        <v>8802988.0118212961</v>
      </c>
      <c r="P35" s="4"/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</row>
    <row r="36" spans="1:192" s="7" customFormat="1" ht="15.75" x14ac:dyDescent="0.25">
      <c r="A36" s="31" t="s">
        <v>45</v>
      </c>
      <c r="B36" s="32" t="s">
        <v>55</v>
      </c>
      <c r="C36" s="23">
        <f>C33+C34-C35</f>
        <v>72405044.321742311</v>
      </c>
      <c r="D36" s="23">
        <f t="shared" ref="D36:L36" si="7">D33+D34-D35</f>
        <v>82239291.760701865</v>
      </c>
      <c r="E36" s="23">
        <f t="shared" si="7"/>
        <v>94035643.498311996</v>
      </c>
      <c r="F36" s="23">
        <f t="shared" si="7"/>
        <v>101178966.4659169</v>
      </c>
      <c r="G36" s="23">
        <f t="shared" si="7"/>
        <v>113780794.08069921</v>
      </c>
      <c r="H36" s="23">
        <f t="shared" si="7"/>
        <v>128870022.5156199</v>
      </c>
      <c r="I36" s="23">
        <f t="shared" si="7"/>
        <v>143992549.56312755</v>
      </c>
      <c r="J36" s="23">
        <f t="shared" si="7"/>
        <v>158218004.92200273</v>
      </c>
      <c r="K36" s="23">
        <f t="shared" si="7"/>
        <v>170006181.243</v>
      </c>
      <c r="L36" s="23">
        <f t="shared" si="7"/>
        <v>164009717.00247651</v>
      </c>
      <c r="M36" s="23">
        <f>M33+M34-M35</f>
        <v>198137232.2283203</v>
      </c>
      <c r="N36" s="23">
        <f>N33+N34-N35</f>
        <v>225863149.64532012</v>
      </c>
      <c r="O36" s="23">
        <f>O33+O34-O35</f>
        <v>256279214.91223586</v>
      </c>
      <c r="P36" s="4"/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8"/>
      <c r="DY36" s="8"/>
      <c r="DZ36" s="8"/>
      <c r="EA36" s="8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</row>
    <row r="37" spans="1:192" ht="15.75" x14ac:dyDescent="0.25">
      <c r="A37" s="29" t="s">
        <v>46</v>
      </c>
      <c r="B37" s="30" t="s">
        <v>42</v>
      </c>
      <c r="C37" s="20">
        <v>2015910</v>
      </c>
      <c r="D37" s="20">
        <v>2046780</v>
      </c>
      <c r="E37" s="20">
        <v>2078120</v>
      </c>
      <c r="F37" s="20">
        <v>2109940</v>
      </c>
      <c r="G37" s="20">
        <v>2142250</v>
      </c>
      <c r="H37" s="20">
        <v>2175050</v>
      </c>
      <c r="I37" s="20">
        <v>2208360</v>
      </c>
      <c r="J37" s="20">
        <v>2242170</v>
      </c>
      <c r="K37" s="20">
        <v>2276500</v>
      </c>
      <c r="L37" s="20">
        <v>2296720</v>
      </c>
      <c r="M37" s="20">
        <v>2323010</v>
      </c>
      <c r="N37" s="20">
        <v>2346920</v>
      </c>
      <c r="O37" s="20">
        <v>2370820</v>
      </c>
      <c r="P37" s="2"/>
      <c r="S37" s="2"/>
      <c r="T37" s="1"/>
      <c r="W37" s="1"/>
      <c r="X37" s="1"/>
      <c r="Y37" s="1"/>
      <c r="Z37" s="1"/>
      <c r="AA37" s="1"/>
      <c r="AF37" s="2"/>
      <c r="AI37" s="2"/>
      <c r="AN37" s="2"/>
      <c r="AQ37" s="2"/>
      <c r="AV37" s="2"/>
      <c r="AY37" s="2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2" s="7" customFormat="1" ht="15.75" x14ac:dyDescent="0.25">
      <c r="A38" s="31" t="s">
        <v>47</v>
      </c>
      <c r="B38" s="32" t="s">
        <v>58</v>
      </c>
      <c r="C38" s="23">
        <f>C36/C37*1000</f>
        <v>35916.803985169128</v>
      </c>
      <c r="D38" s="23">
        <f t="shared" ref="D38:O38" si="8">D36/D37*1000</f>
        <v>40179.839435944195</v>
      </c>
      <c r="E38" s="23">
        <f t="shared" si="8"/>
        <v>45250.343338359671</v>
      </c>
      <c r="F38" s="23">
        <f t="shared" si="8"/>
        <v>47953.48041456956</v>
      </c>
      <c r="G38" s="23">
        <f t="shared" si="8"/>
        <v>53112.7525175396</v>
      </c>
      <c r="H38" s="23">
        <f t="shared" si="8"/>
        <v>59249.223013549068</v>
      </c>
      <c r="I38" s="23">
        <f t="shared" si="8"/>
        <v>65203.386025434054</v>
      </c>
      <c r="J38" s="23">
        <f t="shared" si="8"/>
        <v>70564.678379428282</v>
      </c>
      <c r="K38" s="23">
        <f t="shared" si="8"/>
        <v>74678.753016911927</v>
      </c>
      <c r="L38" s="23">
        <f t="shared" si="8"/>
        <v>71410.410064124721</v>
      </c>
      <c r="M38" s="23">
        <f t="shared" si="8"/>
        <v>85293.318680642915</v>
      </c>
      <c r="N38" s="23">
        <f t="shared" si="8"/>
        <v>96238.111927683989</v>
      </c>
      <c r="O38" s="23">
        <f t="shared" si="8"/>
        <v>108097.2890865759</v>
      </c>
      <c r="P38" s="2"/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CB38" s="10"/>
      <c r="CC38" s="10"/>
      <c r="CD38" s="10"/>
      <c r="CE38" s="10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</row>
    <row r="39" spans="1:192" ht="45.75" customHeight="1" x14ac:dyDescent="0.25">
      <c r="A39" s="36" t="s">
        <v>77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2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7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</row>
    <row r="41" spans="1:192" s="7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</row>
    <row r="42" spans="1:192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D43" s="1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7" customFormat="1" x14ac:dyDescent="0.25">
      <c r="A44" s="2"/>
      <c r="B44" s="2"/>
      <c r="C44" s="2"/>
      <c r="D44" s="1"/>
      <c r="E44" s="2"/>
      <c r="F44" s="2"/>
      <c r="G44" s="1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</row>
    <row r="45" spans="1:192" s="7" customFormat="1" x14ac:dyDescent="0.25">
      <c r="A45" s="2"/>
      <c r="B45" s="2"/>
      <c r="C45" s="2"/>
      <c r="D45" s="1"/>
      <c r="E45" s="2"/>
      <c r="F45" s="2"/>
      <c r="G45" s="1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</row>
    <row r="46" spans="1:192" s="7" customFormat="1" x14ac:dyDescent="0.25">
      <c r="A46" s="2"/>
      <c r="B46" s="2"/>
      <c r="C46" s="2"/>
      <c r="D46" s="1"/>
      <c r="E46" s="2"/>
      <c r="F46" s="2"/>
      <c r="G46" s="1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</row>
    <row r="47" spans="1:192" x14ac:dyDescent="0.25">
      <c r="D47" s="1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A123" s="1"/>
      <c r="AN123" s="2"/>
      <c r="AQ123" s="2"/>
      <c r="AV123" s="2"/>
      <c r="AY123" s="2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A124" s="1"/>
      <c r="AN124" s="2"/>
      <c r="AQ124" s="2"/>
      <c r="AV124" s="2"/>
      <c r="AY124" s="2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  <row r="127" spans="3:159" x14ac:dyDescent="0.25">
      <c r="I127" s="3" t="e">
        <f>I36-#REF!</f>
        <v>#REF!</v>
      </c>
    </row>
  </sheetData>
  <sheetProtection formatColumns="0" formatRows="0"/>
  <mergeCells count="1">
    <mergeCell ref="A39:O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24"/>
  <sheetViews>
    <sheetView zoomScale="86" zoomScaleNormal="86" zoomScaleSheetLayoutView="100" workbookViewId="0">
      <pane xSplit="2" ySplit="5" topLeftCell="C21" activePane="bottomRight" state="frozen"/>
      <selection activeCell="C58" sqref="C58"/>
      <selection pane="topRight" activeCell="C58" sqref="C58"/>
      <selection pane="bottomLeft" activeCell="C58" sqref="C5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1.140625" style="2" customWidth="1"/>
    <col min="3" max="6" width="16.42578125" style="2" customWidth="1"/>
    <col min="7" max="16" width="16.4257812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35" t="s">
        <v>66</v>
      </c>
      <c r="AT1" s="3"/>
    </row>
    <row r="2" spans="1:188" ht="15.75" x14ac:dyDescent="0.25">
      <c r="A2" s="6" t="s">
        <v>49</v>
      </c>
      <c r="H2" s="1" t="str">
        <f>[1]GSVA_cur!$I$3</f>
        <v>As on 17.03.2025</v>
      </c>
    </row>
    <row r="3" spans="1:188" ht="15.75" x14ac:dyDescent="0.25">
      <c r="A3" s="6"/>
    </row>
    <row r="4" spans="1:188" ht="15.75" x14ac:dyDescent="0.25">
      <c r="A4" s="6"/>
      <c r="E4" s="5"/>
      <c r="F4" s="5" t="s">
        <v>57</v>
      </c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9" customFormat="1" ht="30" x14ac:dyDescent="0.25">
      <c r="A6" s="15" t="s">
        <v>26</v>
      </c>
      <c r="B6" s="16" t="s">
        <v>2</v>
      </c>
      <c r="C6" s="17">
        <f>C7+C8+C9+C10</f>
        <v>18325197</v>
      </c>
      <c r="D6" s="17">
        <f t="shared" ref="D6:O6" si="0">D7+D8+D9+D10</f>
        <v>19161813</v>
      </c>
      <c r="E6" s="17">
        <f t="shared" si="0"/>
        <v>19071717</v>
      </c>
      <c r="F6" s="17">
        <f t="shared" si="0"/>
        <v>18685675</v>
      </c>
      <c r="G6" s="17">
        <f t="shared" si="0"/>
        <v>19479107</v>
      </c>
      <c r="H6" s="17">
        <f t="shared" si="0"/>
        <v>20695953</v>
      </c>
      <c r="I6" s="17">
        <f t="shared" si="0"/>
        <v>21466259</v>
      </c>
      <c r="J6" s="17">
        <f t="shared" si="0"/>
        <v>22446325</v>
      </c>
      <c r="K6" s="17">
        <f t="shared" si="0"/>
        <v>22687674</v>
      </c>
      <c r="L6" s="17">
        <f t="shared" si="0"/>
        <v>23080106.387208812</v>
      </c>
      <c r="M6" s="17">
        <f t="shared" si="0"/>
        <v>27020886.809634726</v>
      </c>
      <c r="N6" s="17">
        <f t="shared" si="0"/>
        <v>28324077.454637647</v>
      </c>
      <c r="O6" s="17">
        <f t="shared" si="0"/>
        <v>29999737.694562782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F6" s="7"/>
    </row>
    <row r="7" spans="1:188" ht="15.75" x14ac:dyDescent="0.25">
      <c r="A7" s="18">
        <v>1.1000000000000001</v>
      </c>
      <c r="B7" s="19" t="s">
        <v>59</v>
      </c>
      <c r="C7" s="20">
        <v>12415418</v>
      </c>
      <c r="D7" s="20">
        <v>13040500</v>
      </c>
      <c r="E7" s="20">
        <v>12747030</v>
      </c>
      <c r="F7" s="20">
        <v>12055193</v>
      </c>
      <c r="G7" s="20">
        <v>12645300</v>
      </c>
      <c r="H7" s="20">
        <v>13474756</v>
      </c>
      <c r="I7" s="20">
        <v>13956557.999999998</v>
      </c>
      <c r="J7" s="20">
        <v>14616794</v>
      </c>
      <c r="K7" s="20">
        <v>14390449</v>
      </c>
      <c r="L7" s="20">
        <v>14887445.000000002</v>
      </c>
      <c r="M7" s="20">
        <v>18114310</v>
      </c>
      <c r="N7" s="20">
        <v>18494171</v>
      </c>
      <c r="O7" s="20">
        <v>19270257</v>
      </c>
      <c r="P7" s="3"/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8">
        <v>1.2</v>
      </c>
      <c r="B8" s="19" t="s">
        <v>60</v>
      </c>
      <c r="C8" s="20">
        <v>4383166</v>
      </c>
      <c r="D8" s="20">
        <v>4597236</v>
      </c>
      <c r="E8" s="20">
        <v>4814463</v>
      </c>
      <c r="F8" s="20">
        <v>5086211</v>
      </c>
      <c r="G8" s="20">
        <v>5275807</v>
      </c>
      <c r="H8" s="20">
        <v>5456389</v>
      </c>
      <c r="I8" s="20">
        <v>5736052</v>
      </c>
      <c r="J8" s="20">
        <v>5975825</v>
      </c>
      <c r="K8" s="20">
        <v>6284918</v>
      </c>
      <c r="L8" s="20">
        <v>6031142.3872088101</v>
      </c>
      <c r="M8" s="20">
        <v>6743632.0673619648</v>
      </c>
      <c r="N8" s="20">
        <v>7514512.0330757406</v>
      </c>
      <c r="O8" s="20">
        <v>8281353.4998386018</v>
      </c>
      <c r="P8" s="3"/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8">
        <v>1.3</v>
      </c>
      <c r="B9" s="19" t="s">
        <v>61</v>
      </c>
      <c r="C9" s="20">
        <v>1249516</v>
      </c>
      <c r="D9" s="20">
        <v>1234036</v>
      </c>
      <c r="E9" s="20">
        <v>1210684</v>
      </c>
      <c r="F9" s="20">
        <v>1225528</v>
      </c>
      <c r="G9" s="20">
        <v>1232579</v>
      </c>
      <c r="H9" s="20">
        <v>1366520</v>
      </c>
      <c r="I9" s="20">
        <v>1368184</v>
      </c>
      <c r="J9" s="20">
        <v>1426602</v>
      </c>
      <c r="K9" s="20">
        <v>1561702</v>
      </c>
      <c r="L9" s="20">
        <v>1680662</v>
      </c>
      <c r="M9" s="20">
        <v>1641461.7422727591</v>
      </c>
      <c r="N9" s="20">
        <v>1725318.421561904</v>
      </c>
      <c r="O9" s="20">
        <v>1700226.1947241798</v>
      </c>
      <c r="P9" s="3"/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30" x14ac:dyDescent="0.25">
      <c r="A10" s="18">
        <v>1.4</v>
      </c>
      <c r="B10" s="19" t="s">
        <v>62</v>
      </c>
      <c r="C10" s="20">
        <v>277097</v>
      </c>
      <c r="D10" s="20">
        <v>290041</v>
      </c>
      <c r="E10" s="20">
        <v>299540</v>
      </c>
      <c r="F10" s="20">
        <v>318743</v>
      </c>
      <c r="G10" s="20">
        <v>325421</v>
      </c>
      <c r="H10" s="20">
        <v>398288</v>
      </c>
      <c r="I10" s="20">
        <v>405465</v>
      </c>
      <c r="J10" s="20">
        <v>427104</v>
      </c>
      <c r="K10" s="20">
        <v>450605</v>
      </c>
      <c r="L10" s="20">
        <v>480857</v>
      </c>
      <c r="M10" s="20">
        <v>521483</v>
      </c>
      <c r="N10" s="20">
        <v>590076</v>
      </c>
      <c r="O10" s="20">
        <v>747901</v>
      </c>
      <c r="P10" s="3"/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11" t="s">
        <v>31</v>
      </c>
      <c r="B11" s="19" t="s">
        <v>3</v>
      </c>
      <c r="C11" s="20">
        <v>653517</v>
      </c>
      <c r="D11" s="20">
        <v>649503</v>
      </c>
      <c r="E11" s="20">
        <v>715213</v>
      </c>
      <c r="F11" s="20">
        <v>916712.99999999988</v>
      </c>
      <c r="G11" s="20">
        <v>1213638</v>
      </c>
      <c r="H11" s="20">
        <v>1329085</v>
      </c>
      <c r="I11" s="20">
        <v>2735837</v>
      </c>
      <c r="J11" s="20">
        <v>2628885</v>
      </c>
      <c r="K11" s="20">
        <v>1853966</v>
      </c>
      <c r="L11" s="20">
        <v>1892225.3217164963</v>
      </c>
      <c r="M11" s="20">
        <v>1459327.409962897</v>
      </c>
      <c r="N11" s="20">
        <v>2279676.8713396764</v>
      </c>
      <c r="O11" s="20">
        <v>2883188.3307662071</v>
      </c>
      <c r="P11" s="3"/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7" customFormat="1" ht="15.75" x14ac:dyDescent="0.25">
      <c r="A12" s="21"/>
      <c r="B12" s="22" t="s">
        <v>28</v>
      </c>
      <c r="C12" s="23">
        <f>C6+C11</f>
        <v>18978714</v>
      </c>
      <c r="D12" s="23">
        <f t="shared" ref="D12:O12" si="1">D6+D11</f>
        <v>19811316</v>
      </c>
      <c r="E12" s="23">
        <f t="shared" si="1"/>
        <v>19786930</v>
      </c>
      <c r="F12" s="23">
        <f t="shared" si="1"/>
        <v>19602388</v>
      </c>
      <c r="G12" s="23">
        <f t="shared" si="1"/>
        <v>20692745</v>
      </c>
      <c r="H12" s="23">
        <f t="shared" si="1"/>
        <v>22025038</v>
      </c>
      <c r="I12" s="23">
        <f t="shared" si="1"/>
        <v>24202096</v>
      </c>
      <c r="J12" s="23">
        <f t="shared" si="1"/>
        <v>25075210</v>
      </c>
      <c r="K12" s="23">
        <f t="shared" si="1"/>
        <v>24541640</v>
      </c>
      <c r="L12" s="23">
        <f t="shared" si="1"/>
        <v>24972331.708925307</v>
      </c>
      <c r="M12" s="23">
        <f t="shared" si="1"/>
        <v>28480214.219597623</v>
      </c>
      <c r="N12" s="23">
        <f t="shared" si="1"/>
        <v>30603754.325977322</v>
      </c>
      <c r="O12" s="23">
        <f t="shared" si="1"/>
        <v>32882926.02532899</v>
      </c>
      <c r="P12" s="3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9"/>
      <c r="GD12" s="9"/>
      <c r="GE12" s="9"/>
    </row>
    <row r="13" spans="1:188" s="1" customFormat="1" ht="15.75" x14ac:dyDescent="0.25">
      <c r="A13" s="24" t="s">
        <v>32</v>
      </c>
      <c r="B13" s="25" t="s">
        <v>4</v>
      </c>
      <c r="C13" s="26">
        <v>8763582</v>
      </c>
      <c r="D13" s="26">
        <v>9127051</v>
      </c>
      <c r="E13" s="26">
        <v>10381954</v>
      </c>
      <c r="F13" s="26">
        <v>9341794</v>
      </c>
      <c r="G13" s="26">
        <v>11805778</v>
      </c>
      <c r="H13" s="26">
        <v>17352921</v>
      </c>
      <c r="I13" s="26">
        <v>15454385</v>
      </c>
      <c r="J13" s="26">
        <v>14555129</v>
      </c>
      <c r="K13" s="26">
        <v>14947238</v>
      </c>
      <c r="L13" s="26">
        <v>15283535</v>
      </c>
      <c r="M13" s="26">
        <v>17101511</v>
      </c>
      <c r="N13" s="26">
        <v>16819148</v>
      </c>
      <c r="O13" s="26">
        <v>17083613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45" x14ac:dyDescent="0.25">
      <c r="A14" s="11" t="s">
        <v>33</v>
      </c>
      <c r="B14" s="19" t="s">
        <v>5</v>
      </c>
      <c r="C14" s="20">
        <v>926845.99999999988</v>
      </c>
      <c r="D14" s="20">
        <v>980598</v>
      </c>
      <c r="E14" s="20">
        <v>1108408</v>
      </c>
      <c r="F14" s="20">
        <v>1175008</v>
      </c>
      <c r="G14" s="20">
        <v>1248527</v>
      </c>
      <c r="H14" s="20">
        <v>1427075</v>
      </c>
      <c r="I14" s="20">
        <v>1592281</v>
      </c>
      <c r="J14" s="20">
        <v>1602122</v>
      </c>
      <c r="K14" s="20">
        <v>1701424.0000000002</v>
      </c>
      <c r="L14" s="20">
        <v>1659939</v>
      </c>
      <c r="M14" s="20">
        <v>1754266</v>
      </c>
      <c r="N14" s="20">
        <v>1901777</v>
      </c>
      <c r="O14" s="20">
        <v>2056506.0000000002</v>
      </c>
      <c r="P14" s="3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11" t="s">
        <v>34</v>
      </c>
      <c r="B15" s="19" t="s">
        <v>6</v>
      </c>
      <c r="C15" s="20">
        <v>8487701</v>
      </c>
      <c r="D15" s="20">
        <v>8573758</v>
      </c>
      <c r="E15" s="20">
        <v>8671279</v>
      </c>
      <c r="F15" s="20">
        <v>9232528</v>
      </c>
      <c r="G15" s="20">
        <v>9716501</v>
      </c>
      <c r="H15" s="20">
        <v>10356801</v>
      </c>
      <c r="I15" s="20">
        <v>10725360</v>
      </c>
      <c r="J15" s="20">
        <v>11898340</v>
      </c>
      <c r="K15" s="20">
        <v>12382214</v>
      </c>
      <c r="L15" s="20">
        <v>11503838</v>
      </c>
      <c r="M15" s="20">
        <v>13980207</v>
      </c>
      <c r="N15" s="20">
        <v>15374610</v>
      </c>
      <c r="O15" s="20">
        <v>17955746</v>
      </c>
      <c r="P15" s="3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7" customFormat="1" ht="15.75" x14ac:dyDescent="0.25">
      <c r="A16" s="21"/>
      <c r="B16" s="22" t="s">
        <v>29</v>
      </c>
      <c r="C16" s="23">
        <f>C13+C14+C15</f>
        <v>18178129</v>
      </c>
      <c r="D16" s="23">
        <f t="shared" ref="D16:O16" si="2">D13+D14+D15</f>
        <v>18681407</v>
      </c>
      <c r="E16" s="23">
        <f t="shared" si="2"/>
        <v>20161641</v>
      </c>
      <c r="F16" s="23">
        <f t="shared" si="2"/>
        <v>19749330</v>
      </c>
      <c r="G16" s="23">
        <f t="shared" si="2"/>
        <v>22770806</v>
      </c>
      <c r="H16" s="23">
        <f t="shared" si="2"/>
        <v>29136797</v>
      </c>
      <c r="I16" s="23">
        <f t="shared" si="2"/>
        <v>27772026</v>
      </c>
      <c r="J16" s="23">
        <f t="shared" si="2"/>
        <v>28055591</v>
      </c>
      <c r="K16" s="23">
        <f t="shared" si="2"/>
        <v>29030876</v>
      </c>
      <c r="L16" s="23">
        <f t="shared" si="2"/>
        <v>28447312</v>
      </c>
      <c r="M16" s="23">
        <f t="shared" si="2"/>
        <v>32835984</v>
      </c>
      <c r="N16" s="23">
        <f t="shared" si="2"/>
        <v>34095535</v>
      </c>
      <c r="O16" s="23">
        <f t="shared" si="2"/>
        <v>37095865</v>
      </c>
      <c r="P16" s="3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8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8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8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9"/>
      <c r="GD16" s="9"/>
      <c r="GE16" s="9"/>
    </row>
    <row r="17" spans="1:188" s="9" customFormat="1" ht="30" x14ac:dyDescent="0.25">
      <c r="A17" s="15" t="s">
        <v>35</v>
      </c>
      <c r="B17" s="16" t="s">
        <v>7</v>
      </c>
      <c r="C17" s="17">
        <f>C18+C19</f>
        <v>6946588.3179423101</v>
      </c>
      <c r="D17" s="17">
        <f t="shared" ref="D17:O17" si="3">D18+D19</f>
        <v>6976021.1448365413</v>
      </c>
      <c r="E17" s="17">
        <f t="shared" si="3"/>
        <v>7679666.3531770352</v>
      </c>
      <c r="F17" s="17">
        <f t="shared" si="3"/>
        <v>8162572.3418055885</v>
      </c>
      <c r="G17" s="17">
        <f t="shared" si="3"/>
        <v>8944798.5404688269</v>
      </c>
      <c r="H17" s="17">
        <f t="shared" si="3"/>
        <v>9537001.3337526731</v>
      </c>
      <c r="I17" s="17">
        <f t="shared" si="3"/>
        <v>10242555.178651022</v>
      </c>
      <c r="J17" s="17">
        <f t="shared" si="3"/>
        <v>10929187.181375124</v>
      </c>
      <c r="K17" s="17">
        <f t="shared" si="3"/>
        <v>12036089</v>
      </c>
      <c r="L17" s="17">
        <f t="shared" si="3"/>
        <v>9943130</v>
      </c>
      <c r="M17" s="17">
        <f t="shared" si="3"/>
        <v>10843412.358473234</v>
      </c>
      <c r="N17" s="17">
        <f t="shared" si="3"/>
        <v>12240392.293168887</v>
      </c>
      <c r="O17" s="17">
        <f t="shared" si="3"/>
        <v>13910344.223887639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F17" s="7"/>
    </row>
    <row r="18" spans="1:188" ht="30" x14ac:dyDescent="0.25">
      <c r="A18" s="18">
        <v>6.1</v>
      </c>
      <c r="B18" s="19" t="s">
        <v>8</v>
      </c>
      <c r="C18" s="26">
        <v>6162195.3556000004</v>
      </c>
      <c r="D18" s="26">
        <v>6199824.0605142172</v>
      </c>
      <c r="E18" s="26">
        <v>6803942.591169931</v>
      </c>
      <c r="F18" s="26">
        <v>7362068.9419458378</v>
      </c>
      <c r="G18" s="26">
        <v>8020948.3667319734</v>
      </c>
      <c r="H18" s="26">
        <v>8550275.2253178041</v>
      </c>
      <c r="I18" s="26">
        <v>9172984.2952674609</v>
      </c>
      <c r="J18" s="26">
        <v>9637893.0990995113</v>
      </c>
      <c r="K18" s="26">
        <v>10398565</v>
      </c>
      <c r="L18" s="26">
        <v>9346552</v>
      </c>
      <c r="M18" s="26">
        <v>9990823.0268654451</v>
      </c>
      <c r="N18" s="34">
        <v>10814345.937142109</v>
      </c>
      <c r="O18" s="34">
        <v>12145734.615622073</v>
      </c>
      <c r="P18" s="3"/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8">
        <v>6.2</v>
      </c>
      <c r="B19" s="19" t="s">
        <v>9</v>
      </c>
      <c r="C19" s="26">
        <v>784392.96234231</v>
      </c>
      <c r="D19" s="26">
        <v>776197.08432232437</v>
      </c>
      <c r="E19" s="26">
        <v>875723.762007104</v>
      </c>
      <c r="F19" s="26">
        <v>800503.39985975099</v>
      </c>
      <c r="G19" s="26">
        <v>923850.17373685399</v>
      </c>
      <c r="H19" s="26">
        <v>986726.10843486967</v>
      </c>
      <c r="I19" s="26">
        <v>1069570.8833835612</v>
      </c>
      <c r="J19" s="26">
        <v>1291294.0822756123</v>
      </c>
      <c r="K19" s="26">
        <v>1637524</v>
      </c>
      <c r="L19" s="26">
        <v>596578</v>
      </c>
      <c r="M19" s="26">
        <v>852589.3316077888</v>
      </c>
      <c r="N19" s="26">
        <v>1426046.356026778</v>
      </c>
      <c r="O19" s="26">
        <v>1764609.608265565</v>
      </c>
      <c r="P19" s="3"/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9" customFormat="1" ht="60" x14ac:dyDescent="0.25">
      <c r="A20" s="27" t="s">
        <v>36</v>
      </c>
      <c r="B20" s="28" t="s">
        <v>10</v>
      </c>
      <c r="C20" s="17">
        <f>C21+C22+C23+C24+C25+C26+C27</f>
        <v>4047468.0037999996</v>
      </c>
      <c r="D20" s="17">
        <f t="shared" ref="D20:O20" si="4">D21+D22+D23+D24+D25+D26+D27</f>
        <v>4639767.7898445763</v>
      </c>
      <c r="E20" s="17">
        <f t="shared" si="4"/>
        <v>5232524.058936731</v>
      </c>
      <c r="F20" s="17">
        <f t="shared" si="4"/>
        <v>6387880.4382334203</v>
      </c>
      <c r="G20" s="17">
        <f t="shared" si="4"/>
        <v>7170302.3955682945</v>
      </c>
      <c r="H20" s="17">
        <f t="shared" si="4"/>
        <v>7439546.4903146699</v>
      </c>
      <c r="I20" s="17">
        <f t="shared" si="4"/>
        <v>7929080.0420355154</v>
      </c>
      <c r="J20" s="17">
        <f t="shared" si="4"/>
        <v>8756519.4558880795</v>
      </c>
      <c r="K20" s="17">
        <f t="shared" si="4"/>
        <v>9571027</v>
      </c>
      <c r="L20" s="17">
        <f t="shared" si="4"/>
        <v>8879111</v>
      </c>
      <c r="M20" s="17">
        <f t="shared" si="4"/>
        <v>9909268.0914374273</v>
      </c>
      <c r="N20" s="17">
        <f t="shared" si="4"/>
        <v>10973418.214359287</v>
      </c>
      <c r="O20" s="17">
        <f t="shared" si="4"/>
        <v>12231938.924021203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F20" s="7"/>
    </row>
    <row r="21" spans="1:188" ht="15.75" x14ac:dyDescent="0.25">
      <c r="A21" s="18">
        <v>7.1</v>
      </c>
      <c r="B21" s="19" t="s">
        <v>11</v>
      </c>
      <c r="C21" s="26">
        <v>1065434</v>
      </c>
      <c r="D21" s="26">
        <v>1173230</v>
      </c>
      <c r="E21" s="26">
        <v>1307793</v>
      </c>
      <c r="F21" s="26">
        <v>1349979</v>
      </c>
      <c r="G21" s="26">
        <v>1321373</v>
      </c>
      <c r="H21" s="26">
        <v>1325077</v>
      </c>
      <c r="I21" s="26">
        <v>1519269</v>
      </c>
      <c r="J21" s="26">
        <v>1588481</v>
      </c>
      <c r="K21" s="26">
        <v>1296062</v>
      </c>
      <c r="L21" s="26">
        <v>924970.00000000012</v>
      </c>
      <c r="M21" s="26">
        <v>1242365</v>
      </c>
      <c r="N21" s="26">
        <v>1652038</v>
      </c>
      <c r="O21" s="26">
        <v>1735631.0000000002</v>
      </c>
      <c r="P21" s="3"/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8">
        <v>7.2</v>
      </c>
      <c r="B22" s="19" t="s">
        <v>12</v>
      </c>
      <c r="C22" s="26">
        <v>1976900.9935000001</v>
      </c>
      <c r="D22" s="26">
        <v>2322135.657493588</v>
      </c>
      <c r="E22" s="26">
        <v>2580096.0015598335</v>
      </c>
      <c r="F22" s="26">
        <v>3254164.8810442109</v>
      </c>
      <c r="G22" s="26">
        <v>3664375.7438180852</v>
      </c>
      <c r="H22" s="26">
        <v>3961457.5351266754</v>
      </c>
      <c r="I22" s="26">
        <v>4335563.2712890673</v>
      </c>
      <c r="J22" s="26">
        <v>4928507.0820481507</v>
      </c>
      <c r="K22" s="26">
        <v>5833297</v>
      </c>
      <c r="L22" s="26">
        <v>5615302</v>
      </c>
      <c r="M22" s="26">
        <v>6210834.7997863516</v>
      </c>
      <c r="N22" s="26">
        <v>6625526.252580177</v>
      </c>
      <c r="O22" s="26">
        <v>7561326.8937687678</v>
      </c>
      <c r="P22" s="3"/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8">
        <v>7.3</v>
      </c>
      <c r="B23" s="19" t="s">
        <v>13</v>
      </c>
      <c r="C23" s="26">
        <v>1495.6854000000001</v>
      </c>
      <c r="D23" s="26">
        <v>738.74785097247343</v>
      </c>
      <c r="E23" s="26">
        <v>462.55885703998337</v>
      </c>
      <c r="F23" s="26">
        <v>555.13313241390551</v>
      </c>
      <c r="G23" s="26">
        <v>588.23520158710323</v>
      </c>
      <c r="H23" s="26">
        <v>924.46120661272107</v>
      </c>
      <c r="I23" s="26">
        <v>744.01694933583792</v>
      </c>
      <c r="J23" s="26">
        <v>1216.4221590536567</v>
      </c>
      <c r="K23" s="26">
        <v>1187</v>
      </c>
      <c r="L23" s="26">
        <v>1469</v>
      </c>
      <c r="M23" s="26">
        <v>2217.3646134403571</v>
      </c>
      <c r="N23" s="26">
        <v>989.22512672601704</v>
      </c>
      <c r="O23" s="26">
        <v>1090.0415948736224</v>
      </c>
      <c r="P23" s="3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8">
        <v>7.4</v>
      </c>
      <c r="B24" s="19" t="s">
        <v>14</v>
      </c>
      <c r="C24" s="26">
        <v>7630.1632</v>
      </c>
      <c r="D24" s="26">
        <v>13903.160122269106</v>
      </c>
      <c r="E24" s="26">
        <v>13739.551423383537</v>
      </c>
      <c r="F24" s="26">
        <v>18794.858541085145</v>
      </c>
      <c r="G24" s="26">
        <v>36592.955675201149</v>
      </c>
      <c r="H24" s="26">
        <v>42100.95384329326</v>
      </c>
      <c r="I24" s="26">
        <v>41897.655762761533</v>
      </c>
      <c r="J24" s="26">
        <v>25787.841231123555</v>
      </c>
      <c r="K24" s="26">
        <v>49338</v>
      </c>
      <c r="L24" s="26">
        <v>32140</v>
      </c>
      <c r="M24" s="26">
        <v>24745.737861862395</v>
      </c>
      <c r="N24" s="26">
        <v>30112.109603273628</v>
      </c>
      <c r="O24" s="26">
        <v>34823.764418205566</v>
      </c>
      <c r="P24" s="3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30" x14ac:dyDescent="0.25">
      <c r="A25" s="18">
        <v>7.5</v>
      </c>
      <c r="B25" s="19" t="s">
        <v>15</v>
      </c>
      <c r="C25" s="26">
        <v>9842.1617000000006</v>
      </c>
      <c r="D25" s="26">
        <v>11157.224377746265</v>
      </c>
      <c r="E25" s="26">
        <v>11892.94709647387</v>
      </c>
      <c r="F25" s="26">
        <v>14128.565515710463</v>
      </c>
      <c r="G25" s="26">
        <v>15682.460873420068</v>
      </c>
      <c r="H25" s="26">
        <v>16726.540138088461</v>
      </c>
      <c r="I25" s="26">
        <v>18070.098034350387</v>
      </c>
      <c r="J25" s="26">
        <v>19888.110449751563</v>
      </c>
      <c r="K25" s="26">
        <v>21834</v>
      </c>
      <c r="L25" s="26">
        <v>14572</v>
      </c>
      <c r="M25" s="26">
        <v>21528.189175772455</v>
      </c>
      <c r="N25" s="26">
        <v>23996.627049109804</v>
      </c>
      <c r="O25" s="26">
        <v>27567.224239354753</v>
      </c>
      <c r="P25" s="3"/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8">
        <v>7.6</v>
      </c>
      <c r="B26" s="19" t="s">
        <v>16</v>
      </c>
      <c r="C26" s="20">
        <v>111006</v>
      </c>
      <c r="D26" s="20">
        <v>113549</v>
      </c>
      <c r="E26" s="20">
        <v>119473</v>
      </c>
      <c r="F26" s="20">
        <v>118416.00000000001</v>
      </c>
      <c r="G26" s="20">
        <v>122748</v>
      </c>
      <c r="H26" s="20">
        <v>124101</v>
      </c>
      <c r="I26" s="20">
        <v>132175</v>
      </c>
      <c r="J26" s="20">
        <v>176380</v>
      </c>
      <c r="K26" s="20">
        <v>182007</v>
      </c>
      <c r="L26" s="20">
        <v>179461</v>
      </c>
      <c r="M26" s="20">
        <v>177980</v>
      </c>
      <c r="N26" s="20">
        <v>188370</v>
      </c>
      <c r="O26" s="20">
        <v>203019</v>
      </c>
      <c r="P26" s="3"/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45" x14ac:dyDescent="0.25">
      <c r="A27" s="18">
        <v>7.7</v>
      </c>
      <c r="B27" s="19" t="s">
        <v>17</v>
      </c>
      <c r="C27" s="20">
        <v>875159</v>
      </c>
      <c r="D27" s="20">
        <v>1005054.0000000001</v>
      </c>
      <c r="E27" s="20">
        <v>1199067</v>
      </c>
      <c r="F27" s="20">
        <v>1631842</v>
      </c>
      <c r="G27" s="20">
        <v>2008941.9999999998</v>
      </c>
      <c r="H27" s="20">
        <v>1969159</v>
      </c>
      <c r="I27" s="20">
        <v>1881361</v>
      </c>
      <c r="J27" s="20">
        <v>2016259</v>
      </c>
      <c r="K27" s="20">
        <v>2187302</v>
      </c>
      <c r="L27" s="20">
        <v>2111197</v>
      </c>
      <c r="M27" s="20">
        <v>2229597</v>
      </c>
      <c r="N27" s="20">
        <v>2452386</v>
      </c>
      <c r="O27" s="20">
        <v>2668481</v>
      </c>
      <c r="P27" s="3"/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11" t="s">
        <v>37</v>
      </c>
      <c r="B28" s="19" t="s">
        <v>18</v>
      </c>
      <c r="C28" s="20">
        <v>2518198</v>
      </c>
      <c r="D28" s="20">
        <v>2775193</v>
      </c>
      <c r="E28" s="20">
        <v>3027442</v>
      </c>
      <c r="F28" s="20">
        <v>3366247</v>
      </c>
      <c r="G28" s="20">
        <v>3653412.0000000005</v>
      </c>
      <c r="H28" s="20">
        <v>3607454</v>
      </c>
      <c r="I28" s="20">
        <v>4098875</v>
      </c>
      <c r="J28" s="20">
        <v>4196760</v>
      </c>
      <c r="K28" s="20">
        <v>4373690</v>
      </c>
      <c r="L28" s="20">
        <v>4472612</v>
      </c>
      <c r="M28" s="20">
        <v>4558240</v>
      </c>
      <c r="N28" s="20">
        <v>4822528</v>
      </c>
      <c r="O28" s="20">
        <v>5008678</v>
      </c>
      <c r="P28" s="3"/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60" x14ac:dyDescent="0.25">
      <c r="A29" s="11" t="s">
        <v>38</v>
      </c>
      <c r="B29" s="19" t="s">
        <v>19</v>
      </c>
      <c r="C29" s="20">
        <v>9745417</v>
      </c>
      <c r="D29" s="20">
        <v>10455686</v>
      </c>
      <c r="E29" s="20">
        <v>10955219</v>
      </c>
      <c r="F29" s="20">
        <v>11609688</v>
      </c>
      <c r="G29" s="20">
        <v>12173911</v>
      </c>
      <c r="H29" s="20">
        <v>12818189</v>
      </c>
      <c r="I29" s="20">
        <v>13421594</v>
      </c>
      <c r="J29" s="20">
        <v>13860106</v>
      </c>
      <c r="K29" s="20">
        <v>14310057.999999998</v>
      </c>
      <c r="L29" s="20">
        <v>14068795.021478273</v>
      </c>
      <c r="M29" s="20">
        <v>15465117.17071186</v>
      </c>
      <c r="N29" s="20">
        <v>16694206.342806857</v>
      </c>
      <c r="O29" s="20">
        <v>17853179.188118059</v>
      </c>
      <c r="P29" s="3"/>
      <c r="Q29" s="4"/>
      <c r="R29" s="4"/>
      <c r="S29" s="3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11" t="s">
        <v>39</v>
      </c>
      <c r="B30" s="19" t="s">
        <v>54</v>
      </c>
      <c r="C30" s="20">
        <v>4234830</v>
      </c>
      <c r="D30" s="20">
        <v>4726108</v>
      </c>
      <c r="E30" s="20">
        <v>4846772</v>
      </c>
      <c r="F30" s="20">
        <v>5080604</v>
      </c>
      <c r="G30" s="20">
        <v>5242176</v>
      </c>
      <c r="H30" s="20">
        <v>5806893</v>
      </c>
      <c r="I30" s="20">
        <v>6755547</v>
      </c>
      <c r="J30" s="20">
        <v>7265410.0000000009</v>
      </c>
      <c r="K30" s="20">
        <v>7743150</v>
      </c>
      <c r="L30" s="20">
        <v>7416214.9999999991</v>
      </c>
      <c r="M30" s="20">
        <v>7641606</v>
      </c>
      <c r="N30" s="20">
        <v>8011919</v>
      </c>
      <c r="O30" s="20">
        <v>8322792</v>
      </c>
      <c r="P30" s="3"/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11" t="s">
        <v>40</v>
      </c>
      <c r="B31" s="19" t="s">
        <v>20</v>
      </c>
      <c r="C31" s="20">
        <v>3540115</v>
      </c>
      <c r="D31" s="20">
        <v>3568437.9999999995</v>
      </c>
      <c r="E31" s="20">
        <v>3742901.9999999995</v>
      </c>
      <c r="F31" s="20">
        <v>4134987.9999999995</v>
      </c>
      <c r="G31" s="20">
        <v>4509282</v>
      </c>
      <c r="H31" s="20">
        <v>4860518</v>
      </c>
      <c r="I31" s="20">
        <v>5418844</v>
      </c>
      <c r="J31" s="20">
        <v>5817452</v>
      </c>
      <c r="K31" s="20">
        <v>6355499</v>
      </c>
      <c r="L31" s="20">
        <v>5371480</v>
      </c>
      <c r="M31" s="20">
        <v>5739575</v>
      </c>
      <c r="N31" s="20">
        <v>6358553</v>
      </c>
      <c r="O31" s="20">
        <v>7028839</v>
      </c>
      <c r="P31" s="3"/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7" customFormat="1" ht="15.75" x14ac:dyDescent="0.25">
      <c r="A32" s="21"/>
      <c r="B32" s="22" t="s">
        <v>30</v>
      </c>
      <c r="C32" s="23">
        <f>C17+C20+C28+C29+C30+C31</f>
        <v>31032616.321742311</v>
      </c>
      <c r="D32" s="23">
        <f t="shared" ref="D32:O32" si="5">D17+D20+D28+D29+D30+D31</f>
        <v>33141213.934681118</v>
      </c>
      <c r="E32" s="23">
        <f t="shared" si="5"/>
        <v>35484525.412113763</v>
      </c>
      <c r="F32" s="23">
        <f t="shared" si="5"/>
        <v>38741979.780039012</v>
      </c>
      <c r="G32" s="23">
        <f t="shared" si="5"/>
        <v>41693881.936037123</v>
      </c>
      <c r="H32" s="23">
        <f t="shared" si="5"/>
        <v>44069601.824067339</v>
      </c>
      <c r="I32" s="23">
        <f t="shared" si="5"/>
        <v>47866495.22068654</v>
      </c>
      <c r="J32" s="23">
        <f t="shared" si="5"/>
        <v>50825434.637263201</v>
      </c>
      <c r="K32" s="23">
        <f t="shared" si="5"/>
        <v>54389513</v>
      </c>
      <c r="L32" s="23">
        <f t="shared" si="5"/>
        <v>50151343.021478273</v>
      </c>
      <c r="M32" s="23">
        <f t="shared" si="5"/>
        <v>54157218.620622523</v>
      </c>
      <c r="N32" s="23">
        <f t="shared" si="5"/>
        <v>59101016.850335032</v>
      </c>
      <c r="O32" s="23">
        <f t="shared" si="5"/>
        <v>64355771.336026907</v>
      </c>
      <c r="P32" s="3"/>
      <c r="Q32" s="4"/>
      <c r="R32" s="4"/>
      <c r="S32" s="3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10"/>
      <c r="DY32" s="10"/>
      <c r="DZ32" s="10"/>
      <c r="EA32" s="10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9"/>
      <c r="GD32" s="9"/>
      <c r="GE32" s="9"/>
    </row>
    <row r="33" spans="1:188" s="9" customFormat="1" ht="30" x14ac:dyDescent="0.25">
      <c r="A33" s="15" t="s">
        <v>27</v>
      </c>
      <c r="B33" s="16" t="s">
        <v>41</v>
      </c>
      <c r="C33" s="17">
        <f>C12+C16+C32</f>
        <v>68189459.321742311</v>
      </c>
      <c r="D33" s="17">
        <f t="shared" ref="D33:O33" si="6">D12+D16+D32</f>
        <v>71633936.934681118</v>
      </c>
      <c r="E33" s="17">
        <f t="shared" si="6"/>
        <v>75433096.412113756</v>
      </c>
      <c r="F33" s="17">
        <f t="shared" si="6"/>
        <v>78093697.780039012</v>
      </c>
      <c r="G33" s="17">
        <f t="shared" si="6"/>
        <v>85157432.936037123</v>
      </c>
      <c r="H33" s="17">
        <f t="shared" si="6"/>
        <v>95231436.824067339</v>
      </c>
      <c r="I33" s="17">
        <f t="shared" si="6"/>
        <v>99840617.22068654</v>
      </c>
      <c r="J33" s="17">
        <f t="shared" si="6"/>
        <v>103956235.63726321</v>
      </c>
      <c r="K33" s="17">
        <f t="shared" si="6"/>
        <v>107962029</v>
      </c>
      <c r="L33" s="17">
        <f t="shared" si="6"/>
        <v>103570986.73040357</v>
      </c>
      <c r="M33" s="17">
        <f t="shared" si="6"/>
        <v>115473416.84022015</v>
      </c>
      <c r="N33" s="17">
        <f t="shared" si="6"/>
        <v>123800306.17631236</v>
      </c>
      <c r="O33" s="17">
        <f t="shared" si="6"/>
        <v>134334562.3613559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F33" s="7"/>
    </row>
    <row r="34" spans="1:188" ht="15.75" x14ac:dyDescent="0.25">
      <c r="A34" s="29" t="s">
        <v>43</v>
      </c>
      <c r="B34" s="30" t="s">
        <v>25</v>
      </c>
      <c r="C34" s="20">
        <v>7063428</v>
      </c>
      <c r="D34" s="20">
        <v>7224060.0000000009</v>
      </c>
      <c r="E34" s="20">
        <v>7480173</v>
      </c>
      <c r="F34" s="20">
        <v>8113839.9999999991</v>
      </c>
      <c r="G34" s="20">
        <v>8679100</v>
      </c>
      <c r="H34" s="20">
        <v>9289589.7729224507</v>
      </c>
      <c r="I34" s="20">
        <v>9333431.1043856367</v>
      </c>
      <c r="J34" s="20">
        <v>9458888.7814891227</v>
      </c>
      <c r="K34" s="20">
        <v>10022626.778018575</v>
      </c>
      <c r="L34" s="20">
        <v>9133011.4593422059</v>
      </c>
      <c r="M34" s="20">
        <v>10062511.914481891</v>
      </c>
      <c r="N34" s="20">
        <v>10695735.745220123</v>
      </c>
      <c r="O34" s="20">
        <v>11608454.22172899</v>
      </c>
      <c r="P34" s="3"/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4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</row>
    <row r="35" spans="1:188" ht="15.75" x14ac:dyDescent="0.25">
      <c r="A35" s="29" t="s">
        <v>44</v>
      </c>
      <c r="B35" s="30" t="s">
        <v>24</v>
      </c>
      <c r="C35" s="20">
        <v>2847843</v>
      </c>
      <c r="D35" s="20">
        <v>3037500</v>
      </c>
      <c r="E35" s="20">
        <v>2706300</v>
      </c>
      <c r="F35" s="20">
        <v>2764300</v>
      </c>
      <c r="G35" s="20">
        <v>3012400</v>
      </c>
      <c r="H35" s="20">
        <v>3371000</v>
      </c>
      <c r="I35" s="20">
        <v>3534155.637145326</v>
      </c>
      <c r="J35" s="20">
        <v>3679800</v>
      </c>
      <c r="K35" s="20">
        <v>3821637.2139867754</v>
      </c>
      <c r="L35" s="20">
        <v>3666203.2090767841</v>
      </c>
      <c r="M35" s="20">
        <v>4087525.1177744833</v>
      </c>
      <c r="N35" s="20">
        <v>4382267.6245174939</v>
      </c>
      <c r="O35" s="20">
        <v>4754700.3408782985</v>
      </c>
      <c r="P35" s="3"/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4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</row>
    <row r="36" spans="1:188" s="7" customFormat="1" ht="30" x14ac:dyDescent="0.25">
      <c r="A36" s="31" t="s">
        <v>45</v>
      </c>
      <c r="B36" s="32" t="s">
        <v>55</v>
      </c>
      <c r="C36" s="23">
        <f>C33+C34-C35</f>
        <v>72405044.321742311</v>
      </c>
      <c r="D36" s="23">
        <f t="shared" ref="D36:O36" si="7">D33+D34-D35</f>
        <v>75820496.934681118</v>
      </c>
      <c r="E36" s="23">
        <f t="shared" si="7"/>
        <v>80206969.412113756</v>
      </c>
      <c r="F36" s="23">
        <f t="shared" si="7"/>
        <v>83443237.780039012</v>
      </c>
      <c r="G36" s="23">
        <f t="shared" si="7"/>
        <v>90824132.936037123</v>
      </c>
      <c r="H36" s="23">
        <f t="shared" si="7"/>
        <v>101150026.5969898</v>
      </c>
      <c r="I36" s="23">
        <f t="shared" si="7"/>
        <v>105639892.68792684</v>
      </c>
      <c r="J36" s="23">
        <f t="shared" si="7"/>
        <v>109735324.41875233</v>
      </c>
      <c r="K36" s="23">
        <f t="shared" si="7"/>
        <v>114163018.56403181</v>
      </c>
      <c r="L36" s="23">
        <f t="shared" si="7"/>
        <v>109037794.98066901</v>
      </c>
      <c r="M36" s="23">
        <f t="shared" si="7"/>
        <v>121448403.63692756</v>
      </c>
      <c r="N36" s="23">
        <f t="shared" si="7"/>
        <v>130113774.29701498</v>
      </c>
      <c r="O36" s="23">
        <f t="shared" si="7"/>
        <v>141188316.24220657</v>
      </c>
      <c r="P36" s="3"/>
      <c r="Q36" s="4"/>
      <c r="R36" s="4"/>
      <c r="S36" s="3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8"/>
      <c r="DF36" s="8"/>
      <c r="DG36" s="8"/>
      <c r="DH36" s="8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</row>
    <row r="37" spans="1:188" s="7" customFormat="1" ht="15.75" x14ac:dyDescent="0.25">
      <c r="A37" s="31" t="s">
        <v>46</v>
      </c>
      <c r="B37" s="32" t="s">
        <v>42</v>
      </c>
      <c r="C37" s="23">
        <f>GSVA_cur!C37</f>
        <v>2015910</v>
      </c>
      <c r="D37" s="23">
        <f>GSVA_cur!D37</f>
        <v>2046780</v>
      </c>
      <c r="E37" s="23">
        <f>GSVA_cur!E37</f>
        <v>2078120</v>
      </c>
      <c r="F37" s="23">
        <f>GSVA_cur!F37</f>
        <v>2109940</v>
      </c>
      <c r="G37" s="23">
        <f>GSVA_cur!G37</f>
        <v>2142250</v>
      </c>
      <c r="H37" s="23">
        <f>GSVA_cur!H37</f>
        <v>2175050</v>
      </c>
      <c r="I37" s="23">
        <f>GSVA_cur!I37</f>
        <v>2208360</v>
      </c>
      <c r="J37" s="23">
        <f>GSVA_cur!J37</f>
        <v>2242170</v>
      </c>
      <c r="K37" s="23">
        <f>GSVA_cur!K37</f>
        <v>2276500</v>
      </c>
      <c r="L37" s="23">
        <f>GSVA_cur!L37</f>
        <v>2296720</v>
      </c>
      <c r="M37" s="23">
        <f>GSVA_cur!M37</f>
        <v>2323010</v>
      </c>
      <c r="N37" s="23">
        <f>GSVA_cur!N37</f>
        <v>2346920</v>
      </c>
      <c r="O37" s="23">
        <f>GSVA_cur!O37</f>
        <v>2370820</v>
      </c>
      <c r="P37" s="1"/>
      <c r="Q37" s="2"/>
      <c r="R37" s="2"/>
      <c r="S37" s="1"/>
      <c r="T37" s="1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</row>
    <row r="38" spans="1:188" s="7" customFormat="1" ht="15.75" x14ac:dyDescent="0.25">
      <c r="A38" s="31" t="s">
        <v>47</v>
      </c>
      <c r="B38" s="32" t="s">
        <v>58</v>
      </c>
      <c r="C38" s="23">
        <f t="shared" ref="C38:O38" si="8">C36/C37*1000</f>
        <v>35916.803985169128</v>
      </c>
      <c r="D38" s="23">
        <f t="shared" si="8"/>
        <v>37043.794122808082</v>
      </c>
      <c r="E38" s="23">
        <f t="shared" si="8"/>
        <v>38595.9277674599</v>
      </c>
      <c r="F38" s="23">
        <f t="shared" si="8"/>
        <v>39547.682768248866</v>
      </c>
      <c r="G38" s="23">
        <f t="shared" si="8"/>
        <v>42396.60774234432</v>
      </c>
      <c r="H38" s="23">
        <f t="shared" si="8"/>
        <v>46504.690281598028</v>
      </c>
      <c r="I38" s="23">
        <f t="shared" si="8"/>
        <v>47836.354891379509</v>
      </c>
      <c r="J38" s="23">
        <f t="shared" si="8"/>
        <v>48941.571967670752</v>
      </c>
      <c r="K38" s="23">
        <f t="shared" si="8"/>
        <v>50148.481688570966</v>
      </c>
      <c r="L38" s="23">
        <f t="shared" si="8"/>
        <v>47475.441055361123</v>
      </c>
      <c r="M38" s="23">
        <f t="shared" si="8"/>
        <v>52280.620245684506</v>
      </c>
      <c r="N38" s="23">
        <f t="shared" si="8"/>
        <v>55440.225613576506</v>
      </c>
      <c r="O38" s="23">
        <f t="shared" si="8"/>
        <v>59552.524545181237</v>
      </c>
      <c r="P38" s="1"/>
      <c r="Q38" s="2"/>
      <c r="R38" s="2"/>
      <c r="S38" s="3"/>
      <c r="T38" s="3"/>
      <c r="U38" s="3"/>
      <c r="V38" s="3"/>
      <c r="W38" s="3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X38" s="10"/>
      <c r="BY38" s="10"/>
      <c r="BZ38" s="10"/>
      <c r="CA38" s="10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</row>
    <row r="39" spans="1:188" ht="51.75" customHeight="1" x14ac:dyDescent="0.25">
      <c r="A39" s="36" t="s">
        <v>77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7" customFormat="1" x14ac:dyDescent="0.25">
      <c r="A40" s="2"/>
      <c r="B40" s="2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</row>
    <row r="41" spans="1:188" s="7" customFormat="1" x14ac:dyDescent="0.25">
      <c r="A41" s="2"/>
      <c r="B41" s="2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</row>
    <row r="42" spans="1:188" x14ac:dyDescent="0.25">
      <c r="C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7" customFormat="1" x14ac:dyDescent="0.25">
      <c r="A44" s="2"/>
      <c r="B44" s="2"/>
      <c r="C44" s="1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</row>
    <row r="45" spans="1:188" s="7" customFormat="1" x14ac:dyDescent="0.25">
      <c r="A45" s="2"/>
      <c r="B45" s="2"/>
      <c r="C45" s="1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</row>
    <row r="46" spans="1:188" s="7" customFormat="1" x14ac:dyDescent="0.25">
      <c r="A46" s="2"/>
      <c r="B46" s="2"/>
      <c r="C46" s="1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</row>
    <row r="47" spans="1:188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I123" s="2"/>
      <c r="J123" s="2"/>
      <c r="K123" s="2"/>
      <c r="L123" s="2"/>
      <c r="M123" s="2"/>
      <c r="N123" s="2"/>
      <c r="P123" s="2"/>
      <c r="S123" s="2"/>
      <c r="T123" s="1"/>
      <c r="W123" s="1"/>
      <c r="X123" s="2"/>
      <c r="AB123" s="1"/>
      <c r="AJ123" s="2"/>
      <c r="AM123" s="2"/>
      <c r="AR123" s="2"/>
      <c r="AU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I124" s="2"/>
      <c r="J124" s="2"/>
      <c r="K124" s="2"/>
      <c r="L124" s="2"/>
      <c r="M124" s="2"/>
      <c r="N124" s="2"/>
      <c r="P124" s="2"/>
      <c r="S124" s="2"/>
      <c r="T124" s="1"/>
      <c r="W124" s="1"/>
      <c r="X124" s="2"/>
      <c r="AB124" s="1"/>
      <c r="AJ124" s="2"/>
      <c r="AM124" s="2"/>
      <c r="AR124" s="2"/>
      <c r="AU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</sheetData>
  <sheetProtection formatColumns="0" formatRows="0"/>
  <mergeCells count="1">
    <mergeCell ref="A39:O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24"/>
  <sheetViews>
    <sheetView zoomScale="86" zoomScaleNormal="86" zoomScaleSheetLayoutView="100" workbookViewId="0">
      <pane xSplit="2" ySplit="5" topLeftCell="C24" activePane="bottomRight" state="frozen"/>
      <selection activeCell="C58" sqref="C58"/>
      <selection pane="topRight" activeCell="C58" sqref="C58"/>
      <selection pane="bottomLeft" activeCell="C58" sqref="C5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19.85546875" style="2" customWidth="1"/>
    <col min="3" max="6" width="16.42578125" style="2" customWidth="1"/>
    <col min="7" max="16" width="16.4257812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2" ht="18.75" x14ac:dyDescent="0.3">
      <c r="A1" s="2" t="s">
        <v>53</v>
      </c>
      <c r="B1" s="35" t="s">
        <v>66</v>
      </c>
      <c r="AX1" s="3"/>
    </row>
    <row r="2" spans="1:192" ht="15.75" x14ac:dyDescent="0.25">
      <c r="A2" s="6" t="s">
        <v>50</v>
      </c>
      <c r="H2" s="1" t="str">
        <f>[1]GSVA_cur!$I$3</f>
        <v>As on 17.03.2025</v>
      </c>
    </row>
    <row r="3" spans="1:192" ht="15.75" x14ac:dyDescent="0.25">
      <c r="A3" s="6"/>
    </row>
    <row r="4" spans="1:192" ht="15.75" x14ac:dyDescent="0.25">
      <c r="A4" s="6"/>
      <c r="E4" s="5"/>
      <c r="F4" s="5" t="s">
        <v>57</v>
      </c>
      <c r="P4" s="2"/>
      <c r="S4" s="2"/>
      <c r="T4" s="1"/>
      <c r="W4" s="1"/>
      <c r="AF4" s="2"/>
      <c r="AI4" s="2"/>
      <c r="AN4" s="2"/>
      <c r="AQ4" s="2"/>
      <c r="AV4" s="2"/>
      <c r="AY4" s="2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2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P5" s="2"/>
      <c r="S5" s="2"/>
      <c r="T5" s="1"/>
      <c r="W5" s="1"/>
      <c r="AF5" s="2"/>
      <c r="AI5" s="2"/>
      <c r="AN5" s="2"/>
      <c r="AQ5" s="2"/>
      <c r="AV5" s="2"/>
      <c r="AY5" s="2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2" s="9" customFormat="1" ht="30" x14ac:dyDescent="0.25">
      <c r="A6" s="15" t="s">
        <v>26</v>
      </c>
      <c r="B6" s="16" t="s">
        <v>2</v>
      </c>
      <c r="C6" s="23">
        <f t="shared" ref="C6:N6" si="0">SUM(C7:C10)</f>
        <v>16930163</v>
      </c>
      <c r="D6" s="23">
        <f t="shared" si="0"/>
        <v>19701012</v>
      </c>
      <c r="E6" s="23">
        <f t="shared" si="0"/>
        <v>21894262</v>
      </c>
      <c r="F6" s="23">
        <f t="shared" si="0"/>
        <v>22370286</v>
      </c>
      <c r="G6" s="23">
        <f t="shared" si="0"/>
        <v>24927478.000000004</v>
      </c>
      <c r="H6" s="23">
        <f t="shared" si="0"/>
        <v>27114581.600000001</v>
      </c>
      <c r="I6" s="23">
        <f t="shared" si="0"/>
        <v>29914320.600000001</v>
      </c>
      <c r="J6" s="23">
        <f t="shared" si="0"/>
        <v>32247620.199999999</v>
      </c>
      <c r="K6" s="23">
        <f t="shared" si="0"/>
        <v>34888977</v>
      </c>
      <c r="L6" s="23">
        <f t="shared" si="0"/>
        <v>36908014.136205971</v>
      </c>
      <c r="M6" s="23">
        <f t="shared" si="0"/>
        <v>43893978.843376234</v>
      </c>
      <c r="N6" s="23">
        <f t="shared" si="0"/>
        <v>48631814.024661772</v>
      </c>
      <c r="O6" s="23">
        <f t="shared" ref="O6" si="1">SUM(O7:O10)</f>
        <v>55771893.549739882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J6" s="7"/>
    </row>
    <row r="7" spans="1:192" ht="15.75" x14ac:dyDescent="0.25">
      <c r="A7" s="18">
        <v>1.1000000000000001</v>
      </c>
      <c r="B7" s="19" t="s">
        <v>59</v>
      </c>
      <c r="C7" s="20">
        <v>11143150</v>
      </c>
      <c r="D7" s="20">
        <v>13480767.000000002</v>
      </c>
      <c r="E7" s="20">
        <v>14497145.000000002</v>
      </c>
      <c r="F7" s="20">
        <v>13648776</v>
      </c>
      <c r="G7" s="20">
        <v>15479073.000000002</v>
      </c>
      <c r="H7" s="20">
        <v>16798535.600000001</v>
      </c>
      <c r="I7" s="20">
        <v>18053244.600000001</v>
      </c>
      <c r="J7" s="20">
        <v>19540117.199999999</v>
      </c>
      <c r="K7" s="20">
        <v>21456498</v>
      </c>
      <c r="L7" s="20">
        <v>22859223</v>
      </c>
      <c r="M7" s="20">
        <v>28913526</v>
      </c>
      <c r="N7" s="20">
        <v>30755690.000000004</v>
      </c>
      <c r="O7" s="20">
        <v>34980392</v>
      </c>
      <c r="P7" s="4"/>
      <c r="Q7" s="4"/>
      <c r="R7" s="4"/>
      <c r="S7" s="4"/>
      <c r="T7" s="3"/>
      <c r="U7" s="4"/>
      <c r="V7" s="4"/>
      <c r="W7" s="3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1"/>
      <c r="GH7" s="1"/>
      <c r="GI7" s="1"/>
    </row>
    <row r="8" spans="1:192" ht="15.75" x14ac:dyDescent="0.25">
      <c r="A8" s="18">
        <v>1.2</v>
      </c>
      <c r="B8" s="19" t="s">
        <v>60</v>
      </c>
      <c r="C8" s="20">
        <v>4306675</v>
      </c>
      <c r="D8" s="20">
        <v>4603068</v>
      </c>
      <c r="E8" s="20">
        <v>5793275</v>
      </c>
      <c r="F8" s="20">
        <v>6952948</v>
      </c>
      <c r="G8" s="20">
        <v>7790174.0000000009</v>
      </c>
      <c r="H8" s="20">
        <v>8257778</v>
      </c>
      <c r="I8" s="20">
        <v>9730670</v>
      </c>
      <c r="J8" s="20">
        <v>10118757</v>
      </c>
      <c r="K8" s="20">
        <v>10492999</v>
      </c>
      <c r="L8" s="20">
        <v>10589751.136205973</v>
      </c>
      <c r="M8" s="20">
        <v>11652965.635676209</v>
      </c>
      <c r="N8" s="20">
        <v>14098544.903411809</v>
      </c>
      <c r="O8" s="20">
        <v>16469795.772886276</v>
      </c>
      <c r="P8" s="4"/>
      <c r="Q8" s="4"/>
      <c r="R8" s="4"/>
      <c r="S8" s="4"/>
      <c r="T8" s="3"/>
      <c r="U8" s="4"/>
      <c r="V8" s="4"/>
      <c r="W8" s="3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1"/>
      <c r="GH8" s="1"/>
      <c r="GI8" s="1"/>
    </row>
    <row r="9" spans="1:192" ht="15.75" x14ac:dyDescent="0.25">
      <c r="A9" s="18">
        <v>1.3</v>
      </c>
      <c r="B9" s="19" t="s">
        <v>61</v>
      </c>
      <c r="C9" s="20">
        <v>1235813</v>
      </c>
      <c r="D9" s="20">
        <v>1343337</v>
      </c>
      <c r="E9" s="20">
        <v>1297582</v>
      </c>
      <c r="F9" s="20">
        <v>1423678</v>
      </c>
      <c r="G9" s="20">
        <v>1310183</v>
      </c>
      <c r="H9" s="20">
        <v>1618821</v>
      </c>
      <c r="I9" s="20">
        <v>1678752</v>
      </c>
      <c r="J9" s="20">
        <v>1821141.9999999998</v>
      </c>
      <c r="K9" s="20">
        <v>1976224.0000000002</v>
      </c>
      <c r="L9" s="20">
        <v>2464634</v>
      </c>
      <c r="M9" s="20">
        <v>2246430.2077000281</v>
      </c>
      <c r="N9" s="20">
        <v>2461477.1212499556</v>
      </c>
      <c r="O9" s="20">
        <v>2556753.7768536084</v>
      </c>
      <c r="P9" s="4"/>
      <c r="Q9" s="4"/>
      <c r="R9" s="4"/>
      <c r="S9" s="4"/>
      <c r="T9" s="3"/>
      <c r="U9" s="4"/>
      <c r="V9" s="4"/>
      <c r="W9" s="3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1"/>
      <c r="GH9" s="1"/>
      <c r="GI9" s="1"/>
    </row>
    <row r="10" spans="1:192" ht="30" x14ac:dyDescent="0.25">
      <c r="A10" s="18">
        <v>1.4</v>
      </c>
      <c r="B10" s="19" t="s">
        <v>62</v>
      </c>
      <c r="C10" s="20">
        <v>244525</v>
      </c>
      <c r="D10" s="20">
        <v>273840</v>
      </c>
      <c r="E10" s="20">
        <v>306260</v>
      </c>
      <c r="F10" s="20">
        <v>344884</v>
      </c>
      <c r="G10" s="20">
        <v>348048</v>
      </c>
      <c r="H10" s="20">
        <v>439447</v>
      </c>
      <c r="I10" s="20">
        <v>451654</v>
      </c>
      <c r="J10" s="20">
        <v>767604</v>
      </c>
      <c r="K10" s="20">
        <v>963256</v>
      </c>
      <c r="L10" s="20">
        <v>994406</v>
      </c>
      <c r="M10" s="20">
        <v>1081057</v>
      </c>
      <c r="N10" s="20">
        <v>1316102</v>
      </c>
      <c r="O10" s="20">
        <v>1764952</v>
      </c>
      <c r="P10" s="4"/>
      <c r="Q10" s="4"/>
      <c r="R10" s="4"/>
      <c r="S10" s="4"/>
      <c r="T10" s="3"/>
      <c r="U10" s="4"/>
      <c r="V10" s="4"/>
      <c r="W10" s="3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1"/>
      <c r="GH10" s="1"/>
      <c r="GI10" s="1"/>
    </row>
    <row r="11" spans="1:192" ht="30" x14ac:dyDescent="0.25">
      <c r="A11" s="11" t="s">
        <v>31</v>
      </c>
      <c r="B11" s="19" t="s">
        <v>3</v>
      </c>
      <c r="C11" s="20">
        <v>574633</v>
      </c>
      <c r="D11" s="20">
        <v>605231</v>
      </c>
      <c r="E11" s="20">
        <v>744087</v>
      </c>
      <c r="F11" s="20">
        <v>816230</v>
      </c>
      <c r="G11" s="20">
        <v>942327</v>
      </c>
      <c r="H11" s="20">
        <v>1064626</v>
      </c>
      <c r="I11" s="20">
        <v>2157404</v>
      </c>
      <c r="J11" s="20">
        <v>2087778</v>
      </c>
      <c r="K11" s="20">
        <v>1465544</v>
      </c>
      <c r="L11" s="20">
        <v>1415783</v>
      </c>
      <c r="M11" s="20">
        <v>1199610.8923347741</v>
      </c>
      <c r="N11" s="20">
        <v>1876259.1212732971</v>
      </c>
      <c r="O11" s="20">
        <v>2341217.7669077194</v>
      </c>
      <c r="P11" s="4"/>
      <c r="Q11" s="4"/>
      <c r="R11" s="4"/>
      <c r="S11" s="4"/>
      <c r="T11" s="3"/>
      <c r="U11" s="4"/>
      <c r="V11" s="4"/>
      <c r="W11" s="3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1"/>
      <c r="GH11" s="1"/>
      <c r="GI11" s="1"/>
    </row>
    <row r="12" spans="1:192" s="7" customFormat="1" ht="15.75" x14ac:dyDescent="0.25">
      <c r="A12" s="21"/>
      <c r="B12" s="22" t="s">
        <v>28</v>
      </c>
      <c r="C12" s="23">
        <f t="shared" ref="C12:O12" si="2">C6+C11</f>
        <v>17504796</v>
      </c>
      <c r="D12" s="23">
        <f t="shared" si="2"/>
        <v>20306243</v>
      </c>
      <c r="E12" s="23">
        <f t="shared" si="2"/>
        <v>22638349</v>
      </c>
      <c r="F12" s="23">
        <f t="shared" si="2"/>
        <v>23186516</v>
      </c>
      <c r="G12" s="23">
        <f t="shared" si="2"/>
        <v>25869805.000000004</v>
      </c>
      <c r="H12" s="23">
        <f t="shared" si="2"/>
        <v>28179207.600000001</v>
      </c>
      <c r="I12" s="23">
        <f t="shared" si="2"/>
        <v>32071724.600000001</v>
      </c>
      <c r="J12" s="23">
        <f t="shared" si="2"/>
        <v>34335398.200000003</v>
      </c>
      <c r="K12" s="23">
        <f t="shared" si="2"/>
        <v>36354521</v>
      </c>
      <c r="L12" s="23">
        <f t="shared" si="2"/>
        <v>38323797.136205971</v>
      </c>
      <c r="M12" s="23">
        <f t="shared" si="2"/>
        <v>45093589.735711008</v>
      </c>
      <c r="N12" s="23">
        <f t="shared" si="2"/>
        <v>50508073.145935066</v>
      </c>
      <c r="O12" s="23">
        <f t="shared" si="2"/>
        <v>58113111.316647604</v>
      </c>
      <c r="P12" s="4"/>
      <c r="Q12" s="4"/>
      <c r="R12" s="4"/>
      <c r="S12" s="4"/>
      <c r="T12" s="3"/>
      <c r="U12" s="4"/>
      <c r="V12" s="4"/>
      <c r="W12" s="3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10"/>
      <c r="DF12" s="10"/>
      <c r="DG12" s="10"/>
      <c r="DH12" s="10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8"/>
      <c r="DY12" s="8"/>
      <c r="DZ12" s="8"/>
      <c r="EA12" s="8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10"/>
      <c r="GD12" s="10"/>
      <c r="GE12" s="10"/>
      <c r="GF12" s="10"/>
      <c r="GG12" s="9"/>
      <c r="GH12" s="9"/>
      <c r="GI12" s="9"/>
    </row>
    <row r="13" spans="1:192" s="1" customFormat="1" ht="15.75" x14ac:dyDescent="0.25">
      <c r="A13" s="24" t="s">
        <v>32</v>
      </c>
      <c r="B13" s="25" t="s">
        <v>4</v>
      </c>
      <c r="C13" s="20">
        <v>6919442</v>
      </c>
      <c r="D13" s="20">
        <v>7714453</v>
      </c>
      <c r="E13" s="20">
        <v>9412844</v>
      </c>
      <c r="F13" s="20">
        <v>8421491</v>
      </c>
      <c r="G13" s="26">
        <v>11031061</v>
      </c>
      <c r="H13" s="26">
        <v>15980178</v>
      </c>
      <c r="I13" s="26">
        <v>15382681</v>
      </c>
      <c r="J13" s="26">
        <v>14797670.000000002</v>
      </c>
      <c r="K13" s="26">
        <v>15249243</v>
      </c>
      <c r="L13" s="26">
        <v>15406589.000000002</v>
      </c>
      <c r="M13" s="26">
        <v>19069440</v>
      </c>
      <c r="N13" s="26">
        <v>19354348</v>
      </c>
      <c r="O13" s="26">
        <v>19607959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J13" s="2"/>
    </row>
    <row r="14" spans="1:192" ht="45" x14ac:dyDescent="0.25">
      <c r="A14" s="11" t="s">
        <v>33</v>
      </c>
      <c r="B14" s="19" t="s">
        <v>5</v>
      </c>
      <c r="C14" s="20">
        <v>617379</v>
      </c>
      <c r="D14" s="20">
        <v>804712</v>
      </c>
      <c r="E14" s="20">
        <v>1100805</v>
      </c>
      <c r="F14" s="20">
        <v>1296443</v>
      </c>
      <c r="G14" s="20">
        <v>1522767</v>
      </c>
      <c r="H14" s="20">
        <v>1850437</v>
      </c>
      <c r="I14" s="20">
        <v>2132661</v>
      </c>
      <c r="J14" s="20">
        <v>2145264</v>
      </c>
      <c r="K14" s="20">
        <v>2799375</v>
      </c>
      <c r="L14" s="20">
        <v>2545327</v>
      </c>
      <c r="M14" s="20">
        <v>3750851</v>
      </c>
      <c r="N14" s="20">
        <v>3827580.0000000005</v>
      </c>
      <c r="O14" s="20">
        <v>4429227</v>
      </c>
      <c r="P14" s="4"/>
      <c r="Q14" s="4"/>
      <c r="R14" s="4"/>
      <c r="S14" s="4"/>
      <c r="T14" s="3"/>
      <c r="U14" s="4"/>
      <c r="V14" s="4"/>
      <c r="W14" s="3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3"/>
      <c r="CX14" s="4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3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3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1"/>
      <c r="GH14" s="1"/>
      <c r="GI14" s="1"/>
    </row>
    <row r="15" spans="1:192" ht="15.75" x14ac:dyDescent="0.25">
      <c r="A15" s="11" t="s">
        <v>34</v>
      </c>
      <c r="B15" s="19" t="s">
        <v>6</v>
      </c>
      <c r="C15" s="20">
        <v>8090538.9904113999</v>
      </c>
      <c r="D15" s="20">
        <v>8858939</v>
      </c>
      <c r="E15" s="20">
        <v>9503217</v>
      </c>
      <c r="F15" s="20">
        <v>10623404</v>
      </c>
      <c r="G15" s="20">
        <v>10862761</v>
      </c>
      <c r="H15" s="20">
        <v>11750872</v>
      </c>
      <c r="I15" s="20">
        <v>12881232</v>
      </c>
      <c r="J15" s="20">
        <v>15077204.999999998</v>
      </c>
      <c r="K15" s="20">
        <v>15606721</v>
      </c>
      <c r="L15" s="20">
        <v>14751346</v>
      </c>
      <c r="M15" s="20">
        <v>20399010</v>
      </c>
      <c r="N15" s="20">
        <v>23905527</v>
      </c>
      <c r="O15" s="20">
        <v>28042662</v>
      </c>
      <c r="P15" s="4"/>
      <c r="Q15" s="4"/>
      <c r="R15" s="4"/>
      <c r="S15" s="4"/>
      <c r="T15" s="3"/>
      <c r="U15" s="4"/>
      <c r="V15" s="4"/>
      <c r="W15" s="3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3"/>
      <c r="CX15" s="4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3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3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1"/>
      <c r="GH15" s="1"/>
      <c r="GI15" s="1"/>
    </row>
    <row r="16" spans="1:192" s="7" customFormat="1" ht="15.75" x14ac:dyDescent="0.25">
      <c r="A16" s="21"/>
      <c r="B16" s="22" t="s">
        <v>29</v>
      </c>
      <c r="C16" s="23">
        <f t="shared" ref="C16:O16" si="3">(C13+C14+C15)</f>
        <v>15627359.990411401</v>
      </c>
      <c r="D16" s="23">
        <f t="shared" si="3"/>
        <v>17378104</v>
      </c>
      <c r="E16" s="23">
        <f t="shared" si="3"/>
        <v>20016866</v>
      </c>
      <c r="F16" s="23">
        <f t="shared" si="3"/>
        <v>20341338</v>
      </c>
      <c r="G16" s="23">
        <f t="shared" si="3"/>
        <v>23416589</v>
      </c>
      <c r="H16" s="23">
        <f t="shared" si="3"/>
        <v>29581487</v>
      </c>
      <c r="I16" s="23">
        <f t="shared" si="3"/>
        <v>30396574</v>
      </c>
      <c r="J16" s="23">
        <f t="shared" si="3"/>
        <v>32020139</v>
      </c>
      <c r="K16" s="23">
        <f t="shared" si="3"/>
        <v>33655339</v>
      </c>
      <c r="L16" s="23">
        <f t="shared" si="3"/>
        <v>32703262</v>
      </c>
      <c r="M16" s="23">
        <f t="shared" si="3"/>
        <v>43219301</v>
      </c>
      <c r="N16" s="23">
        <f t="shared" si="3"/>
        <v>47087455</v>
      </c>
      <c r="O16" s="23">
        <f t="shared" si="3"/>
        <v>52079848</v>
      </c>
      <c r="P16" s="4"/>
      <c r="Q16" s="4"/>
      <c r="R16" s="4"/>
      <c r="S16" s="4"/>
      <c r="T16" s="3"/>
      <c r="U16" s="4"/>
      <c r="V16" s="4"/>
      <c r="W16" s="3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10"/>
      <c r="CT16" s="10"/>
      <c r="CU16" s="10"/>
      <c r="CV16" s="10"/>
      <c r="CW16" s="8"/>
      <c r="CX16" s="10"/>
      <c r="CY16" s="10"/>
      <c r="CZ16" s="10"/>
      <c r="DA16" s="10"/>
      <c r="DB16" s="10"/>
      <c r="DC16" s="10"/>
      <c r="DD16" s="10"/>
      <c r="DE16" s="10"/>
      <c r="DF16" s="10"/>
      <c r="DG16" s="10"/>
      <c r="DH16" s="10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8"/>
      <c r="DY16" s="8"/>
      <c r="DZ16" s="8"/>
      <c r="EA16" s="8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10"/>
      <c r="EP16" s="10"/>
      <c r="EQ16" s="10"/>
      <c r="ER16" s="10"/>
      <c r="ES16" s="8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10"/>
      <c r="FN16" s="10"/>
      <c r="FO16" s="10"/>
      <c r="FP16" s="10"/>
      <c r="FQ16" s="8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9"/>
      <c r="GH16" s="9"/>
      <c r="GI16" s="9"/>
    </row>
    <row r="17" spans="1:192" s="9" customFormat="1" ht="30" x14ac:dyDescent="0.25">
      <c r="A17" s="15" t="s">
        <v>35</v>
      </c>
      <c r="B17" s="16" t="s">
        <v>7</v>
      </c>
      <c r="C17" s="23">
        <f>C18+C19</f>
        <v>6474904.3179423101</v>
      </c>
      <c r="D17" s="23">
        <f t="shared" ref="D17:O17" si="4">D18+D19</f>
        <v>6913439.2446572389</v>
      </c>
      <c r="E17" s="23">
        <f t="shared" si="4"/>
        <v>7991184.0133567965</v>
      </c>
      <c r="F17" s="23">
        <f t="shared" si="4"/>
        <v>8589313.8739527501</v>
      </c>
      <c r="G17" s="23">
        <f t="shared" si="4"/>
        <v>9677765.4792637452</v>
      </c>
      <c r="H17" s="23">
        <f t="shared" si="4"/>
        <v>10645405.755563412</v>
      </c>
      <c r="I17" s="23">
        <f t="shared" si="4"/>
        <v>11917369.294628406</v>
      </c>
      <c r="J17" s="23">
        <f t="shared" si="4"/>
        <v>13597379.555896364</v>
      </c>
      <c r="K17" s="23">
        <f t="shared" si="4"/>
        <v>14764983</v>
      </c>
      <c r="L17" s="23">
        <f t="shared" si="4"/>
        <v>10575418</v>
      </c>
      <c r="M17" s="23">
        <f t="shared" si="4"/>
        <v>13087381.465861388</v>
      </c>
      <c r="N17" s="23">
        <f t="shared" si="4"/>
        <v>16170753.280451193</v>
      </c>
      <c r="O17" s="23">
        <f t="shared" si="4"/>
        <v>18219153.628043622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C17" s="8"/>
      <c r="GD17" s="8"/>
      <c r="GE17" s="8"/>
      <c r="GF17" s="8"/>
      <c r="GJ17" s="7"/>
    </row>
    <row r="18" spans="1:192" ht="30" x14ac:dyDescent="0.25">
      <c r="A18" s="18">
        <v>6.1</v>
      </c>
      <c r="B18" s="19" t="s">
        <v>8</v>
      </c>
      <c r="C18" s="20">
        <v>5803648.0112300776</v>
      </c>
      <c r="D18" s="20">
        <v>6216171.7008599434</v>
      </c>
      <c r="E18" s="20">
        <v>7164285.2219331982</v>
      </c>
      <c r="F18" s="20">
        <v>7820981.6542000007</v>
      </c>
      <c r="G18" s="26">
        <v>8783747.2028437555</v>
      </c>
      <c r="H18" s="26">
        <v>9683329.2035362702</v>
      </c>
      <c r="I18" s="26">
        <v>10892596.056766666</v>
      </c>
      <c r="J18" s="26">
        <v>12251418.61048547</v>
      </c>
      <c r="K18" s="26">
        <v>13023247</v>
      </c>
      <c r="L18" s="26">
        <v>10105487</v>
      </c>
      <c r="M18" s="26">
        <v>12250712.10883506</v>
      </c>
      <c r="N18" s="26">
        <v>14467508.394852532</v>
      </c>
      <c r="O18" s="26">
        <v>16127363.31271942</v>
      </c>
      <c r="P18" s="4"/>
      <c r="Q18" s="4"/>
      <c r="R18" s="4"/>
      <c r="S18" s="4"/>
      <c r="T18" s="3"/>
      <c r="U18" s="4"/>
      <c r="V18" s="4"/>
      <c r="W18" s="3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1"/>
      <c r="GH18" s="1"/>
      <c r="GI18" s="1"/>
    </row>
    <row r="19" spans="1:192" ht="15.75" x14ac:dyDescent="0.25">
      <c r="A19" s="18">
        <v>6.2</v>
      </c>
      <c r="B19" s="19" t="s">
        <v>9</v>
      </c>
      <c r="C19" s="20">
        <v>671256.306712233</v>
      </c>
      <c r="D19" s="20">
        <v>697267.54379729554</v>
      </c>
      <c r="E19" s="20">
        <v>826898.79142359807</v>
      </c>
      <c r="F19" s="20">
        <v>768332.21975275001</v>
      </c>
      <c r="G19" s="26">
        <v>894018.27641998976</v>
      </c>
      <c r="H19" s="26">
        <v>962076.55202714144</v>
      </c>
      <c r="I19" s="26">
        <v>1024773.237861739</v>
      </c>
      <c r="J19" s="26">
        <v>1345960.9454108942</v>
      </c>
      <c r="K19" s="26">
        <v>1741736</v>
      </c>
      <c r="L19" s="26">
        <v>469931</v>
      </c>
      <c r="M19" s="26">
        <v>836669.35702632694</v>
      </c>
      <c r="N19" s="26">
        <v>1703244.8855986621</v>
      </c>
      <c r="O19" s="26">
        <v>2091790.3153242022</v>
      </c>
      <c r="P19" s="4"/>
      <c r="Q19" s="4"/>
      <c r="R19" s="4"/>
      <c r="S19" s="4"/>
      <c r="T19" s="3"/>
      <c r="U19" s="4"/>
      <c r="V19" s="4"/>
      <c r="W19" s="3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1"/>
      <c r="GH19" s="1"/>
      <c r="GI19" s="1"/>
    </row>
    <row r="20" spans="1:192" s="9" customFormat="1" ht="60" x14ac:dyDescent="0.25">
      <c r="A20" s="27" t="s">
        <v>36</v>
      </c>
      <c r="B20" s="28" t="s">
        <v>10</v>
      </c>
      <c r="C20" s="23">
        <f>C21+C22+C23+C24+C25+C26+C27</f>
        <v>3439066.0038000001</v>
      </c>
      <c r="D20" s="23">
        <f t="shared" ref="D20:K20" si="5">D21+D22+D23+D24+D25+D26+D27</f>
        <v>4231597.646044611</v>
      </c>
      <c r="E20" s="23">
        <f t="shared" si="5"/>
        <v>5073531.4849552065</v>
      </c>
      <c r="F20" s="23">
        <f t="shared" si="5"/>
        <v>6075040.5919641573</v>
      </c>
      <c r="G20" s="23">
        <f t="shared" si="5"/>
        <v>6947372.6014354685</v>
      </c>
      <c r="H20" s="23">
        <f t="shared" si="5"/>
        <v>7294009.7600564566</v>
      </c>
      <c r="I20" s="23">
        <f t="shared" si="5"/>
        <v>7866366.7800041148</v>
      </c>
      <c r="J20" s="23">
        <f t="shared" si="5"/>
        <v>8621009.0763861425</v>
      </c>
      <c r="K20" s="23">
        <f t="shared" si="5"/>
        <v>9325818</v>
      </c>
      <c r="L20" s="23">
        <f>L21+L22+L23+L24+L25+L26+L27</f>
        <v>6898006</v>
      </c>
      <c r="M20" s="23">
        <f>M21+M22+M23+M24+M25+M26+M27</f>
        <v>10602111.001811583</v>
      </c>
      <c r="N20" s="23">
        <f>N21+N22+N23+N24+N25+N26+N27</f>
        <v>12293253.900080938</v>
      </c>
      <c r="O20" s="23">
        <f>O21+O22+O23+O24+O25+O26+O27</f>
        <v>14110295.598009136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C20" s="8"/>
      <c r="GD20" s="8"/>
      <c r="GE20" s="8"/>
      <c r="GF20" s="8"/>
      <c r="GJ20" s="7"/>
    </row>
    <row r="21" spans="1:192" ht="15.75" x14ac:dyDescent="0.25">
      <c r="A21" s="18">
        <v>7.1</v>
      </c>
      <c r="B21" s="19" t="s">
        <v>11</v>
      </c>
      <c r="C21" s="20">
        <v>850495.99999999988</v>
      </c>
      <c r="D21" s="20">
        <v>984754.99999999988</v>
      </c>
      <c r="E21" s="20">
        <v>1087904</v>
      </c>
      <c r="F21" s="20">
        <v>1141354</v>
      </c>
      <c r="G21" s="26">
        <v>1145438</v>
      </c>
      <c r="H21" s="26">
        <v>1249706</v>
      </c>
      <c r="I21" s="26">
        <v>1484579</v>
      </c>
      <c r="J21" s="26">
        <v>1467383</v>
      </c>
      <c r="K21" s="26">
        <v>1312542</v>
      </c>
      <c r="L21" s="26">
        <v>738680</v>
      </c>
      <c r="M21" s="26">
        <v>1168482</v>
      </c>
      <c r="N21" s="26">
        <v>1449304</v>
      </c>
      <c r="O21" s="26">
        <v>1594508</v>
      </c>
      <c r="P21" s="4"/>
      <c r="Q21" s="4"/>
      <c r="R21" s="4"/>
      <c r="S21" s="4"/>
      <c r="T21" s="3"/>
      <c r="U21" s="4"/>
      <c r="V21" s="4"/>
      <c r="W21" s="3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1"/>
      <c r="GH21" s="1"/>
      <c r="GI21" s="1"/>
    </row>
    <row r="22" spans="1:192" ht="15.75" x14ac:dyDescent="0.25">
      <c r="A22" s="18">
        <v>7.2</v>
      </c>
      <c r="B22" s="19" t="s">
        <v>12</v>
      </c>
      <c r="C22" s="20">
        <v>1766331.3712412245</v>
      </c>
      <c r="D22" s="20">
        <v>2242414.1579390806</v>
      </c>
      <c r="E22" s="20">
        <v>2597040.2716756458</v>
      </c>
      <c r="F22" s="20">
        <v>3326593.8837937843</v>
      </c>
      <c r="G22" s="26">
        <v>3728218.3413209035</v>
      </c>
      <c r="H22" s="26">
        <v>4035375.3023445597</v>
      </c>
      <c r="I22" s="26">
        <v>4514429.9201442441</v>
      </c>
      <c r="J22" s="26">
        <v>5157442.1349559091</v>
      </c>
      <c r="K22" s="26">
        <v>5854805</v>
      </c>
      <c r="L22" s="26">
        <v>3957002</v>
      </c>
      <c r="M22" s="26">
        <v>6799124.2635686491</v>
      </c>
      <c r="N22" s="26">
        <v>7688973.4550565481</v>
      </c>
      <c r="O22" s="26">
        <v>8997761.7230182774</v>
      </c>
      <c r="P22" s="4"/>
      <c r="Q22" s="4"/>
      <c r="R22" s="4"/>
      <c r="S22" s="4"/>
      <c r="T22" s="3"/>
      <c r="U22" s="4"/>
      <c r="V22" s="4"/>
      <c r="W22" s="3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1"/>
      <c r="GH22" s="1"/>
      <c r="GI22" s="1"/>
    </row>
    <row r="23" spans="1:192" ht="15.75" x14ac:dyDescent="0.25">
      <c r="A23" s="18">
        <v>7.3</v>
      </c>
      <c r="B23" s="19" t="s">
        <v>13</v>
      </c>
      <c r="C23" s="20">
        <v>1336.3724598317772</v>
      </c>
      <c r="D23" s="20">
        <v>708.4484261443049</v>
      </c>
      <c r="E23" s="20">
        <v>475.39842723157733</v>
      </c>
      <c r="F23" s="20">
        <v>593.15094827956204</v>
      </c>
      <c r="G23" s="26">
        <v>630.4418074967009</v>
      </c>
      <c r="H23" s="26">
        <v>1002.8631950827462</v>
      </c>
      <c r="I23" s="26">
        <v>830.14685628497296</v>
      </c>
      <c r="J23" s="26">
        <v>1388.467105827493</v>
      </c>
      <c r="K23" s="26">
        <v>1208</v>
      </c>
      <c r="L23" s="26">
        <v>1584</v>
      </c>
      <c r="M23" s="26">
        <v>2787.1376379733638</v>
      </c>
      <c r="N23" s="26">
        <v>1433.7780276753083</v>
      </c>
      <c r="O23" s="26">
        <v>1617.9699393836133</v>
      </c>
      <c r="P23" s="4"/>
      <c r="Q23" s="4"/>
      <c r="R23" s="4"/>
      <c r="S23" s="4"/>
      <c r="T23" s="3"/>
      <c r="U23" s="4"/>
      <c r="V23" s="4"/>
      <c r="W23" s="3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1"/>
      <c r="GH23" s="1"/>
      <c r="GI23" s="1"/>
    </row>
    <row r="24" spans="1:192" ht="15.75" x14ac:dyDescent="0.25">
      <c r="A24" s="18">
        <v>7.4</v>
      </c>
      <c r="B24" s="19" t="s">
        <v>14</v>
      </c>
      <c r="C24" s="20">
        <v>6817.4363168229793</v>
      </c>
      <c r="D24" s="20">
        <v>13332.927999841748</v>
      </c>
      <c r="E24" s="20">
        <v>14120.929776033474</v>
      </c>
      <c r="F24" s="20">
        <v>20082.008288622241</v>
      </c>
      <c r="G24" s="26">
        <v>39218.545668937521</v>
      </c>
      <c r="H24" s="26">
        <v>45671.464400348705</v>
      </c>
      <c r="I24" s="26">
        <v>46752.834641951769</v>
      </c>
      <c r="J24" s="26">
        <v>29435.150464188173</v>
      </c>
      <c r="K24" s="26">
        <v>39261</v>
      </c>
      <c r="L24" s="26">
        <v>5880</v>
      </c>
      <c r="M24" s="26">
        <v>2716.4681722924943</v>
      </c>
      <c r="N24" s="26">
        <v>43644.000184721226</v>
      </c>
      <c r="O24" s="26">
        <v>51689.590809941234</v>
      </c>
      <c r="P24" s="4"/>
      <c r="Q24" s="4"/>
      <c r="R24" s="4"/>
      <c r="S24" s="4"/>
      <c r="T24" s="3"/>
      <c r="U24" s="4"/>
      <c r="V24" s="4"/>
      <c r="W24" s="3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1"/>
      <c r="GH24" s="1"/>
      <c r="GI24" s="1"/>
    </row>
    <row r="25" spans="1:192" ht="30" x14ac:dyDescent="0.25">
      <c r="A25" s="18">
        <v>7.5</v>
      </c>
      <c r="B25" s="19" t="s">
        <v>15</v>
      </c>
      <c r="C25" s="20">
        <v>8793.8237821209641</v>
      </c>
      <c r="D25" s="20">
        <v>10877.11167954484</v>
      </c>
      <c r="E25" s="20">
        <v>13262.885076295235</v>
      </c>
      <c r="F25" s="20">
        <v>16433.548933471295</v>
      </c>
      <c r="G25" s="26">
        <v>18017.272638131162</v>
      </c>
      <c r="H25" s="26">
        <v>52262.130116465058</v>
      </c>
      <c r="I25" s="26">
        <v>61919.878361633942</v>
      </c>
      <c r="J25" s="26">
        <v>111619.32386021693</v>
      </c>
      <c r="K25" s="26">
        <v>60472</v>
      </c>
      <c r="L25" s="26">
        <v>18650</v>
      </c>
      <c r="M25" s="26">
        <v>46112.132432666527</v>
      </c>
      <c r="N25" s="26">
        <v>74011.666811993768</v>
      </c>
      <c r="O25" s="26">
        <v>79396.314241534681</v>
      </c>
      <c r="P25" s="4"/>
      <c r="Q25" s="4"/>
      <c r="R25" s="4"/>
      <c r="S25" s="4"/>
      <c r="T25" s="3"/>
      <c r="U25" s="4"/>
      <c r="V25" s="4"/>
      <c r="W25" s="3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1"/>
      <c r="GH25" s="1"/>
      <c r="GI25" s="1"/>
    </row>
    <row r="26" spans="1:192" ht="15.75" x14ac:dyDescent="0.25">
      <c r="A26" s="18">
        <v>7.6</v>
      </c>
      <c r="B26" s="19" t="s">
        <v>16</v>
      </c>
      <c r="C26" s="20">
        <v>95035</v>
      </c>
      <c r="D26" s="20">
        <v>106170</v>
      </c>
      <c r="E26" s="20">
        <v>116264.00000000001</v>
      </c>
      <c r="F26" s="20">
        <v>119606</v>
      </c>
      <c r="G26" s="20">
        <v>127508</v>
      </c>
      <c r="H26" s="20">
        <v>134459</v>
      </c>
      <c r="I26" s="20">
        <v>148674</v>
      </c>
      <c r="J26" s="20">
        <v>226008</v>
      </c>
      <c r="K26" s="20">
        <v>242757.00000000003</v>
      </c>
      <c r="L26" s="20">
        <v>252352</v>
      </c>
      <c r="M26" s="20">
        <v>263361</v>
      </c>
      <c r="N26" s="20">
        <v>294114</v>
      </c>
      <c r="O26" s="20">
        <v>331995</v>
      </c>
      <c r="P26" s="4"/>
      <c r="Q26" s="4"/>
      <c r="R26" s="4"/>
      <c r="S26" s="4"/>
      <c r="T26" s="3"/>
      <c r="U26" s="4"/>
      <c r="V26" s="4"/>
      <c r="W26" s="3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1"/>
      <c r="GH26" s="1"/>
      <c r="GI26" s="1"/>
    </row>
    <row r="27" spans="1:192" ht="45" x14ac:dyDescent="0.25">
      <c r="A27" s="18">
        <v>7.7</v>
      </c>
      <c r="B27" s="19" t="s">
        <v>17</v>
      </c>
      <c r="C27" s="20">
        <v>710256</v>
      </c>
      <c r="D27" s="20">
        <v>873340</v>
      </c>
      <c r="E27" s="20">
        <v>1244464</v>
      </c>
      <c r="F27" s="20">
        <v>1450378</v>
      </c>
      <c r="G27" s="20">
        <v>1888341.9999999998</v>
      </c>
      <c r="H27" s="20">
        <v>1775533.0000000002</v>
      </c>
      <c r="I27" s="20">
        <v>1609181</v>
      </c>
      <c r="J27" s="20">
        <v>1627733</v>
      </c>
      <c r="K27" s="20">
        <v>1814773</v>
      </c>
      <c r="L27" s="20">
        <v>1923858.0000000002</v>
      </c>
      <c r="M27" s="20">
        <v>2319528</v>
      </c>
      <c r="N27" s="20">
        <v>2741773</v>
      </c>
      <c r="O27" s="20">
        <v>3053327</v>
      </c>
      <c r="P27" s="4"/>
      <c r="Q27" s="4"/>
      <c r="R27" s="4"/>
      <c r="S27" s="4"/>
      <c r="T27" s="3"/>
      <c r="U27" s="4"/>
      <c r="V27" s="4"/>
      <c r="W27" s="3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1"/>
      <c r="GH27" s="1"/>
      <c r="GI27" s="1"/>
    </row>
    <row r="28" spans="1:192" ht="15.75" x14ac:dyDescent="0.25">
      <c r="A28" s="11" t="s">
        <v>37</v>
      </c>
      <c r="B28" s="19" t="s">
        <v>18</v>
      </c>
      <c r="C28" s="20">
        <v>2478434</v>
      </c>
      <c r="D28" s="20">
        <v>2762189</v>
      </c>
      <c r="E28" s="20">
        <v>3087348</v>
      </c>
      <c r="F28" s="20">
        <v>3455974</v>
      </c>
      <c r="G28" s="20">
        <v>3857066.0000000005</v>
      </c>
      <c r="H28" s="20">
        <v>3801351.9999999995</v>
      </c>
      <c r="I28" s="20">
        <v>4663018</v>
      </c>
      <c r="J28" s="20">
        <v>5091170</v>
      </c>
      <c r="K28" s="20">
        <v>5597949</v>
      </c>
      <c r="L28" s="20">
        <v>5742137</v>
      </c>
      <c r="M28" s="20">
        <v>6263752</v>
      </c>
      <c r="N28" s="20">
        <v>7592089</v>
      </c>
      <c r="O28" s="20">
        <v>8257322</v>
      </c>
      <c r="P28" s="4"/>
      <c r="Q28" s="4"/>
      <c r="R28" s="4"/>
      <c r="S28" s="4"/>
      <c r="T28" s="3"/>
      <c r="U28" s="4"/>
      <c r="V28" s="4"/>
      <c r="W28" s="3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1"/>
      <c r="GH28" s="1"/>
      <c r="GI28" s="1"/>
    </row>
    <row r="29" spans="1:192" ht="60" x14ac:dyDescent="0.25">
      <c r="A29" s="11" t="s">
        <v>38</v>
      </c>
      <c r="B29" s="19" t="s">
        <v>19</v>
      </c>
      <c r="C29" s="20">
        <v>8379569</v>
      </c>
      <c r="D29" s="20">
        <v>9877309</v>
      </c>
      <c r="E29" s="20">
        <v>11032993</v>
      </c>
      <c r="F29" s="20">
        <v>12144116</v>
      </c>
      <c r="G29" s="20">
        <v>13177820.000000002</v>
      </c>
      <c r="H29" s="20">
        <v>14458810</v>
      </c>
      <c r="I29" s="20">
        <v>15694765</v>
      </c>
      <c r="J29" s="20">
        <v>16956741</v>
      </c>
      <c r="K29" s="20">
        <v>17951331</v>
      </c>
      <c r="L29" s="20">
        <v>18259196.951056384</v>
      </c>
      <c r="M29" s="20">
        <v>21191798.065055534</v>
      </c>
      <c r="N29" s="20">
        <v>24106498.814094935</v>
      </c>
      <c r="O29" s="20">
        <v>27639470.550613206</v>
      </c>
      <c r="P29" s="4"/>
      <c r="Q29" s="4"/>
      <c r="R29" s="4"/>
      <c r="S29" s="4"/>
      <c r="T29" s="3"/>
      <c r="U29" s="4"/>
      <c r="V29" s="4"/>
      <c r="W29" s="3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1"/>
      <c r="GH29" s="1"/>
      <c r="GI29" s="1"/>
    </row>
    <row r="30" spans="1:192" ht="30" x14ac:dyDescent="0.25">
      <c r="A30" s="11" t="s">
        <v>39</v>
      </c>
      <c r="B30" s="19" t="s">
        <v>54</v>
      </c>
      <c r="C30" s="20">
        <v>3260755</v>
      </c>
      <c r="D30" s="20">
        <v>3922458.9999999995</v>
      </c>
      <c r="E30" s="20">
        <v>4290741</v>
      </c>
      <c r="F30" s="20">
        <v>4721967</v>
      </c>
      <c r="G30" s="20">
        <v>5061922</v>
      </c>
      <c r="H30" s="20">
        <v>5865659</v>
      </c>
      <c r="I30" s="20">
        <v>7173525.9999999991</v>
      </c>
      <c r="J30" s="20">
        <v>8008292.9999999991</v>
      </c>
      <c r="K30" s="20">
        <v>9038547</v>
      </c>
      <c r="L30" s="20">
        <v>9039406</v>
      </c>
      <c r="M30" s="20">
        <v>9842816</v>
      </c>
      <c r="N30" s="20">
        <v>11034905</v>
      </c>
      <c r="O30" s="20">
        <v>12123275</v>
      </c>
      <c r="P30" s="4"/>
      <c r="Q30" s="4"/>
      <c r="R30" s="4"/>
      <c r="S30" s="4"/>
      <c r="T30" s="3"/>
      <c r="U30" s="4"/>
      <c r="V30" s="4"/>
      <c r="W30" s="3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1"/>
      <c r="GH30" s="1"/>
      <c r="GI30" s="1"/>
    </row>
    <row r="31" spans="1:192" ht="15.75" x14ac:dyDescent="0.25">
      <c r="A31" s="11" t="s">
        <v>40</v>
      </c>
      <c r="B31" s="19" t="s">
        <v>20</v>
      </c>
      <c r="C31" s="20">
        <v>3132686</v>
      </c>
      <c r="D31" s="20">
        <v>3389457</v>
      </c>
      <c r="E31" s="20">
        <v>3772355.0000000005</v>
      </c>
      <c r="F31" s="20">
        <v>4385917</v>
      </c>
      <c r="G31" s="20">
        <v>4914564</v>
      </c>
      <c r="H31" s="20">
        <v>5556058</v>
      </c>
      <c r="I31" s="20">
        <v>6553613</v>
      </c>
      <c r="J31" s="20">
        <v>7235803</v>
      </c>
      <c r="K31" s="20">
        <v>8300494</v>
      </c>
      <c r="L31" s="33">
        <v>6780334</v>
      </c>
      <c r="M31" s="33">
        <v>7602553</v>
      </c>
      <c r="N31" s="33">
        <v>8790939</v>
      </c>
      <c r="O31" s="33">
        <v>10189064</v>
      </c>
      <c r="P31" s="4"/>
      <c r="Q31" s="4"/>
      <c r="R31" s="4"/>
      <c r="S31" s="4"/>
      <c r="T31" s="3"/>
      <c r="U31" s="4"/>
      <c r="V31" s="4"/>
      <c r="W31" s="3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1"/>
      <c r="GH31" s="1"/>
      <c r="GI31" s="1"/>
    </row>
    <row r="32" spans="1:192" s="7" customFormat="1" ht="15.75" x14ac:dyDescent="0.25">
      <c r="A32" s="21"/>
      <c r="B32" s="22" t="s">
        <v>30</v>
      </c>
      <c r="C32" s="23">
        <f>C17+C20+C28+C29+C30+C31</f>
        <v>27165414.321742311</v>
      </c>
      <c r="D32" s="23">
        <f t="shared" ref="D32:O32" si="6">D17+D20+D28+D29+D30+D31</f>
        <v>31096450.890701849</v>
      </c>
      <c r="E32" s="23">
        <f t="shared" si="6"/>
        <v>35248152.498312004</v>
      </c>
      <c r="F32" s="23">
        <f t="shared" si="6"/>
        <v>39372328.465916909</v>
      </c>
      <c r="G32" s="23">
        <f t="shared" si="6"/>
        <v>43636510.080699213</v>
      </c>
      <c r="H32" s="23">
        <f t="shared" si="6"/>
        <v>47621294.515619867</v>
      </c>
      <c r="I32" s="23">
        <f t="shared" si="6"/>
        <v>53868658.074632525</v>
      </c>
      <c r="J32" s="23">
        <f t="shared" si="6"/>
        <v>59510395.63228251</v>
      </c>
      <c r="K32" s="23">
        <f t="shared" si="6"/>
        <v>64979122</v>
      </c>
      <c r="L32" s="23">
        <f t="shared" si="6"/>
        <v>57294497.951056384</v>
      </c>
      <c r="M32" s="23">
        <f t="shared" si="6"/>
        <v>68590411.532728508</v>
      </c>
      <c r="N32" s="23">
        <f t="shared" si="6"/>
        <v>79988438.994627059</v>
      </c>
      <c r="O32" s="23">
        <f t="shared" si="6"/>
        <v>90538580.776665971</v>
      </c>
      <c r="P32" s="4"/>
      <c r="Q32" s="4"/>
      <c r="R32" s="4"/>
      <c r="S32" s="4"/>
      <c r="T32" s="3"/>
      <c r="U32" s="4"/>
      <c r="V32" s="4"/>
      <c r="W32" s="3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10"/>
      <c r="DF32" s="10"/>
      <c r="DG32" s="10"/>
      <c r="DH32" s="10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8"/>
      <c r="DY32" s="8"/>
      <c r="DZ32" s="8"/>
      <c r="EA32" s="8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9"/>
      <c r="GH32" s="9"/>
      <c r="GI32" s="9"/>
    </row>
    <row r="33" spans="1:192" s="9" customFormat="1" ht="30" x14ac:dyDescent="0.25">
      <c r="A33" s="15" t="s">
        <v>27</v>
      </c>
      <c r="B33" s="16" t="s">
        <v>51</v>
      </c>
      <c r="C33" s="17">
        <f>C12+C16+C32</f>
        <v>60297570.312153712</v>
      </c>
      <c r="D33" s="17">
        <f>D12+D16+D32</f>
        <v>68780797.890701845</v>
      </c>
      <c r="E33" s="17">
        <f t="shared" ref="E33:O33" si="7">E12+E16+E32</f>
        <v>77903367.498311996</v>
      </c>
      <c r="F33" s="17">
        <f t="shared" si="7"/>
        <v>82900182.465916902</v>
      </c>
      <c r="G33" s="17">
        <f t="shared" si="7"/>
        <v>92922904.080699205</v>
      </c>
      <c r="H33" s="17">
        <f t="shared" si="7"/>
        <v>105381989.11561987</v>
      </c>
      <c r="I33" s="17">
        <f t="shared" si="7"/>
        <v>116336956.67463252</v>
      </c>
      <c r="J33" s="17">
        <f t="shared" si="7"/>
        <v>125865932.83228251</v>
      </c>
      <c r="K33" s="17">
        <f t="shared" si="7"/>
        <v>134988982</v>
      </c>
      <c r="L33" s="17">
        <f t="shared" si="7"/>
        <v>128321557.08726236</v>
      </c>
      <c r="M33" s="17">
        <f t="shared" si="7"/>
        <v>156903302.26843953</v>
      </c>
      <c r="N33" s="17">
        <f t="shared" si="7"/>
        <v>177583967.14056212</v>
      </c>
      <c r="O33" s="17">
        <f t="shared" si="7"/>
        <v>200731540.09331357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C33" s="8"/>
      <c r="GD33" s="8"/>
      <c r="GE33" s="8"/>
      <c r="GF33" s="8"/>
      <c r="GJ33" s="7"/>
    </row>
    <row r="34" spans="1:192" s="7" customFormat="1" ht="15.75" x14ac:dyDescent="0.25">
      <c r="A34" s="31" t="s">
        <v>43</v>
      </c>
      <c r="B34" s="32" t="s">
        <v>25</v>
      </c>
      <c r="C34" s="23">
        <f>GSVA_cur!C34</f>
        <v>7063428</v>
      </c>
      <c r="D34" s="23">
        <f>GSVA_cur!D34</f>
        <v>7797299.8699999992</v>
      </c>
      <c r="E34" s="23">
        <f>GSVA_cur!E34</f>
        <v>8585161</v>
      </c>
      <c r="F34" s="23">
        <f>GSVA_cur!F34</f>
        <v>9524544</v>
      </c>
      <c r="G34" s="23">
        <f>GSVA_cur!G34</f>
        <v>11172960</v>
      </c>
      <c r="H34" s="23">
        <f>GSVA_cur!H34</f>
        <v>12639646</v>
      </c>
      <c r="I34" s="23">
        <f>GSVA_cur!I34</f>
        <v>14229984</v>
      </c>
      <c r="J34" s="23">
        <f>GSVA_cur!J34</f>
        <v>16649312</v>
      </c>
      <c r="K34" s="23">
        <f>GSVA_cur!K34</f>
        <v>17377300</v>
      </c>
      <c r="L34" s="23">
        <f>GSVA_cur!L34</f>
        <v>18297886</v>
      </c>
      <c r="M34" s="23">
        <f>GSVA_cur!M34</f>
        <v>21992190.544482466</v>
      </c>
      <c r="N34" s="23">
        <f>GSVA_cur!N34</f>
        <v>26144901.784106925</v>
      </c>
      <c r="O34" s="23">
        <f>GSVA_cur!O34</f>
        <v>29558396.935613476</v>
      </c>
      <c r="P34" s="4"/>
      <c r="Q34" s="4"/>
      <c r="R34" s="4"/>
      <c r="S34" s="4"/>
      <c r="T34" s="3"/>
      <c r="U34" s="4"/>
      <c r="V34" s="4"/>
      <c r="W34" s="3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10"/>
      <c r="DF34" s="10"/>
      <c r="DG34" s="10"/>
      <c r="DH34" s="10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8"/>
      <c r="DY34" s="8"/>
      <c r="DZ34" s="8"/>
      <c r="EA34" s="8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</row>
    <row r="35" spans="1:192" s="7" customFormat="1" ht="30" x14ac:dyDescent="0.25">
      <c r="A35" s="31" t="s">
        <v>44</v>
      </c>
      <c r="B35" s="32" t="s">
        <v>24</v>
      </c>
      <c r="C35" s="23">
        <f>GSVA_cur!C35</f>
        <v>2847843</v>
      </c>
      <c r="D35" s="23">
        <f>GSVA_cur!D35</f>
        <v>3278565</v>
      </c>
      <c r="E35" s="23">
        <f>GSVA_cur!E35</f>
        <v>3106020</v>
      </c>
      <c r="F35" s="23">
        <f>GSVA_cur!F35</f>
        <v>3244923</v>
      </c>
      <c r="G35" s="23">
        <f>GSVA_cur!G35</f>
        <v>3157313</v>
      </c>
      <c r="H35" s="23">
        <f>GSVA_cur!H35</f>
        <v>3459619</v>
      </c>
      <c r="I35" s="23">
        <f>GSVA_cur!I35</f>
        <v>2605040</v>
      </c>
      <c r="J35" s="23">
        <f>GSVA_cur!J35</f>
        <v>2716680</v>
      </c>
      <c r="K35" s="23">
        <f>GSVA_cur!K35</f>
        <v>2892429</v>
      </c>
      <c r="L35" s="23">
        <f>GSVA_cur!L35</f>
        <v>5145593</v>
      </c>
      <c r="M35" s="23">
        <f>GSVA_cur!M35</f>
        <v>6865563</v>
      </c>
      <c r="N35" s="23">
        <f>GSVA_cur!N35</f>
        <v>8800890</v>
      </c>
      <c r="O35" s="23">
        <f>GSVA_cur!O35</f>
        <v>8802988.0118212961</v>
      </c>
      <c r="P35" s="4"/>
      <c r="Q35" s="4"/>
      <c r="R35" s="4"/>
      <c r="S35" s="4"/>
      <c r="T35" s="3"/>
      <c r="U35" s="4"/>
      <c r="V35" s="4"/>
      <c r="W35" s="3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10"/>
      <c r="DF35" s="10"/>
      <c r="DG35" s="10"/>
      <c r="DH35" s="10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8"/>
      <c r="DY35" s="8"/>
      <c r="DZ35" s="8"/>
      <c r="EA35" s="8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10"/>
      <c r="EM35" s="10"/>
      <c r="EN35" s="10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</row>
    <row r="36" spans="1:192" s="7" customFormat="1" ht="30" x14ac:dyDescent="0.25">
      <c r="A36" s="31" t="s">
        <v>45</v>
      </c>
      <c r="B36" s="32" t="s">
        <v>63</v>
      </c>
      <c r="C36" s="23">
        <f>C33+C34-C35</f>
        <v>64513155.312153712</v>
      </c>
      <c r="D36" s="23">
        <f t="shared" ref="D36:O36" si="8">D33+D34-D35</f>
        <v>73299532.76070185</v>
      </c>
      <c r="E36" s="23">
        <f t="shared" si="8"/>
        <v>83382508.498311996</v>
      </c>
      <c r="F36" s="23">
        <f t="shared" si="8"/>
        <v>89179803.465916902</v>
      </c>
      <c r="G36" s="23">
        <f t="shared" si="8"/>
        <v>100938551.08069921</v>
      </c>
      <c r="H36" s="23">
        <f t="shared" si="8"/>
        <v>114562016.11561987</v>
      </c>
      <c r="I36" s="23">
        <f t="shared" si="8"/>
        <v>127961900.67463252</v>
      </c>
      <c r="J36" s="23">
        <f t="shared" si="8"/>
        <v>139798564.83228251</v>
      </c>
      <c r="K36" s="23">
        <f t="shared" si="8"/>
        <v>149473853</v>
      </c>
      <c r="L36" s="23">
        <f t="shared" si="8"/>
        <v>141473850.08726236</v>
      </c>
      <c r="M36" s="23">
        <f t="shared" si="8"/>
        <v>172029929.812922</v>
      </c>
      <c r="N36" s="23">
        <f t="shared" si="8"/>
        <v>194927978.92466903</v>
      </c>
      <c r="O36" s="23">
        <f t="shared" si="8"/>
        <v>221486949.01710576</v>
      </c>
      <c r="P36" s="4"/>
      <c r="Q36" s="4"/>
      <c r="R36" s="4"/>
      <c r="S36" s="4"/>
      <c r="T36" s="3"/>
      <c r="U36" s="4"/>
      <c r="V36" s="4"/>
      <c r="W36" s="3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10"/>
      <c r="DF36" s="10"/>
      <c r="DG36" s="10"/>
      <c r="DH36" s="10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8"/>
      <c r="DY36" s="8"/>
      <c r="DZ36" s="8"/>
      <c r="EA36" s="8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</row>
    <row r="37" spans="1:192" s="7" customFormat="1" ht="15.75" x14ac:dyDescent="0.25">
      <c r="A37" s="31" t="s">
        <v>46</v>
      </c>
      <c r="B37" s="32" t="s">
        <v>42</v>
      </c>
      <c r="C37" s="23">
        <f>GSVA_cur!C37</f>
        <v>2015910</v>
      </c>
      <c r="D37" s="23">
        <f>GSVA_cur!D37</f>
        <v>2046780</v>
      </c>
      <c r="E37" s="23">
        <f>GSVA_cur!E37</f>
        <v>2078120</v>
      </c>
      <c r="F37" s="23">
        <f>GSVA_cur!F37</f>
        <v>2109940</v>
      </c>
      <c r="G37" s="23">
        <f>GSVA_cur!G37</f>
        <v>2142250</v>
      </c>
      <c r="H37" s="23">
        <f>GSVA_cur!H37</f>
        <v>2175050</v>
      </c>
      <c r="I37" s="23">
        <f>GSVA_cur!I37</f>
        <v>2208360</v>
      </c>
      <c r="J37" s="23">
        <f>GSVA_cur!J37</f>
        <v>2242170</v>
      </c>
      <c r="K37" s="23">
        <f>GSVA_cur!K37</f>
        <v>2276500</v>
      </c>
      <c r="L37" s="23">
        <f>GSVA_cur!L37</f>
        <v>2296720</v>
      </c>
      <c r="M37" s="23">
        <f>GSVA_cur!M37</f>
        <v>2323010</v>
      </c>
      <c r="N37" s="23">
        <f>GSVA_cur!N37</f>
        <v>2346920</v>
      </c>
      <c r="O37" s="23">
        <f>GSVA_cur!O37</f>
        <v>2370820</v>
      </c>
      <c r="P37" s="2"/>
      <c r="Q37" s="2"/>
      <c r="R37" s="2"/>
      <c r="S37" s="2"/>
      <c r="T37" s="1"/>
      <c r="U37" s="2"/>
      <c r="V37" s="2"/>
      <c r="W37" s="1"/>
      <c r="X37" s="1"/>
      <c r="Y37" s="1"/>
      <c r="Z37" s="1"/>
      <c r="AA37" s="1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  <c r="DX37" s="9"/>
      <c r="DY37" s="9"/>
      <c r="DZ37" s="9"/>
      <c r="EA37" s="9"/>
    </row>
    <row r="38" spans="1:192" s="7" customFormat="1" ht="30" x14ac:dyDescent="0.25">
      <c r="A38" s="31" t="s">
        <v>47</v>
      </c>
      <c r="B38" s="32" t="s">
        <v>64</v>
      </c>
      <c r="C38" s="23">
        <f>C36/C37*1000</f>
        <v>32002.001732296434</v>
      </c>
      <c r="D38" s="23">
        <f t="shared" ref="D38:O38" si="9">D36/D37*1000</f>
        <v>35812.12087312845</v>
      </c>
      <c r="E38" s="23">
        <f t="shared" si="9"/>
        <v>40124.010402821783</v>
      </c>
      <c r="F38" s="23">
        <f t="shared" si="9"/>
        <v>42266.51159081154</v>
      </c>
      <c r="G38" s="23">
        <f t="shared" si="9"/>
        <v>47118.007273053663</v>
      </c>
      <c r="H38" s="23">
        <f t="shared" si="9"/>
        <v>52670.980490388662</v>
      </c>
      <c r="I38" s="23">
        <f t="shared" si="9"/>
        <v>57944.31192135001</v>
      </c>
      <c r="J38" s="23">
        <f t="shared" si="9"/>
        <v>62349.672340760291</v>
      </c>
      <c r="K38" s="23">
        <f t="shared" si="9"/>
        <v>65659.500549088523</v>
      </c>
      <c r="L38" s="23">
        <f t="shared" si="9"/>
        <v>61598.214012706099</v>
      </c>
      <c r="M38" s="23">
        <f t="shared" si="9"/>
        <v>74054.752159018695</v>
      </c>
      <c r="N38" s="23">
        <f t="shared" si="9"/>
        <v>83056.933736415827</v>
      </c>
      <c r="O38" s="23">
        <f t="shared" si="9"/>
        <v>93422.085614726442</v>
      </c>
      <c r="P38" s="2"/>
      <c r="Q38" s="2"/>
      <c r="R38" s="2"/>
      <c r="S38" s="2"/>
      <c r="T38" s="1"/>
      <c r="U38" s="2"/>
      <c r="V38" s="2"/>
      <c r="W38" s="3"/>
      <c r="X38" s="3"/>
      <c r="Y38" s="3"/>
      <c r="Z38" s="3"/>
      <c r="AA38" s="3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CB38" s="10"/>
      <c r="CC38" s="10"/>
      <c r="CD38" s="10"/>
      <c r="CE38" s="10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  <c r="DX38" s="9"/>
      <c r="DY38" s="9"/>
      <c r="DZ38" s="9"/>
      <c r="EA38" s="9"/>
    </row>
    <row r="39" spans="1:192" ht="51.75" customHeight="1" x14ac:dyDescent="0.25">
      <c r="A39" s="36" t="s">
        <v>78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2"/>
      <c r="S39" s="2"/>
      <c r="T39" s="1"/>
      <c r="W39" s="1"/>
      <c r="AF39" s="2"/>
      <c r="AI39" s="2"/>
      <c r="AN39" s="2"/>
      <c r="AQ39" s="2"/>
      <c r="AV39" s="2"/>
      <c r="AY39" s="2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2" s="7" customFormat="1" x14ac:dyDescent="0.25">
      <c r="A40" s="2"/>
      <c r="B40" s="2"/>
      <c r="C40" s="2"/>
      <c r="D40" s="1"/>
      <c r="E40" s="2"/>
      <c r="F40" s="2"/>
      <c r="G40" s="1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  <c r="DH40" s="9"/>
      <c r="DI40" s="9"/>
      <c r="DJ40" s="9"/>
      <c r="DK40" s="9"/>
    </row>
    <row r="41" spans="1:192" s="7" customFormat="1" x14ac:dyDescent="0.25">
      <c r="A41" s="2"/>
      <c r="B41" s="2"/>
      <c r="C41" s="2"/>
      <c r="D41" s="1"/>
      <c r="E41" s="2"/>
      <c r="F41" s="2"/>
      <c r="G41" s="1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  <c r="DH41" s="9"/>
      <c r="DI41" s="9"/>
      <c r="DJ41" s="9"/>
      <c r="DK41" s="9"/>
    </row>
    <row r="42" spans="1:192" x14ac:dyDescent="0.25">
      <c r="D42" s="1"/>
      <c r="H42" s="2"/>
      <c r="I42" s="2"/>
      <c r="J42" s="2"/>
      <c r="K42" s="2"/>
      <c r="L42" s="2"/>
      <c r="M42" s="2"/>
      <c r="N42" s="2"/>
      <c r="O42" s="2"/>
      <c r="P42" s="2"/>
      <c r="S42" s="2"/>
      <c r="AF42" s="2"/>
      <c r="AI42" s="2"/>
      <c r="AN42" s="2"/>
      <c r="AQ42" s="2"/>
      <c r="AV42" s="2"/>
      <c r="AY42" s="2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DH42" s="1"/>
      <c r="DI42" s="1"/>
      <c r="DJ42" s="1"/>
      <c r="DK42" s="1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2" x14ac:dyDescent="0.25">
      <c r="D43" s="1"/>
      <c r="H43" s="2"/>
      <c r="I43" s="2"/>
      <c r="J43" s="2"/>
      <c r="K43" s="2"/>
      <c r="L43" s="2"/>
      <c r="M43" s="2"/>
      <c r="N43" s="2"/>
      <c r="O43" s="2"/>
      <c r="P43" s="2"/>
      <c r="S43" s="2"/>
      <c r="AF43" s="2"/>
      <c r="AI43" s="2"/>
      <c r="AN43" s="2"/>
      <c r="AQ43" s="2"/>
      <c r="AV43" s="2"/>
      <c r="AY43" s="2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DH43" s="1"/>
      <c r="DI43" s="1"/>
      <c r="DJ43" s="1"/>
      <c r="DK43" s="1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2" s="7" customFormat="1" x14ac:dyDescent="0.25">
      <c r="A44" s="2"/>
      <c r="B44" s="2"/>
      <c r="C44" s="2"/>
      <c r="D44" s="1"/>
      <c r="E44" s="2"/>
      <c r="F44" s="2"/>
      <c r="G44" s="1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  <c r="DH44" s="9"/>
      <c r="DI44" s="9"/>
      <c r="DJ44" s="9"/>
      <c r="DK44" s="9"/>
    </row>
    <row r="45" spans="1:192" s="7" customFormat="1" x14ac:dyDescent="0.25">
      <c r="A45" s="2"/>
      <c r="B45" s="2"/>
      <c r="C45" s="2"/>
      <c r="D45" s="1"/>
      <c r="E45" s="2"/>
      <c r="F45" s="2"/>
      <c r="G45" s="1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  <c r="DH45" s="9"/>
      <c r="DI45" s="9"/>
      <c r="DJ45" s="9"/>
      <c r="DK45" s="9"/>
    </row>
    <row r="46" spans="1:192" s="7" customFormat="1" x14ac:dyDescent="0.25">
      <c r="A46" s="2"/>
      <c r="B46" s="2"/>
      <c r="C46" s="2"/>
      <c r="D46" s="1"/>
      <c r="E46" s="2"/>
      <c r="F46" s="2"/>
      <c r="G46" s="1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  <c r="DH46" s="9"/>
      <c r="DI46" s="9"/>
      <c r="DJ46" s="9"/>
      <c r="DK46" s="9"/>
    </row>
    <row r="47" spans="1:192" x14ac:dyDescent="0.25">
      <c r="D47" s="1"/>
      <c r="H47" s="2"/>
      <c r="I47" s="2"/>
      <c r="J47" s="2"/>
      <c r="K47" s="2"/>
      <c r="L47" s="2"/>
      <c r="M47" s="2"/>
      <c r="N47" s="2"/>
      <c r="O47" s="2"/>
      <c r="P47" s="2"/>
      <c r="S47" s="2"/>
      <c r="AF47" s="2"/>
      <c r="AI47" s="2"/>
      <c r="AN47" s="2"/>
      <c r="AQ47" s="2"/>
      <c r="AV47" s="2"/>
      <c r="AY47" s="2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DH47" s="1"/>
      <c r="DI47" s="1"/>
      <c r="DJ47" s="1"/>
      <c r="DK47" s="1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2" x14ac:dyDescent="0.25">
      <c r="C48" s="1"/>
      <c r="G48" s="2"/>
      <c r="H48" s="2"/>
      <c r="I48" s="2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G49" s="2"/>
      <c r="H49" s="2"/>
      <c r="I49" s="2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G50" s="2"/>
      <c r="H50" s="2"/>
      <c r="I50" s="2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G51" s="2"/>
      <c r="H51" s="2"/>
      <c r="I51" s="2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G52" s="2"/>
      <c r="H52" s="2"/>
      <c r="I52" s="2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G53" s="2"/>
      <c r="H53" s="2"/>
      <c r="I53" s="2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G54" s="2"/>
      <c r="H54" s="2"/>
      <c r="I54" s="2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G55" s="2"/>
      <c r="H55" s="2"/>
      <c r="I55" s="2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G56" s="2"/>
      <c r="H56" s="2"/>
      <c r="I56" s="2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G57" s="2"/>
      <c r="H57" s="2"/>
      <c r="I57" s="2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G58" s="2"/>
      <c r="H58" s="2"/>
      <c r="I58" s="2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G59" s="2"/>
      <c r="H59" s="2"/>
      <c r="I59" s="2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G60" s="2"/>
      <c r="H60" s="2"/>
      <c r="I60" s="2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G61" s="2"/>
      <c r="H61" s="2"/>
      <c r="I61" s="2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G62" s="2"/>
      <c r="H62" s="2"/>
      <c r="I62" s="2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G63" s="2"/>
      <c r="H63" s="2"/>
      <c r="I63" s="2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G64" s="2"/>
      <c r="H64" s="2"/>
      <c r="I64" s="2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G65" s="2"/>
      <c r="H65" s="2"/>
      <c r="I65" s="2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G66" s="2"/>
      <c r="H66" s="2"/>
      <c r="I66" s="2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G67" s="2"/>
      <c r="H67" s="2"/>
      <c r="I67" s="2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G68" s="2"/>
      <c r="H68" s="2"/>
      <c r="I68" s="2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G69" s="2"/>
      <c r="H69" s="2"/>
      <c r="I69" s="2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G70" s="2"/>
      <c r="H70" s="2"/>
      <c r="I70" s="2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G71" s="2"/>
      <c r="H71" s="2"/>
      <c r="I71" s="2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G72" s="2"/>
      <c r="H72" s="2"/>
      <c r="I72" s="2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G73" s="2"/>
      <c r="H73" s="2"/>
      <c r="I73" s="2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G74" s="2"/>
      <c r="H74" s="2"/>
      <c r="I74" s="2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G75" s="2"/>
      <c r="H75" s="2"/>
      <c r="I75" s="2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G76" s="2"/>
      <c r="H76" s="2"/>
      <c r="I76" s="2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G77" s="2"/>
      <c r="H77" s="2"/>
      <c r="I77" s="2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G78" s="2"/>
      <c r="H78" s="2"/>
      <c r="I78" s="2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G79" s="2"/>
      <c r="H79" s="2"/>
      <c r="I79" s="2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G80" s="2"/>
      <c r="H80" s="2"/>
      <c r="I80" s="2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G81" s="2"/>
      <c r="H81" s="2"/>
      <c r="I81" s="2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G82" s="2"/>
      <c r="H82" s="2"/>
      <c r="I82" s="2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G83" s="2"/>
      <c r="H83" s="2"/>
      <c r="I83" s="2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G84" s="2"/>
      <c r="H84" s="2"/>
      <c r="I84" s="2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G85" s="2"/>
      <c r="H85" s="2"/>
      <c r="I85" s="2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G86" s="2"/>
      <c r="H86" s="2"/>
      <c r="I86" s="2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G87" s="2"/>
      <c r="H87" s="2"/>
      <c r="I87" s="2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G88" s="2"/>
      <c r="H88" s="2"/>
      <c r="I88" s="2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G89" s="2"/>
      <c r="H89" s="2"/>
      <c r="I89" s="2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G90" s="2"/>
      <c r="H90" s="2"/>
      <c r="I90" s="2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G91" s="2"/>
      <c r="H91" s="2"/>
      <c r="I91" s="2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G92" s="2"/>
      <c r="H92" s="2"/>
      <c r="I92" s="2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G93" s="2"/>
      <c r="H93" s="2"/>
      <c r="I93" s="2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G94" s="2"/>
      <c r="H94" s="2"/>
      <c r="I94" s="2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G95" s="2"/>
      <c r="H95" s="2"/>
      <c r="I95" s="2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G96" s="2"/>
      <c r="H96" s="2"/>
      <c r="I96" s="2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G97" s="2"/>
      <c r="H97" s="2"/>
      <c r="I97" s="2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G98" s="2"/>
      <c r="H98" s="2"/>
      <c r="I98" s="2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G99" s="2"/>
      <c r="H99" s="2"/>
      <c r="I99" s="2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G100" s="2"/>
      <c r="H100" s="2"/>
      <c r="I100" s="2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G101" s="2"/>
      <c r="H101" s="2"/>
      <c r="I101" s="2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G102" s="2"/>
      <c r="H102" s="2"/>
      <c r="I102" s="2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G103" s="2"/>
      <c r="H103" s="2"/>
      <c r="I103" s="2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G104" s="2"/>
      <c r="H104" s="2"/>
      <c r="I104" s="2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G105" s="2"/>
      <c r="H105" s="2"/>
      <c r="I105" s="2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G106" s="2"/>
      <c r="H106" s="2"/>
      <c r="I106" s="2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G107" s="2"/>
      <c r="H107" s="2"/>
      <c r="I107" s="2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G108" s="2"/>
      <c r="H108" s="2"/>
      <c r="I108" s="2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G109" s="2"/>
      <c r="H109" s="2"/>
      <c r="I109" s="2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G110" s="2"/>
      <c r="H110" s="2"/>
      <c r="I110" s="2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G111" s="2"/>
      <c r="H111" s="2"/>
      <c r="I111" s="2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G112" s="2"/>
      <c r="H112" s="2"/>
      <c r="I112" s="2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G113" s="2"/>
      <c r="H113" s="2"/>
      <c r="I113" s="2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G114" s="2"/>
      <c r="H114" s="2"/>
      <c r="I114" s="2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G115" s="2"/>
      <c r="H115" s="2"/>
      <c r="I115" s="2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G116" s="2"/>
      <c r="H116" s="2"/>
      <c r="I116" s="2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G117" s="2"/>
      <c r="H117" s="2"/>
      <c r="I117" s="2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G118" s="2"/>
      <c r="H118" s="2"/>
      <c r="I118" s="2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G119" s="2"/>
      <c r="H119" s="2"/>
      <c r="I119" s="2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  <row r="120" spans="3:159" x14ac:dyDescent="0.25">
      <c r="C120" s="1"/>
      <c r="G120" s="2"/>
      <c r="H120" s="2"/>
      <c r="I120" s="2"/>
      <c r="J120" s="2"/>
      <c r="K120" s="2"/>
      <c r="L120" s="2"/>
      <c r="M120" s="2"/>
      <c r="N120" s="2"/>
      <c r="O120" s="2"/>
      <c r="X120" s="1"/>
      <c r="AA120" s="1"/>
      <c r="AN120" s="2"/>
      <c r="AQ120" s="2"/>
      <c r="AV120" s="2"/>
      <c r="AY120" s="2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G120" s="1"/>
      <c r="EH120" s="1"/>
      <c r="EI120" s="1"/>
      <c r="EJ120" s="1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  <c r="EZ120" s="2"/>
      <c r="FA120" s="2"/>
      <c r="FB120" s="2"/>
      <c r="FC120" s="2"/>
    </row>
    <row r="121" spans="3:159" x14ac:dyDescent="0.25">
      <c r="C121" s="1"/>
      <c r="G121" s="2"/>
      <c r="H121" s="2"/>
      <c r="I121" s="2"/>
      <c r="J121" s="2"/>
      <c r="K121" s="2"/>
      <c r="L121" s="2"/>
      <c r="M121" s="2"/>
      <c r="N121" s="2"/>
      <c r="O121" s="2"/>
      <c r="X121" s="1"/>
      <c r="AA121" s="1"/>
      <c r="AN121" s="2"/>
      <c r="AQ121" s="2"/>
      <c r="AV121" s="2"/>
      <c r="AY121" s="2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G121" s="1"/>
      <c r="EH121" s="1"/>
      <c r="EI121" s="1"/>
      <c r="EJ121" s="1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  <c r="EZ121" s="2"/>
      <c r="FA121" s="2"/>
      <c r="FB121" s="2"/>
      <c r="FC121" s="2"/>
    </row>
    <row r="122" spans="3:159" x14ac:dyDescent="0.25">
      <c r="C122" s="1"/>
      <c r="G122" s="2"/>
      <c r="H122" s="2"/>
      <c r="I122" s="2"/>
      <c r="J122" s="2"/>
      <c r="K122" s="2"/>
      <c r="L122" s="2"/>
      <c r="M122" s="2"/>
      <c r="N122" s="2"/>
      <c r="O122" s="2"/>
      <c r="X122" s="1"/>
      <c r="AA122" s="1"/>
      <c r="AN122" s="2"/>
      <c r="AQ122" s="2"/>
      <c r="AV122" s="2"/>
      <c r="AY122" s="2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G122" s="1"/>
      <c r="EH122" s="1"/>
      <c r="EI122" s="1"/>
      <c r="EJ122" s="1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  <c r="EZ122" s="2"/>
      <c r="FA122" s="2"/>
      <c r="FB122" s="2"/>
      <c r="FC122" s="2"/>
    </row>
    <row r="123" spans="3:159" x14ac:dyDescent="0.25">
      <c r="C123" s="1"/>
      <c r="G123" s="2"/>
      <c r="H123" s="2"/>
      <c r="I123" s="2"/>
      <c r="J123" s="2"/>
      <c r="K123" s="2"/>
      <c r="L123" s="2"/>
      <c r="M123" s="2"/>
      <c r="N123" s="2"/>
      <c r="O123" s="2"/>
      <c r="X123" s="1"/>
      <c r="AA123" s="1"/>
      <c r="AN123" s="2"/>
      <c r="AQ123" s="2"/>
      <c r="AV123" s="2"/>
      <c r="AY123" s="2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G123" s="1"/>
      <c r="EH123" s="1"/>
      <c r="EI123" s="1"/>
      <c r="EJ123" s="1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  <c r="EZ123" s="2"/>
      <c r="FA123" s="2"/>
      <c r="FB123" s="2"/>
      <c r="FC123" s="2"/>
    </row>
    <row r="124" spans="3:159" x14ac:dyDescent="0.25">
      <c r="C124" s="1"/>
      <c r="G124" s="2"/>
      <c r="H124" s="2"/>
      <c r="I124" s="2"/>
      <c r="J124" s="2"/>
      <c r="K124" s="2"/>
      <c r="L124" s="2"/>
      <c r="M124" s="2"/>
      <c r="N124" s="2"/>
      <c r="O124" s="2"/>
      <c r="X124" s="1"/>
      <c r="AA124" s="1"/>
      <c r="AN124" s="2"/>
      <c r="AQ124" s="2"/>
      <c r="AV124" s="2"/>
      <c r="AY124" s="2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G124" s="1"/>
      <c r="EH124" s="1"/>
      <c r="EI124" s="1"/>
      <c r="EJ124" s="1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  <c r="EZ124" s="2"/>
      <c r="FA124" s="2"/>
      <c r="FB124" s="2"/>
      <c r="FC124" s="2"/>
    </row>
  </sheetData>
  <sheetProtection formatColumns="0" formatRows="0"/>
  <mergeCells count="1">
    <mergeCell ref="A39:O39"/>
  </mergeCells>
  <pageMargins left="0.70866141732283505" right="0.70866141732283505" top="0.74803149606299202" bottom="0.74803149606299202" header="0.31496062992126" footer="0.31496062992126"/>
  <pageSetup paperSize="9" scale="18" orientation="landscape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24"/>
  <sheetViews>
    <sheetView tabSelected="1" zoomScale="86" zoomScaleNormal="86" zoomScaleSheetLayoutView="100" workbookViewId="0">
      <pane xSplit="2" ySplit="5" topLeftCell="C21" activePane="bottomRight" state="frozen"/>
      <selection activeCell="C58" sqref="C58"/>
      <selection pane="topRight" activeCell="C58" sqref="C58"/>
      <selection pane="bottomLeft" activeCell="C58" sqref="C5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3.28515625" style="2" customWidth="1"/>
    <col min="3" max="6" width="16.42578125" style="2" customWidth="1"/>
    <col min="7" max="16" width="16.4257812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8" ht="18.75" x14ac:dyDescent="0.3">
      <c r="A1" s="2" t="s">
        <v>53</v>
      </c>
      <c r="B1" s="35" t="s">
        <v>66</v>
      </c>
      <c r="AT1" s="3"/>
    </row>
    <row r="2" spans="1:188" ht="15.75" x14ac:dyDescent="0.25">
      <c r="A2" s="6" t="s">
        <v>52</v>
      </c>
      <c r="H2" s="1" t="str">
        <f>[1]GSVA_cur!$I$3</f>
        <v>As on 17.03.2025</v>
      </c>
    </row>
    <row r="3" spans="1:188" ht="15.75" x14ac:dyDescent="0.25">
      <c r="A3" s="6"/>
    </row>
    <row r="4" spans="1:188" ht="15.75" x14ac:dyDescent="0.25">
      <c r="A4" s="6"/>
      <c r="E4" s="5"/>
      <c r="F4" s="5" t="s">
        <v>57</v>
      </c>
      <c r="X4" s="2"/>
      <c r="AE4" s="2"/>
      <c r="AJ4" s="2"/>
      <c r="AM4" s="2"/>
      <c r="AR4" s="2"/>
      <c r="AU4" s="2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8" ht="15.75" x14ac:dyDescent="0.25">
      <c r="A5" s="11" t="s">
        <v>0</v>
      </c>
      <c r="B5" s="12" t="s">
        <v>1</v>
      </c>
      <c r="C5" s="13" t="s">
        <v>21</v>
      </c>
      <c r="D5" s="13" t="s">
        <v>22</v>
      </c>
      <c r="E5" s="13" t="s">
        <v>23</v>
      </c>
      <c r="F5" s="13" t="s">
        <v>56</v>
      </c>
      <c r="G5" s="14" t="s">
        <v>65</v>
      </c>
      <c r="H5" s="14" t="s">
        <v>67</v>
      </c>
      <c r="I5" s="14" t="s">
        <v>68</v>
      </c>
      <c r="J5" s="14" t="s">
        <v>69</v>
      </c>
      <c r="K5" s="14" t="s">
        <v>70</v>
      </c>
      <c r="L5" s="14" t="s">
        <v>71</v>
      </c>
      <c r="M5" s="14" t="s">
        <v>72</v>
      </c>
      <c r="N5" s="14" t="s">
        <v>73</v>
      </c>
      <c r="O5" s="14" t="s">
        <v>74</v>
      </c>
      <c r="X5" s="2"/>
      <c r="AE5" s="2"/>
      <c r="AJ5" s="2"/>
      <c r="AM5" s="2"/>
      <c r="AR5" s="2"/>
      <c r="AU5" s="2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8" s="9" customFormat="1" ht="30" x14ac:dyDescent="0.25">
      <c r="A6" s="15" t="s">
        <v>26</v>
      </c>
      <c r="B6" s="16" t="s">
        <v>2</v>
      </c>
      <c r="C6" s="23">
        <f t="shared" ref="C6:N6" si="0">SUM(C7:C10)</f>
        <v>16930163</v>
      </c>
      <c r="D6" s="23">
        <f t="shared" si="0"/>
        <v>17672497</v>
      </c>
      <c r="E6" s="23">
        <f t="shared" si="0"/>
        <v>17431862</v>
      </c>
      <c r="F6" s="23">
        <f t="shared" si="0"/>
        <v>16923067.300000001</v>
      </c>
      <c r="G6" s="23">
        <f t="shared" si="0"/>
        <v>17644056</v>
      </c>
      <c r="H6" s="23">
        <f t="shared" si="0"/>
        <v>18769477.199999999</v>
      </c>
      <c r="I6" s="23">
        <f t="shared" si="0"/>
        <v>19454130.200000003</v>
      </c>
      <c r="J6" s="23">
        <f t="shared" si="0"/>
        <v>20326970</v>
      </c>
      <c r="K6" s="23">
        <f t="shared" si="0"/>
        <v>20437276</v>
      </c>
      <c r="L6" s="23">
        <f t="shared" si="0"/>
        <v>20691248.020878531</v>
      </c>
      <c r="M6" s="23">
        <f t="shared" si="0"/>
        <v>24477979.397317227</v>
      </c>
      <c r="N6" s="23">
        <f t="shared" si="0"/>
        <v>25583507.021561906</v>
      </c>
      <c r="O6" s="23">
        <f t="shared" ref="O6" si="1">SUM(O7:O10)</f>
        <v>27119592.710809577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F6" s="7"/>
    </row>
    <row r="7" spans="1:188" ht="15.75" x14ac:dyDescent="0.25">
      <c r="A7" s="18">
        <v>1.1000000000000001</v>
      </c>
      <c r="B7" s="19" t="s">
        <v>59</v>
      </c>
      <c r="C7" s="20">
        <v>11143150</v>
      </c>
      <c r="D7" s="20">
        <v>11675934</v>
      </c>
      <c r="E7" s="20">
        <v>11244514</v>
      </c>
      <c r="F7" s="20">
        <v>10434577.300000001</v>
      </c>
      <c r="G7" s="20">
        <v>10955996</v>
      </c>
      <c r="H7" s="20">
        <v>11697921.199999999</v>
      </c>
      <c r="I7" s="20">
        <v>12092509.200000001</v>
      </c>
      <c r="J7" s="20">
        <v>12653584</v>
      </c>
      <c r="K7" s="20">
        <v>12318561</v>
      </c>
      <c r="L7" s="20">
        <v>12683664.800000001</v>
      </c>
      <c r="M7" s="20">
        <v>15763776.800000001</v>
      </c>
      <c r="N7" s="20">
        <v>15974365.6</v>
      </c>
      <c r="O7" s="20">
        <v>16644711.600000001</v>
      </c>
      <c r="P7" s="3"/>
      <c r="Q7" s="4"/>
      <c r="R7" s="4"/>
      <c r="S7" s="3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4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1"/>
      <c r="GD7" s="1"/>
      <c r="GE7" s="1"/>
    </row>
    <row r="8" spans="1:188" ht="15.75" x14ac:dyDescent="0.25">
      <c r="A8" s="18">
        <v>1.2</v>
      </c>
      <c r="B8" s="19" t="s">
        <v>60</v>
      </c>
      <c r="C8" s="20">
        <v>4306675</v>
      </c>
      <c r="D8" s="20">
        <v>4517931</v>
      </c>
      <c r="E8" s="20">
        <v>4721048</v>
      </c>
      <c r="F8" s="20">
        <v>4984513</v>
      </c>
      <c r="G8" s="20">
        <v>5172500</v>
      </c>
      <c r="H8" s="20">
        <v>5353636</v>
      </c>
      <c r="I8" s="20">
        <v>5632851</v>
      </c>
      <c r="J8" s="20">
        <v>5872705</v>
      </c>
      <c r="K8" s="20">
        <v>6182145</v>
      </c>
      <c r="L8" s="20">
        <v>5930765.2208785284</v>
      </c>
      <c r="M8" s="20">
        <v>6636066.8550444655</v>
      </c>
      <c r="N8" s="20">
        <v>7391386</v>
      </c>
      <c r="O8" s="20">
        <v>8145662</v>
      </c>
      <c r="P8" s="3"/>
      <c r="Q8" s="4"/>
      <c r="R8" s="4"/>
      <c r="S8" s="3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4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1"/>
      <c r="GD8" s="1"/>
      <c r="GE8" s="1"/>
    </row>
    <row r="9" spans="1:188" ht="15.75" x14ac:dyDescent="0.25">
      <c r="A9" s="18">
        <v>1.3</v>
      </c>
      <c r="B9" s="19" t="s">
        <v>61</v>
      </c>
      <c r="C9" s="20">
        <v>1235813</v>
      </c>
      <c r="D9" s="20">
        <v>1221246</v>
      </c>
      <c r="E9" s="20">
        <v>1198414</v>
      </c>
      <c r="F9" s="20">
        <v>1216908</v>
      </c>
      <c r="G9" s="20">
        <v>1220044</v>
      </c>
      <c r="H9" s="20">
        <v>1354355</v>
      </c>
      <c r="I9" s="20">
        <v>1355028</v>
      </c>
      <c r="J9" s="20">
        <v>1413641</v>
      </c>
      <c r="K9" s="20">
        <v>1548287</v>
      </c>
      <c r="L9" s="20">
        <v>1663414</v>
      </c>
      <c r="M9" s="20">
        <v>1625328.7422727593</v>
      </c>
      <c r="N9" s="20">
        <v>1708134.421561904</v>
      </c>
      <c r="O9" s="20">
        <v>1683292.1108095762</v>
      </c>
      <c r="P9" s="3"/>
      <c r="Q9" s="4"/>
      <c r="R9" s="4"/>
      <c r="S9" s="3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4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1"/>
      <c r="GD9" s="1"/>
      <c r="GE9" s="1"/>
    </row>
    <row r="10" spans="1:188" ht="15.75" x14ac:dyDescent="0.25">
      <c r="A10" s="18">
        <v>1.4</v>
      </c>
      <c r="B10" s="19" t="s">
        <v>62</v>
      </c>
      <c r="C10" s="20">
        <v>244525</v>
      </c>
      <c r="D10" s="20">
        <v>257386</v>
      </c>
      <c r="E10" s="20">
        <v>267886</v>
      </c>
      <c r="F10" s="20">
        <v>287069</v>
      </c>
      <c r="G10" s="20">
        <v>295516</v>
      </c>
      <c r="H10" s="20">
        <v>363565</v>
      </c>
      <c r="I10" s="20">
        <v>373742</v>
      </c>
      <c r="J10" s="20">
        <v>387040</v>
      </c>
      <c r="K10" s="20">
        <v>388283</v>
      </c>
      <c r="L10" s="20">
        <v>413404</v>
      </c>
      <c r="M10" s="20">
        <v>452807</v>
      </c>
      <c r="N10" s="20">
        <v>509621</v>
      </c>
      <c r="O10" s="20">
        <v>645927</v>
      </c>
      <c r="P10" s="3"/>
      <c r="Q10" s="4"/>
      <c r="R10" s="4"/>
      <c r="S10" s="3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4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1"/>
      <c r="GD10" s="1"/>
      <c r="GE10" s="1"/>
    </row>
    <row r="11" spans="1:188" ht="15.75" x14ac:dyDescent="0.25">
      <c r="A11" s="11" t="s">
        <v>31</v>
      </c>
      <c r="B11" s="19" t="s">
        <v>3</v>
      </c>
      <c r="C11" s="20">
        <v>574633</v>
      </c>
      <c r="D11" s="20">
        <v>569944</v>
      </c>
      <c r="E11" s="20">
        <v>627605</v>
      </c>
      <c r="F11" s="20">
        <v>791610</v>
      </c>
      <c r="G11" s="20">
        <v>1059790</v>
      </c>
      <c r="H11" s="20">
        <v>1179564</v>
      </c>
      <c r="I11" s="20">
        <v>2418795</v>
      </c>
      <c r="J11" s="20">
        <v>2327628</v>
      </c>
      <c r="K11" s="20">
        <v>1616410</v>
      </c>
      <c r="L11" s="20">
        <v>1611602.3217164963</v>
      </c>
      <c r="M11" s="20">
        <v>1295096.2610686156</v>
      </c>
      <c r="N11" s="20">
        <v>2049097.8269783005</v>
      </c>
      <c r="O11" s="20">
        <v>2591566.8214286733</v>
      </c>
      <c r="P11" s="3"/>
      <c r="Q11" s="4"/>
      <c r="R11" s="4"/>
      <c r="S11" s="3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4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1"/>
      <c r="GD11" s="1"/>
      <c r="GE11" s="1"/>
    </row>
    <row r="12" spans="1:188" s="7" customFormat="1" ht="15.75" x14ac:dyDescent="0.25">
      <c r="A12" s="21"/>
      <c r="B12" s="22" t="s">
        <v>28</v>
      </c>
      <c r="C12" s="23">
        <f t="shared" ref="C12:O12" si="2">C6+C11</f>
        <v>17504796</v>
      </c>
      <c r="D12" s="23">
        <f t="shared" si="2"/>
        <v>18242441</v>
      </c>
      <c r="E12" s="23">
        <f t="shared" si="2"/>
        <v>18059467</v>
      </c>
      <c r="F12" s="23">
        <f t="shared" si="2"/>
        <v>17714677.300000001</v>
      </c>
      <c r="G12" s="23">
        <f t="shared" si="2"/>
        <v>18703846</v>
      </c>
      <c r="H12" s="23">
        <f t="shared" si="2"/>
        <v>19949041.199999999</v>
      </c>
      <c r="I12" s="23">
        <f t="shared" si="2"/>
        <v>21872925.200000003</v>
      </c>
      <c r="J12" s="23">
        <f t="shared" si="2"/>
        <v>22654598</v>
      </c>
      <c r="K12" s="23">
        <f t="shared" si="2"/>
        <v>22053686</v>
      </c>
      <c r="L12" s="23">
        <f t="shared" si="2"/>
        <v>22302850.342595026</v>
      </c>
      <c r="M12" s="23">
        <f t="shared" si="2"/>
        <v>25773075.658385843</v>
      </c>
      <c r="N12" s="23">
        <f t="shared" si="2"/>
        <v>27632604.848540206</v>
      </c>
      <c r="O12" s="23">
        <f t="shared" si="2"/>
        <v>29711159.532238252</v>
      </c>
      <c r="P12" s="3"/>
      <c r="Q12" s="4"/>
      <c r="R12" s="4"/>
      <c r="S12" s="3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  <c r="BS12" s="10"/>
      <c r="BT12" s="10"/>
      <c r="BU12" s="10"/>
      <c r="BV12" s="10"/>
      <c r="BW12" s="10"/>
      <c r="BX12" s="10"/>
      <c r="BY12" s="10"/>
      <c r="BZ12" s="10"/>
      <c r="CA12" s="10"/>
      <c r="CB12" s="10"/>
      <c r="CC12" s="10"/>
      <c r="CD12" s="10"/>
      <c r="CE12" s="10"/>
      <c r="CF12" s="10"/>
      <c r="CG12" s="10"/>
      <c r="CH12" s="10"/>
      <c r="CI12" s="10"/>
      <c r="CJ12" s="10"/>
      <c r="CK12" s="10"/>
      <c r="CL12" s="10"/>
      <c r="CM12" s="10"/>
      <c r="CN12" s="10"/>
      <c r="CO12" s="10"/>
      <c r="CP12" s="10"/>
      <c r="CQ12" s="10"/>
      <c r="CR12" s="10"/>
      <c r="CS12" s="10"/>
      <c r="CT12" s="10"/>
      <c r="CU12" s="10"/>
      <c r="CV12" s="10"/>
      <c r="CW12" s="10"/>
      <c r="CX12" s="10"/>
      <c r="CY12" s="10"/>
      <c r="CZ12" s="10"/>
      <c r="DA12" s="10"/>
      <c r="DB12" s="10"/>
      <c r="DC12" s="10"/>
      <c r="DD12" s="10"/>
      <c r="DE12" s="8"/>
      <c r="DF12" s="8"/>
      <c r="DG12" s="8"/>
      <c r="DH12" s="8"/>
      <c r="DI12" s="8"/>
      <c r="DJ12" s="8"/>
      <c r="DK12" s="8"/>
      <c r="DL12" s="8"/>
      <c r="DM12" s="8"/>
      <c r="DN12" s="8"/>
      <c r="DO12" s="8"/>
      <c r="DP12" s="8"/>
      <c r="DQ12" s="8"/>
      <c r="DR12" s="8"/>
      <c r="DS12" s="8"/>
      <c r="DT12" s="8"/>
      <c r="DU12" s="8"/>
      <c r="DV12" s="8"/>
      <c r="DW12" s="8"/>
      <c r="DX12" s="10"/>
      <c r="DY12" s="10"/>
      <c r="DZ12" s="10"/>
      <c r="EA12" s="10"/>
      <c r="EB12" s="10"/>
      <c r="EC12" s="10"/>
      <c r="ED12" s="10"/>
      <c r="EE12" s="10"/>
      <c r="EF12" s="10"/>
      <c r="EG12" s="10"/>
      <c r="EH12" s="10"/>
      <c r="EI12" s="10"/>
      <c r="EJ12" s="10"/>
      <c r="EK12" s="10"/>
      <c r="EL12" s="10"/>
      <c r="EM12" s="10"/>
      <c r="EN12" s="10"/>
      <c r="EO12" s="10"/>
      <c r="EP12" s="10"/>
      <c r="EQ12" s="10"/>
      <c r="ER12" s="10"/>
      <c r="ES12" s="10"/>
      <c r="ET12" s="10"/>
      <c r="EU12" s="10"/>
      <c r="EV12" s="10"/>
      <c r="EW12" s="10"/>
      <c r="EX12" s="10"/>
      <c r="EY12" s="10"/>
      <c r="EZ12" s="10"/>
      <c r="FA12" s="10"/>
      <c r="FB12" s="10"/>
      <c r="FC12" s="10"/>
      <c r="FD12" s="10"/>
      <c r="FE12" s="10"/>
      <c r="FF12" s="10"/>
      <c r="FG12" s="10"/>
      <c r="FH12" s="10"/>
      <c r="FI12" s="10"/>
      <c r="FJ12" s="10"/>
      <c r="FK12" s="10"/>
      <c r="FL12" s="10"/>
      <c r="FM12" s="10"/>
      <c r="FN12" s="10"/>
      <c r="FO12" s="10"/>
      <c r="FP12" s="10"/>
      <c r="FQ12" s="10"/>
      <c r="FR12" s="10"/>
      <c r="FS12" s="10"/>
      <c r="FT12" s="10"/>
      <c r="FU12" s="10"/>
      <c r="FV12" s="10"/>
      <c r="FW12" s="10"/>
      <c r="FX12" s="10"/>
      <c r="FY12" s="10"/>
      <c r="FZ12" s="10"/>
      <c r="GA12" s="10"/>
      <c r="GB12" s="10"/>
      <c r="GC12" s="9"/>
      <c r="GD12" s="9"/>
      <c r="GE12" s="9"/>
    </row>
    <row r="13" spans="1:188" s="1" customFormat="1" ht="15.75" x14ac:dyDescent="0.25">
      <c r="A13" s="24" t="s">
        <v>32</v>
      </c>
      <c r="B13" s="25" t="s">
        <v>4</v>
      </c>
      <c r="C13" s="26">
        <v>6919442</v>
      </c>
      <c r="D13" s="26">
        <v>7392673</v>
      </c>
      <c r="E13" s="26">
        <v>8552794</v>
      </c>
      <c r="F13" s="26">
        <v>7465709</v>
      </c>
      <c r="G13" s="26">
        <v>9434858</v>
      </c>
      <c r="H13" s="26">
        <v>15447729.999999998</v>
      </c>
      <c r="I13" s="26">
        <v>13401460</v>
      </c>
      <c r="J13" s="26">
        <v>12410068</v>
      </c>
      <c r="K13" s="26">
        <v>12654695</v>
      </c>
      <c r="L13" s="26">
        <v>12790697</v>
      </c>
      <c r="M13" s="26">
        <v>14488564.000000002</v>
      </c>
      <c r="N13" s="26">
        <v>14249344</v>
      </c>
      <c r="O13" s="26">
        <v>14473401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F13" s="2"/>
    </row>
    <row r="14" spans="1:188" ht="45" x14ac:dyDescent="0.25">
      <c r="A14" s="11" t="s">
        <v>33</v>
      </c>
      <c r="B14" s="19" t="s">
        <v>5</v>
      </c>
      <c r="C14" s="20">
        <v>617379</v>
      </c>
      <c r="D14" s="20">
        <v>571750</v>
      </c>
      <c r="E14" s="20">
        <v>580578</v>
      </c>
      <c r="F14" s="20">
        <v>544507</v>
      </c>
      <c r="G14" s="20">
        <v>586902</v>
      </c>
      <c r="H14" s="20">
        <v>595835</v>
      </c>
      <c r="I14" s="20">
        <v>769407</v>
      </c>
      <c r="J14" s="20">
        <v>774162</v>
      </c>
      <c r="K14" s="20">
        <v>822145.99999999988</v>
      </c>
      <c r="L14" s="20">
        <v>639104</v>
      </c>
      <c r="M14" s="20">
        <v>390527</v>
      </c>
      <c r="N14" s="20">
        <v>506199</v>
      </c>
      <c r="O14" s="20">
        <v>547383</v>
      </c>
      <c r="P14" s="3"/>
      <c r="Q14" s="4"/>
      <c r="R14" s="4"/>
      <c r="S14" s="3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3"/>
      <c r="CT14" s="4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4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3"/>
      <c r="EP14" s="4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3"/>
      <c r="FN14" s="4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1"/>
      <c r="GD14" s="1"/>
      <c r="GE14" s="1"/>
    </row>
    <row r="15" spans="1:188" ht="15.75" x14ac:dyDescent="0.25">
      <c r="A15" s="11" t="s">
        <v>34</v>
      </c>
      <c r="B15" s="19" t="s">
        <v>6</v>
      </c>
      <c r="C15" s="20">
        <v>8090539</v>
      </c>
      <c r="D15" s="20">
        <v>8133292</v>
      </c>
      <c r="E15" s="20">
        <v>8097091</v>
      </c>
      <c r="F15" s="20">
        <v>8618317</v>
      </c>
      <c r="G15" s="20">
        <v>9096263</v>
      </c>
      <c r="H15" s="20">
        <v>9624319</v>
      </c>
      <c r="I15" s="20">
        <v>9920724</v>
      </c>
      <c r="J15" s="20">
        <v>10912927</v>
      </c>
      <c r="K15" s="20">
        <v>11208434</v>
      </c>
      <c r="L15" s="20">
        <v>10201641</v>
      </c>
      <c r="M15" s="20">
        <v>12530773</v>
      </c>
      <c r="N15" s="20">
        <v>13808026</v>
      </c>
      <c r="O15" s="20">
        <v>16126159</v>
      </c>
      <c r="P15" s="3"/>
      <c r="Q15" s="4"/>
      <c r="R15" s="4"/>
      <c r="S15" s="3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3"/>
      <c r="CT15" s="4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4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3"/>
      <c r="EP15" s="4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3"/>
      <c r="FN15" s="4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1"/>
      <c r="GD15" s="1"/>
      <c r="GE15" s="1"/>
    </row>
    <row r="16" spans="1:188" s="7" customFormat="1" ht="15.75" x14ac:dyDescent="0.25">
      <c r="A16" s="21"/>
      <c r="B16" s="22" t="s">
        <v>29</v>
      </c>
      <c r="C16" s="23">
        <f t="shared" ref="C16:O16" si="3">(C13+C14+C15)</f>
        <v>15627360</v>
      </c>
      <c r="D16" s="23">
        <f t="shared" si="3"/>
        <v>16097715</v>
      </c>
      <c r="E16" s="23">
        <f t="shared" si="3"/>
        <v>17230463</v>
      </c>
      <c r="F16" s="23">
        <f t="shared" si="3"/>
        <v>16628533</v>
      </c>
      <c r="G16" s="23">
        <f t="shared" si="3"/>
        <v>19118023</v>
      </c>
      <c r="H16" s="23">
        <f t="shared" si="3"/>
        <v>25667884</v>
      </c>
      <c r="I16" s="23">
        <f t="shared" si="3"/>
        <v>24091591</v>
      </c>
      <c r="J16" s="23">
        <f t="shared" si="3"/>
        <v>24097157</v>
      </c>
      <c r="K16" s="23">
        <f t="shared" si="3"/>
        <v>24685275</v>
      </c>
      <c r="L16" s="23">
        <f t="shared" si="3"/>
        <v>23631442</v>
      </c>
      <c r="M16" s="23">
        <f t="shared" si="3"/>
        <v>27409864</v>
      </c>
      <c r="N16" s="23">
        <f t="shared" si="3"/>
        <v>28563569</v>
      </c>
      <c r="O16" s="23">
        <f t="shared" si="3"/>
        <v>31146943</v>
      </c>
      <c r="P16" s="3"/>
      <c r="Q16" s="4"/>
      <c r="R16" s="4"/>
      <c r="S16" s="3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  <c r="BS16" s="10"/>
      <c r="BT16" s="10"/>
      <c r="BU16" s="10"/>
      <c r="BV16" s="10"/>
      <c r="BW16" s="10"/>
      <c r="BX16" s="10"/>
      <c r="BY16" s="10"/>
      <c r="BZ16" s="10"/>
      <c r="CA16" s="10"/>
      <c r="CB16" s="10"/>
      <c r="CC16" s="10"/>
      <c r="CD16" s="10"/>
      <c r="CE16" s="10"/>
      <c r="CF16" s="10"/>
      <c r="CG16" s="10"/>
      <c r="CH16" s="10"/>
      <c r="CI16" s="10"/>
      <c r="CJ16" s="10"/>
      <c r="CK16" s="10"/>
      <c r="CL16" s="10"/>
      <c r="CM16" s="10"/>
      <c r="CN16" s="10"/>
      <c r="CO16" s="10"/>
      <c r="CP16" s="10"/>
      <c r="CQ16" s="10"/>
      <c r="CR16" s="10"/>
      <c r="CS16" s="8"/>
      <c r="CT16" s="10"/>
      <c r="CU16" s="10"/>
      <c r="CV16" s="10"/>
      <c r="CW16" s="10"/>
      <c r="CX16" s="10"/>
      <c r="CY16" s="10"/>
      <c r="CZ16" s="10"/>
      <c r="DA16" s="10"/>
      <c r="DB16" s="10"/>
      <c r="DC16" s="10"/>
      <c r="DD16" s="10"/>
      <c r="DE16" s="8"/>
      <c r="DF16" s="8"/>
      <c r="DG16" s="8"/>
      <c r="DH16" s="8"/>
      <c r="DI16" s="8"/>
      <c r="DJ16" s="8"/>
      <c r="DK16" s="8"/>
      <c r="DL16" s="8"/>
      <c r="DM16" s="8"/>
      <c r="DN16" s="8"/>
      <c r="DO16" s="8"/>
      <c r="DP16" s="8"/>
      <c r="DQ16" s="8"/>
      <c r="DR16" s="8"/>
      <c r="DS16" s="8"/>
      <c r="DT16" s="8"/>
      <c r="DU16" s="8"/>
      <c r="DV16" s="8"/>
      <c r="DW16" s="8"/>
      <c r="DX16" s="10"/>
      <c r="DY16" s="10"/>
      <c r="DZ16" s="10"/>
      <c r="EA16" s="10"/>
      <c r="EB16" s="10"/>
      <c r="EC16" s="10"/>
      <c r="ED16" s="10"/>
      <c r="EE16" s="10"/>
      <c r="EF16" s="10"/>
      <c r="EG16" s="10"/>
      <c r="EH16" s="10"/>
      <c r="EI16" s="10"/>
      <c r="EJ16" s="10"/>
      <c r="EK16" s="10"/>
      <c r="EL16" s="10"/>
      <c r="EM16" s="10"/>
      <c r="EN16" s="10"/>
      <c r="EO16" s="8"/>
      <c r="EP16" s="10"/>
      <c r="EQ16" s="10"/>
      <c r="ER16" s="10"/>
      <c r="ES16" s="10"/>
      <c r="ET16" s="10"/>
      <c r="EU16" s="10"/>
      <c r="EV16" s="10"/>
      <c r="EW16" s="10"/>
      <c r="EX16" s="10"/>
      <c r="EY16" s="10"/>
      <c r="EZ16" s="10"/>
      <c r="FA16" s="10"/>
      <c r="FB16" s="10"/>
      <c r="FC16" s="10"/>
      <c r="FD16" s="10"/>
      <c r="FE16" s="10"/>
      <c r="FF16" s="10"/>
      <c r="FG16" s="10"/>
      <c r="FH16" s="10"/>
      <c r="FI16" s="10"/>
      <c r="FJ16" s="10"/>
      <c r="FK16" s="10"/>
      <c r="FL16" s="10"/>
      <c r="FM16" s="8"/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9"/>
      <c r="GD16" s="9"/>
      <c r="GE16" s="9"/>
    </row>
    <row r="17" spans="1:188" s="9" customFormat="1" ht="30" x14ac:dyDescent="0.25">
      <c r="A17" s="15" t="s">
        <v>35</v>
      </c>
      <c r="B17" s="16" t="s">
        <v>7</v>
      </c>
      <c r="C17" s="23">
        <f>C18+C19</f>
        <v>6474904.3179423101</v>
      </c>
      <c r="D17" s="23">
        <f t="shared" ref="D17:O17" si="4">D18+D19</f>
        <v>6448847.1448365422</v>
      </c>
      <c r="E17" s="23">
        <f t="shared" si="4"/>
        <v>7061881.3531770352</v>
      </c>
      <c r="F17" s="23">
        <f t="shared" si="4"/>
        <v>7516074.3418055885</v>
      </c>
      <c r="G17" s="23">
        <f t="shared" si="4"/>
        <v>8203083.5404688269</v>
      </c>
      <c r="H17" s="23">
        <f t="shared" si="4"/>
        <v>8700052.3337526731</v>
      </c>
      <c r="I17" s="23">
        <f t="shared" si="4"/>
        <v>9282616.6548393685</v>
      </c>
      <c r="J17" s="23">
        <f t="shared" si="4"/>
        <v>9834161.7803414986</v>
      </c>
      <c r="K17" s="23">
        <f t="shared" si="4"/>
        <v>10813008</v>
      </c>
      <c r="L17" s="23">
        <f t="shared" si="4"/>
        <v>8643129</v>
      </c>
      <c r="M17" s="23">
        <f t="shared" si="4"/>
        <v>9402461.3172940966</v>
      </c>
      <c r="N17" s="23">
        <f t="shared" si="4"/>
        <v>10639768.835349185</v>
      </c>
      <c r="O17" s="23">
        <f t="shared" si="4"/>
        <v>12077977.021893114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  <c r="CR17" s="8"/>
      <c r="CS17" s="8"/>
      <c r="CT17" s="8"/>
      <c r="CU17" s="8"/>
      <c r="CV17" s="8"/>
      <c r="CW17" s="8"/>
      <c r="CX17" s="8"/>
      <c r="CY17" s="8"/>
      <c r="CZ17" s="8"/>
      <c r="DA17" s="8"/>
      <c r="DB17" s="8"/>
      <c r="DC17" s="8"/>
      <c r="DD17" s="8"/>
      <c r="DE17" s="8"/>
      <c r="DF17" s="8"/>
      <c r="DG17" s="8"/>
      <c r="DH17" s="8"/>
      <c r="DI17" s="8"/>
      <c r="DJ17" s="8"/>
      <c r="DK17" s="8"/>
      <c r="DL17" s="8"/>
      <c r="DM17" s="8"/>
      <c r="DN17" s="8"/>
      <c r="DO17" s="8"/>
      <c r="DP17" s="8"/>
      <c r="DQ17" s="8"/>
      <c r="DR17" s="8"/>
      <c r="DS17" s="8"/>
      <c r="DT17" s="8"/>
      <c r="DU17" s="8"/>
      <c r="DV17" s="8"/>
      <c r="DW17" s="8"/>
      <c r="DX17" s="8"/>
      <c r="DY17" s="8"/>
      <c r="DZ17" s="8"/>
      <c r="EA17" s="8"/>
      <c r="EB17" s="8"/>
      <c r="EC17" s="8"/>
      <c r="ED17" s="8"/>
      <c r="EE17" s="8"/>
      <c r="EF17" s="8"/>
      <c r="EG17" s="8"/>
      <c r="EH17" s="8"/>
      <c r="EI17" s="8"/>
      <c r="EJ17" s="8"/>
      <c r="EK17" s="8"/>
      <c r="EL17" s="8"/>
      <c r="EM17" s="8"/>
      <c r="EN17" s="8"/>
      <c r="EO17" s="8"/>
      <c r="EP17" s="8"/>
      <c r="EQ17" s="8"/>
      <c r="ER17" s="8"/>
      <c r="ES17" s="8"/>
      <c r="ET17" s="8"/>
      <c r="EU17" s="8"/>
      <c r="EV17" s="8"/>
      <c r="EW17" s="8"/>
      <c r="EX17" s="8"/>
      <c r="EY17" s="8"/>
      <c r="EZ17" s="8"/>
      <c r="FA17" s="8"/>
      <c r="FB17" s="8"/>
      <c r="FC17" s="8"/>
      <c r="FD17" s="8"/>
      <c r="FE17" s="8"/>
      <c r="FF17" s="8"/>
      <c r="FG17" s="8"/>
      <c r="FH17" s="8"/>
      <c r="FI17" s="8"/>
      <c r="FJ17" s="8"/>
      <c r="FK17" s="8"/>
      <c r="FL17" s="8"/>
      <c r="FM17" s="8"/>
      <c r="FN17" s="8"/>
      <c r="FO17" s="8"/>
      <c r="FP17" s="8"/>
      <c r="FQ17" s="8"/>
      <c r="FR17" s="8"/>
      <c r="FS17" s="8"/>
      <c r="FT17" s="8"/>
      <c r="FU17" s="8"/>
      <c r="FV17" s="8"/>
      <c r="FW17" s="8"/>
      <c r="FX17" s="8"/>
      <c r="FY17" s="8"/>
      <c r="FZ17" s="8"/>
      <c r="GA17" s="8"/>
      <c r="GB17" s="8"/>
      <c r="GF17" s="7"/>
    </row>
    <row r="18" spans="1:188" ht="15.75" x14ac:dyDescent="0.25">
      <c r="A18" s="18">
        <v>6.1</v>
      </c>
      <c r="B18" s="19" t="s">
        <v>8</v>
      </c>
      <c r="C18" s="26">
        <v>5803648.0112300776</v>
      </c>
      <c r="D18" s="26">
        <v>5799894.1878917981</v>
      </c>
      <c r="E18" s="26">
        <v>6335189.591169931</v>
      </c>
      <c r="F18" s="26">
        <v>6845064.9419458378</v>
      </c>
      <c r="G18" s="26">
        <v>7391164.3667319734</v>
      </c>
      <c r="H18" s="26">
        <v>7838464.2253178041</v>
      </c>
      <c r="I18" s="26">
        <v>8386497.7845220249</v>
      </c>
      <c r="J18" s="26">
        <v>8703688.6372810435</v>
      </c>
      <c r="K18" s="26">
        <v>9372782</v>
      </c>
      <c r="L18" s="26">
        <v>8251523</v>
      </c>
      <c r="M18" s="26">
        <v>8798410.7983140387</v>
      </c>
      <c r="N18" s="26">
        <v>9517184.0468919892</v>
      </c>
      <c r="O18" s="26">
        <v>10688874.980832158</v>
      </c>
      <c r="P18" s="3"/>
      <c r="Q18" s="4"/>
      <c r="R18" s="4"/>
      <c r="S18" s="3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1"/>
      <c r="GD18" s="1"/>
      <c r="GE18" s="1"/>
    </row>
    <row r="19" spans="1:188" ht="15.75" x14ac:dyDescent="0.25">
      <c r="A19" s="18">
        <v>6.2</v>
      </c>
      <c r="B19" s="19" t="s">
        <v>9</v>
      </c>
      <c r="C19" s="26">
        <v>671256.30671223253</v>
      </c>
      <c r="D19" s="26">
        <v>648952.95694474399</v>
      </c>
      <c r="E19" s="26">
        <v>726691.762007104</v>
      </c>
      <c r="F19" s="26">
        <v>671009.39985975099</v>
      </c>
      <c r="G19" s="26">
        <v>811919.17373685399</v>
      </c>
      <c r="H19" s="26">
        <v>861588.10843486967</v>
      </c>
      <c r="I19" s="26">
        <v>896118.87031734316</v>
      </c>
      <c r="J19" s="26">
        <v>1130473.1430604553</v>
      </c>
      <c r="K19" s="26">
        <v>1440226</v>
      </c>
      <c r="L19" s="26">
        <v>391606</v>
      </c>
      <c r="M19" s="26">
        <v>604050.51898005733</v>
      </c>
      <c r="N19" s="26">
        <v>1122584.7884571964</v>
      </c>
      <c r="O19" s="26">
        <v>1389102.0410609557</v>
      </c>
      <c r="P19" s="3"/>
      <c r="Q19" s="4"/>
      <c r="R19" s="4"/>
      <c r="S19" s="3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1"/>
      <c r="GD19" s="1"/>
      <c r="GE19" s="1"/>
    </row>
    <row r="20" spans="1:188" s="9" customFormat="1" ht="60" x14ac:dyDescent="0.25">
      <c r="A20" s="27" t="s">
        <v>36</v>
      </c>
      <c r="B20" s="28" t="s">
        <v>10</v>
      </c>
      <c r="C20" s="23">
        <f>C21+C22+C23+C24+C25+C26+C27</f>
        <v>3439066.0038000001</v>
      </c>
      <c r="D20" s="23">
        <f t="shared" ref="D20:O20" si="5">D21+D22+D23+D24+D25+D26+D27</f>
        <v>3983598.7898445758</v>
      </c>
      <c r="E20" s="23">
        <f t="shared" si="5"/>
        <v>4507507.058936731</v>
      </c>
      <c r="F20" s="23">
        <f t="shared" si="5"/>
        <v>5352570.4382334203</v>
      </c>
      <c r="G20" s="23">
        <f t="shared" si="5"/>
        <v>6084312.3955682935</v>
      </c>
      <c r="H20" s="23">
        <f t="shared" si="5"/>
        <v>6129802.4903146699</v>
      </c>
      <c r="I20" s="23">
        <f t="shared" si="5"/>
        <v>6457703.9265863318</v>
      </c>
      <c r="J20" s="23">
        <f t="shared" si="5"/>
        <v>6942228.839955274</v>
      </c>
      <c r="K20" s="23">
        <f t="shared" si="5"/>
        <v>7531258</v>
      </c>
      <c r="L20" s="23">
        <f t="shared" si="5"/>
        <v>6626869</v>
      </c>
      <c r="M20" s="23">
        <f t="shared" si="5"/>
        <v>7594242.0914374273</v>
      </c>
      <c r="N20" s="23">
        <f t="shared" si="5"/>
        <v>8350770.7243393539</v>
      </c>
      <c r="O20" s="23">
        <f t="shared" si="5"/>
        <v>9378971.9679044336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8"/>
      <c r="CC20" s="8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  <c r="CR20" s="8"/>
      <c r="CS20" s="8"/>
      <c r="CT20" s="8"/>
      <c r="CU20" s="8"/>
      <c r="CV20" s="8"/>
      <c r="CW20" s="8"/>
      <c r="CX20" s="8"/>
      <c r="CY20" s="8"/>
      <c r="CZ20" s="8"/>
      <c r="DA20" s="8"/>
      <c r="DB20" s="8"/>
      <c r="DC20" s="8"/>
      <c r="DD20" s="8"/>
      <c r="DE20" s="8"/>
      <c r="DF20" s="8"/>
      <c r="DG20" s="8"/>
      <c r="DH20" s="8"/>
      <c r="DI20" s="8"/>
      <c r="DJ20" s="8"/>
      <c r="DK20" s="8"/>
      <c r="DL20" s="8"/>
      <c r="DM20" s="8"/>
      <c r="DN20" s="8"/>
      <c r="DO20" s="8"/>
      <c r="DP20" s="8"/>
      <c r="DQ20" s="8"/>
      <c r="DR20" s="8"/>
      <c r="DS20" s="8"/>
      <c r="DT20" s="8"/>
      <c r="DU20" s="8"/>
      <c r="DV20" s="8"/>
      <c r="DW20" s="8"/>
      <c r="DX20" s="8"/>
      <c r="DY20" s="8"/>
      <c r="DZ20" s="8"/>
      <c r="EA20" s="8"/>
      <c r="EB20" s="8"/>
      <c r="EC20" s="8"/>
      <c r="ED20" s="8"/>
      <c r="EE20" s="8"/>
      <c r="EF20" s="8"/>
      <c r="EG20" s="8"/>
      <c r="EH20" s="8"/>
      <c r="EI20" s="8"/>
      <c r="EJ20" s="8"/>
      <c r="EK20" s="8"/>
      <c r="EL20" s="8"/>
      <c r="EM20" s="8"/>
      <c r="EN20" s="8"/>
      <c r="EO20" s="8"/>
      <c r="EP20" s="8"/>
      <c r="EQ20" s="8"/>
      <c r="ER20" s="8"/>
      <c r="ES20" s="8"/>
      <c r="ET20" s="8"/>
      <c r="EU20" s="8"/>
      <c r="EV20" s="8"/>
      <c r="EW20" s="8"/>
      <c r="EX20" s="8"/>
      <c r="EY20" s="8"/>
      <c r="EZ20" s="8"/>
      <c r="FA20" s="8"/>
      <c r="FB20" s="8"/>
      <c r="FC20" s="8"/>
      <c r="FD20" s="8"/>
      <c r="FE20" s="8"/>
      <c r="FF20" s="8"/>
      <c r="FG20" s="8"/>
      <c r="FH20" s="8"/>
      <c r="FI20" s="8"/>
      <c r="FJ20" s="8"/>
      <c r="FK20" s="8"/>
      <c r="FL20" s="8"/>
      <c r="FM20" s="8"/>
      <c r="FN20" s="8"/>
      <c r="FO20" s="8"/>
      <c r="FP20" s="8"/>
      <c r="FQ20" s="8"/>
      <c r="FR20" s="8"/>
      <c r="FS20" s="8"/>
      <c r="FT20" s="8"/>
      <c r="FU20" s="8"/>
      <c r="FV20" s="8"/>
      <c r="FW20" s="8"/>
      <c r="FX20" s="8"/>
      <c r="FY20" s="8"/>
      <c r="FZ20" s="8"/>
      <c r="GA20" s="8"/>
      <c r="GB20" s="8"/>
      <c r="GF20" s="7"/>
    </row>
    <row r="21" spans="1:188" ht="15.75" x14ac:dyDescent="0.25">
      <c r="A21" s="18">
        <v>7.1</v>
      </c>
      <c r="B21" s="19" t="s">
        <v>11</v>
      </c>
      <c r="C21" s="26">
        <v>850495.99999999988</v>
      </c>
      <c r="D21" s="26">
        <v>946621.99999999988</v>
      </c>
      <c r="E21" s="26">
        <v>1079951</v>
      </c>
      <c r="F21" s="26">
        <v>1004020.0000000001</v>
      </c>
      <c r="G21" s="26">
        <v>965852</v>
      </c>
      <c r="H21" s="26">
        <v>919550</v>
      </c>
      <c r="I21" s="26">
        <v>1060215</v>
      </c>
      <c r="J21" s="26">
        <v>1045662.9999999999</v>
      </c>
      <c r="K21" s="26">
        <v>656067</v>
      </c>
      <c r="L21" s="26">
        <v>100101</v>
      </c>
      <c r="M21" s="26">
        <v>458103</v>
      </c>
      <c r="N21" s="26">
        <v>681828</v>
      </c>
      <c r="O21" s="26">
        <v>716329</v>
      </c>
      <c r="P21" s="3"/>
      <c r="Q21" s="4"/>
      <c r="R21" s="4"/>
      <c r="S21" s="3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4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1"/>
      <c r="GD21" s="1"/>
      <c r="GE21" s="1"/>
    </row>
    <row r="22" spans="1:188" ht="15.75" x14ac:dyDescent="0.25">
      <c r="A22" s="18">
        <v>7.2</v>
      </c>
      <c r="B22" s="19" t="s">
        <v>12</v>
      </c>
      <c r="C22" s="26">
        <v>1766331.3712412245</v>
      </c>
      <c r="D22" s="26">
        <v>2096831.8032235727</v>
      </c>
      <c r="E22" s="26">
        <v>2312529.1690214407</v>
      </c>
      <c r="F22" s="26">
        <v>2976464.8342831484</v>
      </c>
      <c r="G22" s="26">
        <v>3348583.4808338569</v>
      </c>
      <c r="H22" s="26">
        <v>3580272.0795949139</v>
      </c>
      <c r="I22" s="26">
        <v>3940460.9688660917</v>
      </c>
      <c r="J22" s="26">
        <v>4385855.5345268473</v>
      </c>
      <c r="K22" s="26">
        <v>5251426</v>
      </c>
      <c r="L22" s="26">
        <v>5052306</v>
      </c>
      <c r="M22" s="26">
        <v>5583882.7480137292</v>
      </c>
      <c r="N22" s="26">
        <v>5956713.6170642078</v>
      </c>
      <c r="O22" s="26">
        <v>6798050.0195959611</v>
      </c>
      <c r="P22" s="3"/>
      <c r="Q22" s="4"/>
      <c r="R22" s="4"/>
      <c r="S22" s="3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4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1"/>
      <c r="GD22" s="1"/>
      <c r="GE22" s="1"/>
    </row>
    <row r="23" spans="1:188" ht="15.75" x14ac:dyDescent="0.25">
      <c r="A23" s="18">
        <v>7.3</v>
      </c>
      <c r="B23" s="19" t="s">
        <v>13</v>
      </c>
      <c r="C23" s="26">
        <v>1336.3724598317772</v>
      </c>
      <c r="D23" s="26">
        <v>667.07127272405182</v>
      </c>
      <c r="E23" s="26">
        <v>414.58955350788864</v>
      </c>
      <c r="F23" s="26">
        <v>507.75984234862494</v>
      </c>
      <c r="G23" s="26">
        <v>537.54167601468941</v>
      </c>
      <c r="H23" s="26">
        <v>835.50627953362937</v>
      </c>
      <c r="I23" s="26">
        <v>676.09882000997902</v>
      </c>
      <c r="J23" s="26">
        <v>1082.4884229220743</v>
      </c>
      <c r="K23" s="26">
        <v>902</v>
      </c>
      <c r="L23" s="26">
        <v>1086</v>
      </c>
      <c r="M23" s="26">
        <v>1993.5329806987711</v>
      </c>
      <c r="N23" s="26">
        <v>889.36796234355052</v>
      </c>
      <c r="O23" s="26">
        <v>980.00752903537284</v>
      </c>
      <c r="P23" s="3"/>
      <c r="Q23" s="4"/>
      <c r="R23" s="4"/>
      <c r="S23" s="3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1"/>
      <c r="GD23" s="1"/>
      <c r="GE23" s="1"/>
    </row>
    <row r="24" spans="1:188" ht="15.75" x14ac:dyDescent="0.25">
      <c r="A24" s="18">
        <v>7.4</v>
      </c>
      <c r="B24" s="19" t="s">
        <v>14</v>
      </c>
      <c r="C24" s="26">
        <v>6817.4363168229793</v>
      </c>
      <c r="D24" s="26">
        <v>12554.214141455297</v>
      </c>
      <c r="E24" s="26">
        <v>12314.702017535627</v>
      </c>
      <c r="F24" s="26">
        <v>17190.965288432228</v>
      </c>
      <c r="G24" s="26">
        <v>33439.411090847789</v>
      </c>
      <c r="H24" s="26">
        <v>38049.851155260978</v>
      </c>
      <c r="I24" s="26">
        <v>38079.498992310233</v>
      </c>
      <c r="J24" s="26">
        <v>22948.479996912356</v>
      </c>
      <c r="K24" s="26">
        <v>28316</v>
      </c>
      <c r="L24" s="26">
        <v>1115</v>
      </c>
      <c r="M24" s="26">
        <v>22247.782011280797</v>
      </c>
      <c r="N24" s="26">
        <v>27072.447753489498</v>
      </c>
      <c r="O24" s="26">
        <v>31308.485363948213</v>
      </c>
      <c r="P24" s="3"/>
      <c r="Q24" s="4"/>
      <c r="R24" s="4"/>
      <c r="S24" s="3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1"/>
      <c r="GD24" s="1"/>
      <c r="GE24" s="1"/>
    </row>
    <row r="25" spans="1:188" ht="30" x14ac:dyDescent="0.25">
      <c r="A25" s="18">
        <v>7.5</v>
      </c>
      <c r="B25" s="19" t="s">
        <v>15</v>
      </c>
      <c r="C25" s="26">
        <v>8793.8237821209641</v>
      </c>
      <c r="D25" s="26">
        <v>10074.701206824004</v>
      </c>
      <c r="E25" s="26">
        <v>10659.598344246679</v>
      </c>
      <c r="F25" s="26">
        <v>12922.878819491021</v>
      </c>
      <c r="G25" s="26">
        <v>14330.961967574021</v>
      </c>
      <c r="H25" s="26">
        <v>15117.053284961394</v>
      </c>
      <c r="I25" s="26">
        <v>16423.359907920516</v>
      </c>
      <c r="J25" s="26">
        <v>17698.337008592724</v>
      </c>
      <c r="K25" s="26">
        <v>11950</v>
      </c>
      <c r="L25" s="26">
        <v>10924</v>
      </c>
      <c r="M25" s="26">
        <v>19355.028431718532</v>
      </c>
      <c r="N25" s="26">
        <v>21574.291559312464</v>
      </c>
      <c r="O25" s="26">
        <v>24784.455415489247</v>
      </c>
      <c r="P25" s="3"/>
      <c r="Q25" s="4"/>
      <c r="R25" s="4"/>
      <c r="S25" s="3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4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1"/>
      <c r="GD25" s="1"/>
      <c r="GE25" s="1"/>
    </row>
    <row r="26" spans="1:188" ht="15.75" x14ac:dyDescent="0.25">
      <c r="A26" s="18">
        <v>7.6</v>
      </c>
      <c r="B26" s="19" t="s">
        <v>16</v>
      </c>
      <c r="C26" s="20">
        <v>95035</v>
      </c>
      <c r="D26" s="20">
        <v>98050</v>
      </c>
      <c r="E26" s="20">
        <v>100219</v>
      </c>
      <c r="F26" s="20">
        <v>98997</v>
      </c>
      <c r="G26" s="20">
        <v>101119</v>
      </c>
      <c r="H26" s="20">
        <v>101481</v>
      </c>
      <c r="I26" s="20">
        <v>108634.99999999999</v>
      </c>
      <c r="J26" s="20">
        <v>159024</v>
      </c>
      <c r="K26" s="20">
        <v>162223</v>
      </c>
      <c r="L26" s="20">
        <v>157240</v>
      </c>
      <c r="M26" s="20">
        <v>154249</v>
      </c>
      <c r="N26" s="20">
        <v>162689</v>
      </c>
      <c r="O26" s="20">
        <v>175341</v>
      </c>
      <c r="P26" s="3"/>
      <c r="Q26" s="4"/>
      <c r="R26" s="4"/>
      <c r="S26" s="3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3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4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1"/>
      <c r="GD26" s="1"/>
      <c r="GE26" s="1"/>
    </row>
    <row r="27" spans="1:188" ht="45" x14ac:dyDescent="0.25">
      <c r="A27" s="18">
        <v>7.7</v>
      </c>
      <c r="B27" s="19" t="s">
        <v>17</v>
      </c>
      <c r="C27" s="20">
        <v>710256</v>
      </c>
      <c r="D27" s="20">
        <v>818799</v>
      </c>
      <c r="E27" s="20">
        <v>991419</v>
      </c>
      <c r="F27" s="20">
        <v>1242467</v>
      </c>
      <c r="G27" s="20">
        <v>1620450</v>
      </c>
      <c r="H27" s="20">
        <v>1474497</v>
      </c>
      <c r="I27" s="20">
        <v>1293214</v>
      </c>
      <c r="J27" s="20">
        <v>1309957</v>
      </c>
      <c r="K27" s="20">
        <v>1420374</v>
      </c>
      <c r="L27" s="20">
        <v>1304097</v>
      </c>
      <c r="M27" s="20">
        <v>1354411</v>
      </c>
      <c r="N27" s="20">
        <v>1500004</v>
      </c>
      <c r="O27" s="20">
        <v>1632179</v>
      </c>
      <c r="P27" s="3"/>
      <c r="Q27" s="4"/>
      <c r="R27" s="4"/>
      <c r="S27" s="3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3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4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1"/>
      <c r="GD27" s="1"/>
      <c r="GE27" s="1"/>
    </row>
    <row r="28" spans="1:188" ht="15.75" x14ac:dyDescent="0.25">
      <c r="A28" s="11" t="s">
        <v>37</v>
      </c>
      <c r="B28" s="19" t="s">
        <v>18</v>
      </c>
      <c r="C28" s="20">
        <v>2478434</v>
      </c>
      <c r="D28" s="20">
        <v>2731371</v>
      </c>
      <c r="E28" s="20">
        <v>2979637</v>
      </c>
      <c r="F28" s="20">
        <v>3308676</v>
      </c>
      <c r="G28" s="20">
        <v>3583432</v>
      </c>
      <c r="H28" s="20">
        <v>3531226.9999999995</v>
      </c>
      <c r="I28" s="20">
        <v>4016236</v>
      </c>
      <c r="J28" s="20">
        <v>4096746</v>
      </c>
      <c r="K28" s="20">
        <v>4268103</v>
      </c>
      <c r="L28" s="20">
        <v>4350751</v>
      </c>
      <c r="M28" s="20">
        <v>4429650</v>
      </c>
      <c r="N28" s="20">
        <v>4688634</v>
      </c>
      <c r="O28" s="20">
        <v>4869616</v>
      </c>
      <c r="P28" s="3"/>
      <c r="Q28" s="4"/>
      <c r="R28" s="4"/>
      <c r="S28" s="3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4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1"/>
      <c r="GD28" s="1"/>
      <c r="GE28" s="1"/>
    </row>
    <row r="29" spans="1:188" ht="45" x14ac:dyDescent="0.25">
      <c r="A29" s="11" t="s">
        <v>38</v>
      </c>
      <c r="B29" s="19" t="s">
        <v>19</v>
      </c>
      <c r="C29" s="20">
        <v>8379569</v>
      </c>
      <c r="D29" s="20">
        <v>8912923</v>
      </c>
      <c r="E29" s="20">
        <v>9162092</v>
      </c>
      <c r="F29" s="20">
        <v>9584849</v>
      </c>
      <c r="G29" s="20">
        <v>9976336</v>
      </c>
      <c r="H29" s="20">
        <v>10389646</v>
      </c>
      <c r="I29" s="20">
        <v>10829620</v>
      </c>
      <c r="J29" s="20">
        <v>11032236</v>
      </c>
      <c r="K29" s="20">
        <v>11249291</v>
      </c>
      <c r="L29" s="20">
        <v>10746653.864257589</v>
      </c>
      <c r="M29" s="20">
        <v>11858902.808147218</v>
      </c>
      <c r="N29" s="20">
        <v>12851557.789995482</v>
      </c>
      <c r="O29" s="20">
        <v>13743759.922441877</v>
      </c>
      <c r="P29" s="3"/>
      <c r="Q29" s="4"/>
      <c r="R29" s="4"/>
      <c r="S29" s="3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4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1"/>
      <c r="GD29" s="1"/>
      <c r="GE29" s="1"/>
    </row>
    <row r="30" spans="1:188" ht="15.75" x14ac:dyDescent="0.25">
      <c r="A30" s="11" t="s">
        <v>39</v>
      </c>
      <c r="B30" s="19" t="s">
        <v>54</v>
      </c>
      <c r="C30" s="20">
        <v>3260755</v>
      </c>
      <c r="D30" s="20">
        <v>3634262.0000000005</v>
      </c>
      <c r="E30" s="20">
        <v>3734326</v>
      </c>
      <c r="F30" s="20">
        <v>3948462.9999999995</v>
      </c>
      <c r="G30" s="20">
        <v>4098722</v>
      </c>
      <c r="H30" s="20">
        <v>4549844</v>
      </c>
      <c r="I30" s="20">
        <v>5365791</v>
      </c>
      <c r="J30" s="20">
        <v>5827180</v>
      </c>
      <c r="K30" s="20">
        <v>6212914</v>
      </c>
      <c r="L30" s="20">
        <v>5889248</v>
      </c>
      <c r="M30" s="20">
        <v>6069069</v>
      </c>
      <c r="N30" s="20">
        <v>6355414</v>
      </c>
      <c r="O30" s="20">
        <v>6602012</v>
      </c>
      <c r="P30" s="3"/>
      <c r="Q30" s="4"/>
      <c r="R30" s="4"/>
      <c r="S30" s="3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3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4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1"/>
      <c r="GD30" s="1"/>
      <c r="GE30" s="1"/>
    </row>
    <row r="31" spans="1:188" ht="15.75" x14ac:dyDescent="0.25">
      <c r="A31" s="11" t="s">
        <v>40</v>
      </c>
      <c r="B31" s="19" t="s">
        <v>20</v>
      </c>
      <c r="C31" s="20">
        <v>3132686</v>
      </c>
      <c r="D31" s="20">
        <v>3117501</v>
      </c>
      <c r="E31" s="20">
        <v>3237664</v>
      </c>
      <c r="F31" s="20">
        <v>3565247</v>
      </c>
      <c r="G31" s="20">
        <v>3770421</v>
      </c>
      <c r="H31" s="20">
        <v>4009214</v>
      </c>
      <c r="I31" s="20">
        <v>4529992</v>
      </c>
      <c r="J31" s="20">
        <v>4655049</v>
      </c>
      <c r="K31" s="20">
        <v>5013360</v>
      </c>
      <c r="L31" s="20">
        <v>3904382</v>
      </c>
      <c r="M31" s="20">
        <v>4074243</v>
      </c>
      <c r="N31" s="20">
        <v>4491059</v>
      </c>
      <c r="O31" s="20">
        <v>4964483</v>
      </c>
      <c r="P31" s="3"/>
      <c r="Q31" s="4"/>
      <c r="R31" s="4"/>
      <c r="S31" s="3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4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1"/>
      <c r="GD31" s="1"/>
      <c r="GE31" s="1"/>
    </row>
    <row r="32" spans="1:188" s="7" customFormat="1" ht="15.75" x14ac:dyDescent="0.25">
      <c r="A32" s="21"/>
      <c r="B32" s="22" t="s">
        <v>30</v>
      </c>
      <c r="C32" s="23">
        <f>C17+C20+C28+C29+C30+C31</f>
        <v>27165414.321742311</v>
      </c>
      <c r="D32" s="23">
        <f t="shared" ref="D32:O32" si="6">D17+D20+D28+D29+D30+D31</f>
        <v>28828502.934681118</v>
      </c>
      <c r="E32" s="23">
        <f t="shared" si="6"/>
        <v>30683107.412113767</v>
      </c>
      <c r="F32" s="23">
        <f t="shared" si="6"/>
        <v>33275879.780039009</v>
      </c>
      <c r="G32" s="23">
        <f t="shared" si="6"/>
        <v>35716306.936037123</v>
      </c>
      <c r="H32" s="23">
        <f t="shared" si="6"/>
        <v>37309785.824067339</v>
      </c>
      <c r="I32" s="23">
        <f t="shared" si="6"/>
        <v>40481959.581425697</v>
      </c>
      <c r="J32" s="23">
        <f t="shared" si="6"/>
        <v>42387601.620296776</v>
      </c>
      <c r="K32" s="23">
        <f t="shared" si="6"/>
        <v>45087934</v>
      </c>
      <c r="L32" s="23">
        <f t="shared" si="6"/>
        <v>40161032.864257589</v>
      </c>
      <c r="M32" s="23">
        <f t="shared" si="6"/>
        <v>43428568.216878742</v>
      </c>
      <c r="N32" s="23">
        <f t="shared" si="6"/>
        <v>47377204.349684022</v>
      </c>
      <c r="O32" s="23">
        <f t="shared" si="6"/>
        <v>51636819.912239425</v>
      </c>
      <c r="P32" s="3"/>
      <c r="Q32" s="4"/>
      <c r="R32" s="4"/>
      <c r="S32" s="3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  <c r="CC32" s="10"/>
      <c r="CD32" s="10"/>
      <c r="CE32" s="10"/>
      <c r="CF32" s="10"/>
      <c r="CG32" s="10"/>
      <c r="CH32" s="10"/>
      <c r="CI32" s="10"/>
      <c r="CJ32" s="10"/>
      <c r="CK32" s="10"/>
      <c r="CL32" s="10"/>
      <c r="CM32" s="10"/>
      <c r="CN32" s="10"/>
      <c r="CO32" s="10"/>
      <c r="CP32" s="10"/>
      <c r="CQ32" s="10"/>
      <c r="CR32" s="10"/>
      <c r="CS32" s="10"/>
      <c r="CT32" s="10"/>
      <c r="CU32" s="10"/>
      <c r="CV32" s="10"/>
      <c r="CW32" s="10"/>
      <c r="CX32" s="10"/>
      <c r="CY32" s="10"/>
      <c r="CZ32" s="10"/>
      <c r="DA32" s="10"/>
      <c r="DB32" s="10"/>
      <c r="DC32" s="10"/>
      <c r="DD32" s="10"/>
      <c r="DE32" s="8"/>
      <c r="DF32" s="8"/>
      <c r="DG32" s="8"/>
      <c r="DH32" s="8"/>
      <c r="DI32" s="8"/>
      <c r="DJ32" s="8"/>
      <c r="DK32" s="8"/>
      <c r="DL32" s="8"/>
      <c r="DM32" s="8"/>
      <c r="DN32" s="8"/>
      <c r="DO32" s="8"/>
      <c r="DP32" s="8"/>
      <c r="DQ32" s="8"/>
      <c r="DR32" s="8"/>
      <c r="DS32" s="8"/>
      <c r="DT32" s="8"/>
      <c r="DU32" s="8"/>
      <c r="DV32" s="8"/>
      <c r="DW32" s="8"/>
      <c r="DX32" s="10"/>
      <c r="DY32" s="10"/>
      <c r="DZ32" s="10"/>
      <c r="EA32" s="10"/>
      <c r="EB32" s="10"/>
      <c r="EC32" s="10"/>
      <c r="ED32" s="10"/>
      <c r="EE32" s="10"/>
      <c r="EF32" s="10"/>
      <c r="EG32" s="10"/>
      <c r="EH32" s="10"/>
      <c r="EI32" s="10"/>
      <c r="EJ32" s="10"/>
      <c r="EK32" s="10"/>
      <c r="EL32" s="10"/>
      <c r="EM32" s="10"/>
      <c r="EN32" s="10"/>
      <c r="EO32" s="10"/>
      <c r="EP32" s="10"/>
      <c r="EQ32" s="10"/>
      <c r="ER32" s="10"/>
      <c r="ES32" s="10"/>
      <c r="ET32" s="10"/>
      <c r="EU32" s="10"/>
      <c r="EV32" s="10"/>
      <c r="EW32" s="10"/>
      <c r="EX32" s="10"/>
      <c r="EY32" s="10"/>
      <c r="EZ32" s="10"/>
      <c r="FA32" s="10"/>
      <c r="FB32" s="10"/>
      <c r="FC32" s="10"/>
      <c r="FD32" s="10"/>
      <c r="FE32" s="10"/>
      <c r="FF32" s="10"/>
      <c r="FG32" s="10"/>
      <c r="FH32" s="10"/>
      <c r="FI32" s="10"/>
      <c r="FJ32" s="10"/>
      <c r="FK32" s="10"/>
      <c r="FL32" s="10"/>
      <c r="FM32" s="10"/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9"/>
      <c r="GD32" s="9"/>
      <c r="GE32" s="9"/>
    </row>
    <row r="33" spans="1:188" s="9" customFormat="1" ht="30" x14ac:dyDescent="0.25">
      <c r="A33" s="15" t="s">
        <v>27</v>
      </c>
      <c r="B33" s="16" t="s">
        <v>51</v>
      </c>
      <c r="C33" s="17">
        <f>C12+C16+C32</f>
        <v>60297570.321742311</v>
      </c>
      <c r="D33" s="17">
        <f>D12+D16+D32</f>
        <v>63168658.934681118</v>
      </c>
      <c r="E33" s="17">
        <f t="shared" ref="E33:O33" si="7">E12+E16+E32</f>
        <v>65973037.412113771</v>
      </c>
      <c r="F33" s="17">
        <f t="shared" si="7"/>
        <v>67619090.080039009</v>
      </c>
      <c r="G33" s="17">
        <f t="shared" si="7"/>
        <v>73538175.936037123</v>
      </c>
      <c r="H33" s="17">
        <f t="shared" si="7"/>
        <v>82926711.024067342</v>
      </c>
      <c r="I33" s="17">
        <f t="shared" si="7"/>
        <v>86446475.7814257</v>
      </c>
      <c r="J33" s="17">
        <f t="shared" si="7"/>
        <v>89139356.620296776</v>
      </c>
      <c r="K33" s="17">
        <f t="shared" si="7"/>
        <v>91826895</v>
      </c>
      <c r="L33" s="17">
        <f t="shared" si="7"/>
        <v>86095325.206852615</v>
      </c>
      <c r="M33" s="17">
        <f t="shared" si="7"/>
        <v>96611507.875264585</v>
      </c>
      <c r="N33" s="17">
        <f t="shared" si="7"/>
        <v>103573378.19822422</v>
      </c>
      <c r="O33" s="17">
        <f t="shared" si="7"/>
        <v>112494922.44447768</v>
      </c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8"/>
      <c r="BG33" s="8"/>
      <c r="BH33" s="8"/>
      <c r="BI33" s="8"/>
      <c r="BJ33" s="8"/>
      <c r="BK33" s="8"/>
      <c r="BL33" s="8"/>
      <c r="BM33" s="8"/>
      <c r="BN33" s="8"/>
      <c r="BO33" s="8"/>
      <c r="BP33" s="8"/>
      <c r="BQ33" s="8"/>
      <c r="BR33" s="8"/>
      <c r="BS33" s="8"/>
      <c r="BT33" s="8"/>
      <c r="BU33" s="8"/>
      <c r="BV33" s="8"/>
      <c r="BW33" s="8"/>
      <c r="BX33" s="8"/>
      <c r="BY33" s="8"/>
      <c r="BZ33" s="8"/>
      <c r="CA33" s="8"/>
      <c r="CB33" s="8"/>
      <c r="CC33" s="8"/>
      <c r="CD33" s="8"/>
      <c r="CE33" s="8"/>
      <c r="CF33" s="8"/>
      <c r="CG33" s="8"/>
      <c r="CH33" s="8"/>
      <c r="CI33" s="8"/>
      <c r="CJ33" s="8"/>
      <c r="CK33" s="8"/>
      <c r="CL33" s="8"/>
      <c r="CM33" s="8"/>
      <c r="CN33" s="8"/>
      <c r="CO33" s="8"/>
      <c r="CP33" s="8"/>
      <c r="CQ33" s="8"/>
      <c r="CR33" s="8"/>
      <c r="CS33" s="8"/>
      <c r="CT33" s="8"/>
      <c r="CU33" s="8"/>
      <c r="CV33" s="8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M33" s="8"/>
      <c r="DN33" s="8"/>
      <c r="DO33" s="8"/>
      <c r="DP33" s="8"/>
      <c r="DQ33" s="8"/>
      <c r="DR33" s="8"/>
      <c r="DS33" s="8"/>
      <c r="DT33" s="8"/>
      <c r="DU33" s="8"/>
      <c r="DV33" s="8"/>
      <c r="DW33" s="8"/>
      <c r="DX33" s="8"/>
      <c r="DY33" s="8"/>
      <c r="DZ33" s="8"/>
      <c r="EA33" s="8"/>
      <c r="EB33" s="8"/>
      <c r="EC33" s="8"/>
      <c r="ED33" s="8"/>
      <c r="EE33" s="8"/>
      <c r="EF33" s="8"/>
      <c r="EG33" s="8"/>
      <c r="EH33" s="8"/>
      <c r="EI33" s="8"/>
      <c r="EJ33" s="8"/>
      <c r="EK33" s="8"/>
      <c r="EL33" s="8"/>
      <c r="EM33" s="8"/>
      <c r="EN33" s="8"/>
      <c r="EO33" s="8"/>
      <c r="EP33" s="8"/>
      <c r="EQ33" s="8"/>
      <c r="ER33" s="8"/>
      <c r="ES33" s="8"/>
      <c r="ET33" s="8"/>
      <c r="EU33" s="8"/>
      <c r="EV33" s="8"/>
      <c r="EW33" s="8"/>
      <c r="EX33" s="8"/>
      <c r="EY33" s="8"/>
      <c r="EZ33" s="8"/>
      <c r="FA33" s="8"/>
      <c r="FB33" s="8"/>
      <c r="FC33" s="8"/>
      <c r="FD33" s="8"/>
      <c r="FE33" s="8"/>
      <c r="FF33" s="8"/>
      <c r="FG33" s="8"/>
      <c r="FH33" s="8"/>
      <c r="FI33" s="8"/>
      <c r="FJ33" s="8"/>
      <c r="FK33" s="8"/>
      <c r="FL33" s="8"/>
      <c r="FM33" s="8"/>
      <c r="FN33" s="8"/>
      <c r="FO33" s="8"/>
      <c r="FP33" s="8"/>
      <c r="FQ33" s="8"/>
      <c r="FR33" s="8"/>
      <c r="FS33" s="8"/>
      <c r="FT33" s="8"/>
      <c r="FU33" s="8"/>
      <c r="FV33" s="8"/>
      <c r="FW33" s="8"/>
      <c r="FX33" s="8"/>
      <c r="FY33" s="8"/>
      <c r="FZ33" s="8"/>
      <c r="GA33" s="8"/>
      <c r="GB33" s="8"/>
      <c r="GF33" s="7"/>
    </row>
    <row r="34" spans="1:188" s="7" customFormat="1" ht="15.75" x14ac:dyDescent="0.25">
      <c r="A34" s="31" t="s">
        <v>43</v>
      </c>
      <c r="B34" s="32" t="s">
        <v>25</v>
      </c>
      <c r="C34" s="23">
        <f>GSVA_const!C34</f>
        <v>7063428</v>
      </c>
      <c r="D34" s="23">
        <f>GSVA_const!D34</f>
        <v>7224060.0000000009</v>
      </c>
      <c r="E34" s="23">
        <f>GSVA_const!E34</f>
        <v>7480173</v>
      </c>
      <c r="F34" s="23">
        <f>GSVA_const!F34</f>
        <v>8113839.9999999991</v>
      </c>
      <c r="G34" s="23">
        <f>GSVA_const!G34</f>
        <v>8679100</v>
      </c>
      <c r="H34" s="23">
        <f>GSVA_const!H34</f>
        <v>9289589.7729224507</v>
      </c>
      <c r="I34" s="23">
        <f>GSVA_const!I34</f>
        <v>9333431.1043856367</v>
      </c>
      <c r="J34" s="23">
        <f>GSVA_const!J34</f>
        <v>9458888.7814891227</v>
      </c>
      <c r="K34" s="23">
        <f>GSVA_const!K34</f>
        <v>10022626.778018575</v>
      </c>
      <c r="L34" s="23">
        <f>GSVA_const!L34</f>
        <v>9133011.4593422059</v>
      </c>
      <c r="M34" s="23">
        <f>GSVA_const!M34</f>
        <v>10062511.914481891</v>
      </c>
      <c r="N34" s="23">
        <f>GSVA_const!N34</f>
        <v>10695735.745220123</v>
      </c>
      <c r="O34" s="23">
        <f>GSVA_const!O34</f>
        <v>11608454.22172899</v>
      </c>
      <c r="P34" s="3"/>
      <c r="Q34" s="4"/>
      <c r="R34" s="4"/>
      <c r="S34" s="3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  <c r="CC34" s="10"/>
      <c r="CD34" s="10"/>
      <c r="CE34" s="10"/>
      <c r="CF34" s="10"/>
      <c r="CG34" s="10"/>
      <c r="CH34" s="10"/>
      <c r="CI34" s="10"/>
      <c r="CJ34" s="10"/>
      <c r="CK34" s="10"/>
      <c r="CL34" s="10"/>
      <c r="CM34" s="10"/>
      <c r="CN34" s="10"/>
      <c r="CO34" s="10"/>
      <c r="CP34" s="10"/>
      <c r="CQ34" s="10"/>
      <c r="CR34" s="10"/>
      <c r="CS34" s="10"/>
      <c r="CT34" s="10"/>
      <c r="CU34" s="10"/>
      <c r="CV34" s="10"/>
      <c r="CW34" s="10"/>
      <c r="CX34" s="10"/>
      <c r="CY34" s="10"/>
      <c r="CZ34" s="10"/>
      <c r="DA34" s="10"/>
      <c r="DB34" s="10"/>
      <c r="DC34" s="10"/>
      <c r="DD34" s="10"/>
      <c r="DE34" s="8"/>
      <c r="DF34" s="8"/>
      <c r="DG34" s="8"/>
      <c r="DH34" s="8"/>
      <c r="DI34" s="8"/>
      <c r="DJ34" s="8"/>
      <c r="DK34" s="8"/>
      <c r="DL34" s="8"/>
      <c r="DM34" s="8"/>
      <c r="DN34" s="8"/>
      <c r="DO34" s="8"/>
      <c r="DP34" s="8"/>
      <c r="DQ34" s="8"/>
      <c r="DR34" s="8"/>
      <c r="DS34" s="8"/>
      <c r="DT34" s="8"/>
      <c r="DU34" s="8"/>
      <c r="DV34" s="8"/>
      <c r="DW34" s="8"/>
      <c r="DX34" s="10"/>
      <c r="DY34" s="10"/>
      <c r="DZ34" s="10"/>
      <c r="EA34" s="10"/>
      <c r="EB34" s="10"/>
      <c r="EC34" s="10"/>
      <c r="ED34" s="10"/>
      <c r="EE34" s="10"/>
      <c r="EF34" s="10"/>
      <c r="EG34" s="10"/>
      <c r="EH34" s="10"/>
      <c r="EI34" s="10"/>
      <c r="EJ34" s="10"/>
      <c r="EK34" s="10"/>
      <c r="EL34" s="10"/>
      <c r="EM34" s="10"/>
      <c r="EN34" s="10"/>
      <c r="EO34" s="10"/>
      <c r="EP34" s="10"/>
      <c r="EQ34" s="10"/>
      <c r="ER34" s="10"/>
      <c r="ES34" s="10"/>
      <c r="ET34" s="10"/>
      <c r="EU34" s="10"/>
      <c r="EV34" s="10"/>
      <c r="EW34" s="10"/>
      <c r="EX34" s="10"/>
      <c r="EY34" s="10"/>
      <c r="EZ34" s="10"/>
      <c r="FA34" s="10"/>
      <c r="FB34" s="10"/>
      <c r="FC34" s="10"/>
      <c r="FD34" s="10"/>
      <c r="FE34" s="10"/>
      <c r="FF34" s="10"/>
      <c r="FG34" s="10"/>
      <c r="FH34" s="10"/>
      <c r="FI34" s="10"/>
      <c r="FJ34" s="10"/>
      <c r="FK34" s="10"/>
      <c r="FL34" s="10"/>
      <c r="FM34" s="10"/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</row>
    <row r="35" spans="1:188" s="7" customFormat="1" ht="15.75" x14ac:dyDescent="0.25">
      <c r="A35" s="31" t="s">
        <v>44</v>
      </c>
      <c r="B35" s="32" t="s">
        <v>24</v>
      </c>
      <c r="C35" s="23">
        <f>GSVA_const!C35</f>
        <v>2847843</v>
      </c>
      <c r="D35" s="23">
        <f>GSVA_const!D35</f>
        <v>3037500</v>
      </c>
      <c r="E35" s="23">
        <f>GSVA_const!E35</f>
        <v>2706300</v>
      </c>
      <c r="F35" s="23">
        <f>GSVA_const!F35</f>
        <v>2764300</v>
      </c>
      <c r="G35" s="23">
        <f>GSVA_const!G35</f>
        <v>3012400</v>
      </c>
      <c r="H35" s="23">
        <f>GSVA_const!H35</f>
        <v>3371000</v>
      </c>
      <c r="I35" s="23">
        <f>GSVA_const!I35</f>
        <v>3534155.637145326</v>
      </c>
      <c r="J35" s="23">
        <f>GSVA_const!J35</f>
        <v>3679800</v>
      </c>
      <c r="K35" s="23">
        <f>GSVA_const!K35</f>
        <v>3821637.2139867754</v>
      </c>
      <c r="L35" s="23">
        <f>GSVA_const!L35</f>
        <v>3666203.2090767841</v>
      </c>
      <c r="M35" s="23">
        <f>GSVA_const!M35</f>
        <v>4087525.1177744833</v>
      </c>
      <c r="N35" s="23">
        <f>GSVA_const!N35</f>
        <v>4382267.6245174939</v>
      </c>
      <c r="O35" s="23">
        <f>GSVA_const!O35</f>
        <v>4754700.3408782985</v>
      </c>
      <c r="P35" s="3"/>
      <c r="Q35" s="4"/>
      <c r="R35" s="4"/>
      <c r="S35" s="3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  <c r="CC35" s="10"/>
      <c r="CD35" s="10"/>
      <c r="CE35" s="10"/>
      <c r="CF35" s="10"/>
      <c r="CG35" s="10"/>
      <c r="CH35" s="10"/>
      <c r="CI35" s="10"/>
      <c r="CJ35" s="10"/>
      <c r="CK35" s="10"/>
      <c r="CL35" s="10"/>
      <c r="CM35" s="10"/>
      <c r="CN35" s="10"/>
      <c r="CO35" s="10"/>
      <c r="CP35" s="10"/>
      <c r="CQ35" s="10"/>
      <c r="CR35" s="10"/>
      <c r="CS35" s="10"/>
      <c r="CT35" s="10"/>
      <c r="CU35" s="10"/>
      <c r="CV35" s="10"/>
      <c r="CW35" s="10"/>
      <c r="CX35" s="10"/>
      <c r="CY35" s="10"/>
      <c r="CZ35" s="10"/>
      <c r="DA35" s="10"/>
      <c r="DB35" s="10"/>
      <c r="DC35" s="10"/>
      <c r="DD35" s="10"/>
      <c r="DE35" s="8"/>
      <c r="DF35" s="8"/>
      <c r="DG35" s="8"/>
      <c r="DH35" s="8"/>
      <c r="DI35" s="8"/>
      <c r="DJ35" s="8"/>
      <c r="DK35" s="8"/>
      <c r="DL35" s="8"/>
      <c r="DM35" s="8"/>
      <c r="DN35" s="8"/>
      <c r="DO35" s="8"/>
      <c r="DP35" s="8"/>
      <c r="DQ35" s="8"/>
      <c r="DR35" s="8"/>
      <c r="DS35" s="8"/>
      <c r="DT35" s="8"/>
      <c r="DU35" s="8"/>
      <c r="DV35" s="8"/>
      <c r="DW35" s="8"/>
      <c r="DX35" s="10"/>
      <c r="DY35" s="10"/>
      <c r="DZ35" s="10"/>
      <c r="EA35" s="10"/>
      <c r="EB35" s="10"/>
      <c r="EC35" s="10"/>
      <c r="ED35" s="10"/>
      <c r="EE35" s="10"/>
      <c r="EF35" s="10"/>
      <c r="EG35" s="10"/>
      <c r="EH35" s="10"/>
      <c r="EI35" s="10"/>
      <c r="EJ35" s="10"/>
      <c r="EK35" s="10"/>
      <c r="EL35" s="10"/>
      <c r="EM35" s="10"/>
      <c r="EN35" s="10"/>
      <c r="EO35" s="10"/>
      <c r="EP35" s="10"/>
      <c r="EQ35" s="10"/>
      <c r="ER35" s="10"/>
      <c r="ES35" s="10"/>
      <c r="ET35" s="10"/>
      <c r="EU35" s="10"/>
      <c r="EV35" s="10"/>
      <c r="EW35" s="10"/>
      <c r="EX35" s="10"/>
      <c r="EY35" s="10"/>
      <c r="EZ35" s="10"/>
      <c r="FA35" s="10"/>
      <c r="FB35" s="10"/>
      <c r="FC35" s="10"/>
      <c r="FD35" s="10"/>
      <c r="FE35" s="10"/>
      <c r="FF35" s="10"/>
      <c r="FG35" s="10"/>
      <c r="FH35" s="10"/>
      <c r="FI35" s="10"/>
      <c r="FJ35" s="10"/>
      <c r="FK35" s="10"/>
      <c r="FL35" s="10"/>
      <c r="FM35" s="10"/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</row>
    <row r="36" spans="1:188" s="7" customFormat="1" ht="30" x14ac:dyDescent="0.25">
      <c r="A36" s="31" t="s">
        <v>45</v>
      </c>
      <c r="B36" s="32" t="s">
        <v>63</v>
      </c>
      <c r="C36" s="23">
        <f>C33+C34-C35</f>
        <v>64513155.321742311</v>
      </c>
      <c r="D36" s="23">
        <f t="shared" ref="D36:O36" si="8">D33+D34-D35</f>
        <v>67355218.934681118</v>
      </c>
      <c r="E36" s="23">
        <f t="shared" si="8"/>
        <v>70746910.412113771</v>
      </c>
      <c r="F36" s="23">
        <f t="shared" si="8"/>
        <v>72968630.080039009</v>
      </c>
      <c r="G36" s="23">
        <f t="shared" si="8"/>
        <v>79204875.936037123</v>
      </c>
      <c r="H36" s="23">
        <f t="shared" si="8"/>
        <v>88845300.796989799</v>
      </c>
      <c r="I36" s="23">
        <f t="shared" si="8"/>
        <v>92245751.248666003</v>
      </c>
      <c r="J36" s="23">
        <f t="shared" si="8"/>
        <v>94918445.401785895</v>
      </c>
      <c r="K36" s="23">
        <f t="shared" si="8"/>
        <v>98027884.56403181</v>
      </c>
      <c r="L36" s="23">
        <f t="shared" si="8"/>
        <v>91562133.457118049</v>
      </c>
      <c r="M36" s="23">
        <f t="shared" si="8"/>
        <v>102586494.67197199</v>
      </c>
      <c r="N36" s="23">
        <f t="shared" si="8"/>
        <v>109886846.31892684</v>
      </c>
      <c r="O36" s="23">
        <f t="shared" si="8"/>
        <v>119348676.32532838</v>
      </c>
      <c r="P36" s="3"/>
      <c r="Q36" s="4"/>
      <c r="R36" s="4"/>
      <c r="S36" s="3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  <c r="BS36" s="10"/>
      <c r="BT36" s="10"/>
      <c r="BU36" s="10"/>
      <c r="BV36" s="10"/>
      <c r="BW36" s="10"/>
      <c r="BX36" s="10"/>
      <c r="BY36" s="10"/>
      <c r="BZ36" s="10"/>
      <c r="CA36" s="10"/>
      <c r="CB36" s="10"/>
      <c r="CC36" s="10"/>
      <c r="CD36" s="10"/>
      <c r="CE36" s="10"/>
      <c r="CF36" s="10"/>
      <c r="CG36" s="10"/>
      <c r="CH36" s="10"/>
      <c r="CI36" s="10"/>
      <c r="CJ36" s="10"/>
      <c r="CK36" s="10"/>
      <c r="CL36" s="10"/>
      <c r="CM36" s="10"/>
      <c r="CN36" s="10"/>
      <c r="CO36" s="10"/>
      <c r="CP36" s="10"/>
      <c r="CQ36" s="10"/>
      <c r="CR36" s="10"/>
      <c r="CS36" s="10"/>
      <c r="CT36" s="10"/>
      <c r="CU36" s="10"/>
      <c r="CV36" s="10"/>
      <c r="CW36" s="10"/>
      <c r="CX36" s="10"/>
      <c r="CY36" s="10"/>
      <c r="CZ36" s="10"/>
      <c r="DA36" s="10"/>
      <c r="DB36" s="10"/>
      <c r="DC36" s="10"/>
      <c r="DD36" s="10"/>
      <c r="DE36" s="8"/>
      <c r="DF36" s="8"/>
      <c r="DG36" s="8"/>
      <c r="DH36" s="8"/>
      <c r="DI36" s="8"/>
      <c r="DJ36" s="8"/>
      <c r="DK36" s="8"/>
      <c r="DL36" s="8"/>
      <c r="DM36" s="8"/>
      <c r="DN36" s="8"/>
      <c r="DO36" s="8"/>
      <c r="DP36" s="8"/>
      <c r="DQ36" s="8"/>
      <c r="DR36" s="8"/>
      <c r="DS36" s="8"/>
      <c r="DT36" s="8"/>
      <c r="DU36" s="8"/>
      <c r="DV36" s="8"/>
      <c r="DW36" s="8"/>
      <c r="DX36" s="10"/>
      <c r="DY36" s="10"/>
      <c r="DZ36" s="10"/>
      <c r="EA36" s="10"/>
      <c r="EB36" s="10"/>
      <c r="EC36" s="10"/>
      <c r="ED36" s="10"/>
      <c r="EE36" s="10"/>
      <c r="EF36" s="10"/>
      <c r="EG36" s="10"/>
      <c r="EH36" s="10"/>
      <c r="EI36" s="10"/>
      <c r="EJ36" s="10"/>
      <c r="EK36" s="10"/>
      <c r="EL36" s="10"/>
      <c r="EM36" s="10"/>
      <c r="EN36" s="10"/>
      <c r="EO36" s="10"/>
      <c r="EP36" s="10"/>
      <c r="EQ36" s="10"/>
      <c r="ER36" s="10"/>
      <c r="ES36" s="10"/>
      <c r="ET36" s="10"/>
      <c r="EU36" s="10"/>
      <c r="EV36" s="10"/>
      <c r="EW36" s="10"/>
      <c r="EX36" s="10"/>
      <c r="EY36" s="10"/>
      <c r="EZ36" s="10"/>
      <c r="FA36" s="10"/>
      <c r="FB36" s="10"/>
      <c r="FC36" s="10"/>
      <c r="FD36" s="10"/>
      <c r="FE36" s="10"/>
      <c r="FF36" s="10"/>
      <c r="FG36" s="10"/>
      <c r="FH36" s="10"/>
      <c r="FI36" s="10"/>
      <c r="FJ36" s="10"/>
      <c r="FK36" s="10"/>
      <c r="FL36" s="10"/>
      <c r="FM36" s="10"/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</row>
    <row r="37" spans="1:188" s="7" customFormat="1" ht="15.75" x14ac:dyDescent="0.25">
      <c r="A37" s="31" t="s">
        <v>46</v>
      </c>
      <c r="B37" s="32" t="s">
        <v>42</v>
      </c>
      <c r="C37" s="23">
        <f>GSVA_cur!C37</f>
        <v>2015910</v>
      </c>
      <c r="D37" s="23">
        <f>GSVA_cur!D37</f>
        <v>2046780</v>
      </c>
      <c r="E37" s="23">
        <f>GSVA_cur!E37</f>
        <v>2078120</v>
      </c>
      <c r="F37" s="23">
        <f>GSVA_cur!F37</f>
        <v>2109940</v>
      </c>
      <c r="G37" s="23">
        <f>GSVA_cur!G37</f>
        <v>2142250</v>
      </c>
      <c r="H37" s="23">
        <f>GSVA_cur!H37</f>
        <v>2175050</v>
      </c>
      <c r="I37" s="23">
        <f>GSVA_cur!I37</f>
        <v>2208360</v>
      </c>
      <c r="J37" s="23">
        <f>GSVA_cur!J37</f>
        <v>2242170</v>
      </c>
      <c r="K37" s="23">
        <f>GSVA_cur!K37</f>
        <v>2276500</v>
      </c>
      <c r="L37" s="23">
        <f>GSVA_cur!L37</f>
        <v>2296720</v>
      </c>
      <c r="M37" s="23">
        <f>GSVA_cur!M37</f>
        <v>2323010</v>
      </c>
      <c r="N37" s="23">
        <f>GSVA_cur!N37</f>
        <v>2346920</v>
      </c>
      <c r="O37" s="23">
        <f>GSVA_cur!O37</f>
        <v>2370820</v>
      </c>
      <c r="P37" s="1"/>
      <c r="Q37" s="2"/>
      <c r="R37" s="2"/>
      <c r="S37" s="1"/>
      <c r="T37" s="1"/>
      <c r="U37" s="1"/>
      <c r="V37" s="1"/>
      <c r="W37" s="1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DE37" s="9"/>
      <c r="DF37" s="9"/>
      <c r="DG37" s="9"/>
      <c r="DH37" s="9"/>
      <c r="DI37" s="9"/>
      <c r="DJ37" s="9"/>
      <c r="DK37" s="9"/>
      <c r="DL37" s="9"/>
      <c r="DM37" s="9"/>
      <c r="DN37" s="9"/>
      <c r="DO37" s="9"/>
      <c r="DP37" s="9"/>
      <c r="DQ37" s="9"/>
      <c r="DR37" s="9"/>
      <c r="DS37" s="9"/>
      <c r="DT37" s="9"/>
      <c r="DU37" s="9"/>
      <c r="DV37" s="9"/>
      <c r="DW37" s="9"/>
    </row>
    <row r="38" spans="1:188" s="7" customFormat="1" ht="15.75" x14ac:dyDescent="0.25">
      <c r="A38" s="31" t="s">
        <v>47</v>
      </c>
      <c r="B38" s="32" t="s">
        <v>64</v>
      </c>
      <c r="C38" s="23">
        <f>C36/C37*1000</f>
        <v>32002.001737052902</v>
      </c>
      <c r="D38" s="23">
        <f t="shared" ref="D38:O38" si="9">D36/D37*1000</f>
        <v>32907.893830641849</v>
      </c>
      <c r="E38" s="23">
        <f t="shared" si="9"/>
        <v>34043.707972645359</v>
      </c>
      <c r="F38" s="23">
        <f t="shared" si="9"/>
        <v>34583.272548053028</v>
      </c>
      <c r="G38" s="23">
        <f t="shared" si="9"/>
        <v>36972.751049614715</v>
      </c>
      <c r="H38" s="23">
        <f t="shared" si="9"/>
        <v>40847.475137118592</v>
      </c>
      <c r="I38" s="23">
        <f t="shared" si="9"/>
        <v>41771.156536373601</v>
      </c>
      <c r="J38" s="23">
        <f t="shared" si="9"/>
        <v>42333.295602824895</v>
      </c>
      <c r="K38" s="23">
        <f t="shared" si="9"/>
        <v>43060.788299596665</v>
      </c>
      <c r="L38" s="23">
        <f t="shared" si="9"/>
        <v>39866.476304084979</v>
      </c>
      <c r="M38" s="23">
        <f t="shared" si="9"/>
        <v>44161.021550476318</v>
      </c>
      <c r="N38" s="23">
        <f t="shared" si="9"/>
        <v>46821.726483615479</v>
      </c>
      <c r="O38" s="23">
        <f t="shared" si="9"/>
        <v>50340.673828181127</v>
      </c>
      <c r="P38" s="1"/>
      <c r="Q38" s="2"/>
      <c r="R38" s="2"/>
      <c r="S38" s="3"/>
      <c r="T38" s="3"/>
      <c r="U38" s="3"/>
      <c r="V38" s="3"/>
      <c r="W38" s="3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X38" s="10"/>
      <c r="BY38" s="10"/>
      <c r="BZ38" s="10"/>
      <c r="CA38" s="10"/>
      <c r="DE38" s="9"/>
      <c r="DF38" s="9"/>
      <c r="DG38" s="9"/>
      <c r="DH38" s="9"/>
      <c r="DI38" s="9"/>
      <c r="DJ38" s="9"/>
      <c r="DK38" s="9"/>
      <c r="DL38" s="9"/>
      <c r="DM38" s="9"/>
      <c r="DN38" s="9"/>
      <c r="DO38" s="9"/>
      <c r="DP38" s="9"/>
      <c r="DQ38" s="9"/>
      <c r="DR38" s="9"/>
      <c r="DS38" s="9"/>
      <c r="DT38" s="9"/>
      <c r="DU38" s="9"/>
      <c r="DV38" s="9"/>
      <c r="DW38" s="9"/>
    </row>
    <row r="39" spans="1:188" ht="51.75" customHeight="1" x14ac:dyDescent="0.25">
      <c r="A39" s="36" t="s">
        <v>77</v>
      </c>
      <c r="B39" s="36"/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  <c r="O39" s="36"/>
      <c r="X39" s="2"/>
      <c r="AE39" s="2"/>
      <c r="AJ39" s="2"/>
      <c r="AM39" s="2"/>
      <c r="AR39" s="2"/>
      <c r="AU39" s="2"/>
      <c r="DE39" s="1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8" s="7" customFormat="1" x14ac:dyDescent="0.25">
      <c r="A40" s="2"/>
      <c r="B40" s="2"/>
      <c r="C40" s="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CO40" s="9"/>
      <c r="CP40" s="9"/>
      <c r="CQ40" s="9"/>
      <c r="CR40" s="9"/>
      <c r="CS40" s="9"/>
      <c r="CT40" s="9"/>
      <c r="CU40" s="9"/>
      <c r="CV40" s="9"/>
      <c r="CW40" s="9"/>
      <c r="CX40" s="9"/>
      <c r="CY40" s="9"/>
      <c r="CZ40" s="9"/>
      <c r="DA40" s="9"/>
      <c r="DB40" s="9"/>
      <c r="DC40" s="9"/>
      <c r="DD40" s="9"/>
      <c r="DE40" s="9"/>
      <c r="DF40" s="9"/>
      <c r="DG40" s="9"/>
    </row>
    <row r="41" spans="1:188" s="7" customFormat="1" x14ac:dyDescent="0.25">
      <c r="A41" s="2"/>
      <c r="B41" s="2"/>
      <c r="C41" s="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CO41" s="9"/>
      <c r="CP41" s="9"/>
      <c r="CQ41" s="9"/>
      <c r="CR41" s="9"/>
      <c r="CS41" s="9"/>
      <c r="CT41" s="9"/>
      <c r="CU41" s="9"/>
      <c r="CV41" s="9"/>
      <c r="CW41" s="9"/>
      <c r="CX41" s="9"/>
      <c r="CY41" s="9"/>
      <c r="CZ41" s="9"/>
      <c r="DA41" s="9"/>
      <c r="DB41" s="9"/>
      <c r="DC41" s="9"/>
      <c r="DD41" s="9"/>
      <c r="DE41" s="9"/>
      <c r="DF41" s="9"/>
      <c r="DG41" s="9"/>
    </row>
    <row r="42" spans="1:188" x14ac:dyDescent="0.25">
      <c r="C42" s="1"/>
      <c r="G42" s="2"/>
      <c r="H42" s="2"/>
      <c r="I42" s="2"/>
      <c r="J42" s="2"/>
      <c r="K42" s="2"/>
      <c r="L42" s="2"/>
      <c r="M42" s="2"/>
      <c r="N42" s="2"/>
      <c r="O42" s="2"/>
      <c r="P42" s="2"/>
      <c r="S42" s="2"/>
      <c r="X42" s="2"/>
      <c r="AE42" s="2"/>
      <c r="AJ42" s="2"/>
      <c r="AM42" s="2"/>
      <c r="AR42" s="2"/>
      <c r="AU42" s="2"/>
      <c r="CO42" s="1"/>
      <c r="CP42" s="1"/>
      <c r="CQ42" s="1"/>
      <c r="CR42" s="1"/>
      <c r="CS42" s="1"/>
      <c r="CT42" s="1"/>
      <c r="CU42" s="1"/>
      <c r="CV42" s="1"/>
      <c r="CW42" s="1"/>
      <c r="CX42" s="1"/>
      <c r="CY42" s="1"/>
      <c r="CZ42" s="1"/>
      <c r="DA42" s="1"/>
      <c r="DB42" s="1"/>
      <c r="DC42" s="1"/>
      <c r="DD42" s="1"/>
      <c r="DE42" s="1"/>
      <c r="DF42" s="1"/>
      <c r="DG42" s="1"/>
      <c r="EG42" s="2"/>
      <c r="EH42" s="2"/>
      <c r="EI42" s="2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8" x14ac:dyDescent="0.25">
      <c r="C43" s="1"/>
      <c r="G43" s="2"/>
      <c r="H43" s="2"/>
      <c r="I43" s="2"/>
      <c r="J43" s="2"/>
      <c r="K43" s="2"/>
      <c r="L43" s="2"/>
      <c r="M43" s="2"/>
      <c r="N43" s="2"/>
      <c r="O43" s="2"/>
      <c r="P43" s="2"/>
      <c r="S43" s="2"/>
      <c r="X43" s="2"/>
      <c r="AE43" s="2"/>
      <c r="AJ43" s="2"/>
      <c r="AM43" s="2"/>
      <c r="AR43" s="2"/>
      <c r="AU43" s="2"/>
      <c r="CO43" s="1"/>
      <c r="CP43" s="1"/>
      <c r="CQ43" s="1"/>
      <c r="CR43" s="1"/>
      <c r="CS43" s="1"/>
      <c r="CT43" s="1"/>
      <c r="CU43" s="1"/>
      <c r="CV43" s="1"/>
      <c r="CW43" s="1"/>
      <c r="CX43" s="1"/>
      <c r="CY43" s="1"/>
      <c r="CZ43" s="1"/>
      <c r="DA43" s="1"/>
      <c r="DB43" s="1"/>
      <c r="DC43" s="1"/>
      <c r="DD43" s="1"/>
      <c r="DE43" s="1"/>
      <c r="DF43" s="1"/>
      <c r="DG43" s="1"/>
      <c r="EG43" s="2"/>
      <c r="EH43" s="2"/>
      <c r="EI43" s="2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8" s="7" customFormat="1" x14ac:dyDescent="0.25">
      <c r="A44" s="2"/>
      <c r="B44" s="2"/>
      <c r="C44" s="1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CO44" s="9"/>
      <c r="CP44" s="9"/>
      <c r="CQ44" s="9"/>
      <c r="CR44" s="9"/>
      <c r="CS44" s="9"/>
      <c r="CT44" s="9"/>
      <c r="CU44" s="9"/>
      <c r="CV44" s="9"/>
      <c r="CW44" s="9"/>
      <c r="CX44" s="9"/>
      <c r="CY44" s="9"/>
      <c r="CZ44" s="9"/>
      <c r="DA44" s="9"/>
      <c r="DB44" s="9"/>
      <c r="DC44" s="9"/>
      <c r="DD44" s="9"/>
      <c r="DE44" s="9"/>
      <c r="DF44" s="9"/>
      <c r="DG44" s="9"/>
    </row>
    <row r="45" spans="1:188" s="7" customFormat="1" x14ac:dyDescent="0.25">
      <c r="A45" s="2"/>
      <c r="B45" s="2"/>
      <c r="C45" s="1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CO45" s="9"/>
      <c r="CP45" s="9"/>
      <c r="CQ45" s="9"/>
      <c r="CR45" s="9"/>
      <c r="CS45" s="9"/>
      <c r="CT45" s="9"/>
      <c r="CU45" s="9"/>
      <c r="CV45" s="9"/>
      <c r="CW45" s="9"/>
      <c r="CX45" s="9"/>
      <c r="CY45" s="9"/>
      <c r="CZ45" s="9"/>
      <c r="DA45" s="9"/>
      <c r="DB45" s="9"/>
      <c r="DC45" s="9"/>
      <c r="DD45" s="9"/>
      <c r="DE45" s="9"/>
      <c r="DF45" s="9"/>
      <c r="DG45" s="9"/>
    </row>
    <row r="46" spans="1:188" s="7" customFormat="1" x14ac:dyDescent="0.25">
      <c r="A46" s="2"/>
      <c r="B46" s="2"/>
      <c r="C46" s="1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CO46" s="9"/>
      <c r="CP46" s="9"/>
      <c r="CQ46" s="9"/>
      <c r="CR46" s="9"/>
      <c r="CS46" s="9"/>
      <c r="CT46" s="9"/>
      <c r="CU46" s="9"/>
      <c r="CV46" s="9"/>
      <c r="CW46" s="9"/>
      <c r="CX46" s="9"/>
      <c r="CY46" s="9"/>
      <c r="CZ46" s="9"/>
      <c r="DA46" s="9"/>
      <c r="DB46" s="9"/>
      <c r="DC46" s="9"/>
      <c r="DD46" s="9"/>
      <c r="DE46" s="9"/>
      <c r="DF46" s="9"/>
      <c r="DG46" s="9"/>
    </row>
    <row r="47" spans="1:188" x14ac:dyDescent="0.25">
      <c r="C47" s="1"/>
      <c r="G47" s="2"/>
      <c r="H47" s="2"/>
      <c r="I47" s="2"/>
      <c r="J47" s="2"/>
      <c r="K47" s="2"/>
      <c r="L47" s="2"/>
      <c r="M47" s="2"/>
      <c r="N47" s="2"/>
      <c r="O47" s="2"/>
      <c r="P47" s="2"/>
      <c r="S47" s="2"/>
      <c r="X47" s="2"/>
      <c r="AE47" s="2"/>
      <c r="AJ47" s="2"/>
      <c r="AM47" s="2"/>
      <c r="AR47" s="2"/>
      <c r="AU47" s="2"/>
      <c r="CO47" s="1"/>
      <c r="CP47" s="1"/>
      <c r="CQ47" s="1"/>
      <c r="CR47" s="1"/>
      <c r="CS47" s="1"/>
      <c r="CT47" s="1"/>
      <c r="CU47" s="1"/>
      <c r="CV47" s="1"/>
      <c r="CW47" s="1"/>
      <c r="CX47" s="1"/>
      <c r="CY47" s="1"/>
      <c r="CZ47" s="1"/>
      <c r="DA47" s="1"/>
      <c r="DB47" s="1"/>
      <c r="DC47" s="1"/>
      <c r="DD47" s="1"/>
      <c r="DE47" s="1"/>
      <c r="DF47" s="1"/>
      <c r="DG47" s="1"/>
      <c r="EG47" s="2"/>
      <c r="EH47" s="2"/>
      <c r="EI47" s="2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8" x14ac:dyDescent="0.25">
      <c r="C48" s="1"/>
      <c r="G48" s="2"/>
      <c r="I48" s="2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G49" s="2"/>
      <c r="I49" s="2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G50" s="2"/>
      <c r="I50" s="2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G51" s="2"/>
      <c r="I51" s="2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G52" s="2"/>
      <c r="I52" s="2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G53" s="2"/>
      <c r="I53" s="2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G54" s="2"/>
      <c r="I54" s="2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G55" s="2"/>
      <c r="I55" s="2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G56" s="2"/>
      <c r="I56" s="2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G57" s="2"/>
      <c r="I57" s="2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G58" s="2"/>
      <c r="I58" s="2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G59" s="2"/>
      <c r="I59" s="2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G60" s="2"/>
      <c r="I60" s="2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G61" s="2"/>
      <c r="I61" s="2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G62" s="2"/>
      <c r="I62" s="2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G63" s="2"/>
      <c r="I63" s="2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G64" s="2"/>
      <c r="I64" s="2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G65" s="2"/>
      <c r="I65" s="2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G66" s="2"/>
      <c r="I66" s="2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G67" s="2"/>
      <c r="I67" s="2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G68" s="2"/>
      <c r="I68" s="2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G69" s="2"/>
      <c r="I69" s="2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G70" s="2"/>
      <c r="I70" s="2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G71" s="2"/>
      <c r="I71" s="2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G72" s="2"/>
      <c r="I72" s="2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G73" s="2"/>
      <c r="I73" s="2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G74" s="2"/>
      <c r="I74" s="2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G75" s="2"/>
      <c r="I75" s="2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G76" s="2"/>
      <c r="I76" s="2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G77" s="2"/>
      <c r="I77" s="2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G78" s="2"/>
      <c r="I78" s="2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G79" s="2"/>
      <c r="I79" s="2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G80" s="2"/>
      <c r="I80" s="2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G81" s="2"/>
      <c r="I81" s="2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G82" s="2"/>
      <c r="I82" s="2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G83" s="2"/>
      <c r="I83" s="2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G84" s="2"/>
      <c r="I84" s="2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G85" s="2"/>
      <c r="I85" s="2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G86" s="2"/>
      <c r="I86" s="2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G87" s="2"/>
      <c r="I87" s="2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G88" s="2"/>
      <c r="I88" s="2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G89" s="2"/>
      <c r="I89" s="2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G90" s="2"/>
      <c r="I90" s="2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G91" s="2"/>
      <c r="I91" s="2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G92" s="2"/>
      <c r="I92" s="2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G93" s="2"/>
      <c r="I93" s="2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G94" s="2"/>
      <c r="I94" s="2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G95" s="2"/>
      <c r="I95" s="2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G96" s="2"/>
      <c r="I96" s="2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G97" s="2"/>
      <c r="I97" s="2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G98" s="2"/>
      <c r="I98" s="2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G99" s="2"/>
      <c r="I99" s="2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G100" s="2"/>
      <c r="I100" s="2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G101" s="2"/>
      <c r="I101" s="2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G102" s="2"/>
      <c r="I102" s="2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G103" s="2"/>
      <c r="I103" s="2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G104" s="2"/>
      <c r="I104" s="2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G105" s="2"/>
      <c r="I105" s="2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G106" s="2"/>
      <c r="I106" s="2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G107" s="2"/>
      <c r="I107" s="2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G108" s="2"/>
      <c r="I108" s="2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G109" s="2"/>
      <c r="I109" s="2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G110" s="2"/>
      <c r="I110" s="2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G111" s="2"/>
      <c r="I111" s="2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G112" s="2"/>
      <c r="I112" s="2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G113" s="2"/>
      <c r="I113" s="2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G114" s="2"/>
      <c r="I114" s="2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G115" s="2"/>
      <c r="I115" s="2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G116" s="2"/>
      <c r="I116" s="2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G117" s="2"/>
      <c r="I117" s="2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G118" s="2"/>
      <c r="I118" s="2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G119" s="2"/>
      <c r="I119" s="2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  <row r="120" spans="3:155" x14ac:dyDescent="0.25">
      <c r="C120" s="1"/>
      <c r="G120" s="2"/>
      <c r="I120" s="2"/>
      <c r="J120" s="2"/>
      <c r="K120" s="2"/>
      <c r="L120" s="2"/>
      <c r="M120" s="2"/>
      <c r="N120" s="2"/>
      <c r="P120" s="2"/>
      <c r="S120" s="2"/>
      <c r="T120" s="1"/>
      <c r="W120" s="1"/>
      <c r="X120" s="2"/>
      <c r="AB120" s="1"/>
      <c r="AJ120" s="2"/>
      <c r="AM120" s="2"/>
      <c r="AR120" s="2"/>
      <c r="AU120" s="2"/>
      <c r="DQ120" s="1"/>
      <c r="DR120" s="1"/>
      <c r="DS120" s="1"/>
      <c r="DT120" s="1"/>
      <c r="DU120" s="1"/>
      <c r="DV120" s="1"/>
      <c r="DW120" s="1"/>
      <c r="DX120" s="1"/>
      <c r="DY120" s="1"/>
      <c r="DZ120" s="1"/>
      <c r="EA120" s="1"/>
      <c r="EB120" s="1"/>
      <c r="EC120" s="1"/>
      <c r="ED120" s="1"/>
      <c r="EE120" s="1"/>
      <c r="EF120" s="1"/>
      <c r="EJ120" s="2"/>
      <c r="EK120" s="2"/>
      <c r="EL120" s="2"/>
      <c r="EM120" s="2"/>
      <c r="EN120" s="2"/>
      <c r="EO120" s="2"/>
      <c r="EP120" s="2"/>
      <c r="EQ120" s="2"/>
      <c r="ER120" s="2"/>
      <c r="ES120" s="2"/>
      <c r="ET120" s="2"/>
      <c r="EU120" s="2"/>
      <c r="EV120" s="2"/>
      <c r="EW120" s="2"/>
      <c r="EX120" s="2"/>
      <c r="EY120" s="2"/>
    </row>
    <row r="121" spans="3:155" x14ac:dyDescent="0.25">
      <c r="C121" s="1"/>
      <c r="G121" s="2"/>
      <c r="I121" s="2"/>
      <c r="J121" s="2"/>
      <c r="K121" s="2"/>
      <c r="L121" s="2"/>
      <c r="M121" s="2"/>
      <c r="N121" s="2"/>
      <c r="P121" s="2"/>
      <c r="S121" s="2"/>
      <c r="T121" s="1"/>
      <c r="W121" s="1"/>
      <c r="X121" s="2"/>
      <c r="AB121" s="1"/>
      <c r="AJ121" s="2"/>
      <c r="AM121" s="2"/>
      <c r="AR121" s="2"/>
      <c r="AU121" s="2"/>
      <c r="DQ121" s="1"/>
      <c r="DR121" s="1"/>
      <c r="DS121" s="1"/>
      <c r="DT121" s="1"/>
      <c r="DU121" s="1"/>
      <c r="DV121" s="1"/>
      <c r="DW121" s="1"/>
      <c r="DX121" s="1"/>
      <c r="DY121" s="1"/>
      <c r="DZ121" s="1"/>
      <c r="EA121" s="1"/>
      <c r="EB121" s="1"/>
      <c r="EC121" s="1"/>
      <c r="ED121" s="1"/>
      <c r="EE121" s="1"/>
      <c r="EF121" s="1"/>
      <c r="EJ121" s="2"/>
      <c r="EK121" s="2"/>
      <c r="EL121" s="2"/>
      <c r="EM121" s="2"/>
      <c r="EN121" s="2"/>
      <c r="EO121" s="2"/>
      <c r="EP121" s="2"/>
      <c r="EQ121" s="2"/>
      <c r="ER121" s="2"/>
      <c r="ES121" s="2"/>
      <c r="ET121" s="2"/>
      <c r="EU121" s="2"/>
      <c r="EV121" s="2"/>
      <c r="EW121" s="2"/>
      <c r="EX121" s="2"/>
      <c r="EY121" s="2"/>
    </row>
    <row r="122" spans="3:155" x14ac:dyDescent="0.25">
      <c r="C122" s="1"/>
      <c r="G122" s="2"/>
      <c r="I122" s="2"/>
      <c r="J122" s="2"/>
      <c r="K122" s="2"/>
      <c r="L122" s="2"/>
      <c r="M122" s="2"/>
      <c r="N122" s="2"/>
      <c r="P122" s="2"/>
      <c r="S122" s="2"/>
      <c r="T122" s="1"/>
      <c r="W122" s="1"/>
      <c r="X122" s="2"/>
      <c r="AB122" s="1"/>
      <c r="AJ122" s="2"/>
      <c r="AM122" s="2"/>
      <c r="AR122" s="2"/>
      <c r="AU122" s="2"/>
      <c r="DQ122" s="1"/>
      <c r="DR122" s="1"/>
      <c r="DS122" s="1"/>
      <c r="DT122" s="1"/>
      <c r="DU122" s="1"/>
      <c r="DV122" s="1"/>
      <c r="DW122" s="1"/>
      <c r="DX122" s="1"/>
      <c r="DY122" s="1"/>
      <c r="DZ122" s="1"/>
      <c r="EA122" s="1"/>
      <c r="EB122" s="1"/>
      <c r="EC122" s="1"/>
      <c r="ED122" s="1"/>
      <c r="EE122" s="1"/>
      <c r="EF122" s="1"/>
      <c r="EJ122" s="2"/>
      <c r="EK122" s="2"/>
      <c r="EL122" s="2"/>
      <c r="EM122" s="2"/>
      <c r="EN122" s="2"/>
      <c r="EO122" s="2"/>
      <c r="EP122" s="2"/>
      <c r="EQ122" s="2"/>
      <c r="ER122" s="2"/>
      <c r="ES122" s="2"/>
      <c r="ET122" s="2"/>
      <c r="EU122" s="2"/>
      <c r="EV122" s="2"/>
      <c r="EW122" s="2"/>
      <c r="EX122" s="2"/>
      <c r="EY122" s="2"/>
    </row>
    <row r="123" spans="3:155" x14ac:dyDescent="0.25">
      <c r="C123" s="1"/>
      <c r="G123" s="2"/>
      <c r="I123" s="2"/>
      <c r="J123" s="2"/>
      <c r="K123" s="2"/>
      <c r="L123" s="2"/>
      <c r="M123" s="2"/>
      <c r="N123" s="2"/>
      <c r="P123" s="2"/>
      <c r="S123" s="2"/>
      <c r="T123" s="1"/>
      <c r="W123" s="1"/>
      <c r="X123" s="2"/>
      <c r="AB123" s="1"/>
      <c r="AJ123" s="2"/>
      <c r="AM123" s="2"/>
      <c r="AR123" s="2"/>
      <c r="AU123" s="2"/>
      <c r="DQ123" s="1"/>
      <c r="DR123" s="1"/>
      <c r="DS123" s="1"/>
      <c r="DT123" s="1"/>
      <c r="DU123" s="1"/>
      <c r="DV123" s="1"/>
      <c r="DW123" s="1"/>
      <c r="DX123" s="1"/>
      <c r="DY123" s="1"/>
      <c r="DZ123" s="1"/>
      <c r="EA123" s="1"/>
      <c r="EB123" s="1"/>
      <c r="EC123" s="1"/>
      <c r="ED123" s="1"/>
      <c r="EE123" s="1"/>
      <c r="EF123" s="1"/>
      <c r="EJ123" s="2"/>
      <c r="EK123" s="2"/>
      <c r="EL123" s="2"/>
      <c r="EM123" s="2"/>
      <c r="EN123" s="2"/>
      <c r="EO123" s="2"/>
      <c r="EP123" s="2"/>
      <c r="EQ123" s="2"/>
      <c r="ER123" s="2"/>
      <c r="ES123" s="2"/>
      <c r="ET123" s="2"/>
      <c r="EU123" s="2"/>
      <c r="EV123" s="2"/>
      <c r="EW123" s="2"/>
      <c r="EX123" s="2"/>
      <c r="EY123" s="2"/>
    </row>
    <row r="124" spans="3:155" x14ac:dyDescent="0.25">
      <c r="C124" s="1"/>
      <c r="G124" s="2"/>
      <c r="I124" s="2"/>
      <c r="J124" s="2"/>
      <c r="K124" s="2"/>
      <c r="L124" s="2"/>
      <c r="M124" s="2"/>
      <c r="N124" s="2"/>
      <c r="P124" s="2"/>
      <c r="S124" s="2"/>
      <c r="T124" s="1"/>
      <c r="W124" s="1"/>
      <c r="X124" s="2"/>
      <c r="AB124" s="1"/>
      <c r="AJ124" s="2"/>
      <c r="AM124" s="2"/>
      <c r="AR124" s="2"/>
      <c r="AU124" s="2"/>
      <c r="DQ124" s="1"/>
      <c r="DR124" s="1"/>
      <c r="DS124" s="1"/>
      <c r="DT124" s="1"/>
      <c r="DU124" s="1"/>
      <c r="DV124" s="1"/>
      <c r="DW124" s="1"/>
      <c r="DX124" s="1"/>
      <c r="DY124" s="1"/>
      <c r="DZ124" s="1"/>
      <c r="EA124" s="1"/>
      <c r="EB124" s="1"/>
      <c r="EC124" s="1"/>
      <c r="ED124" s="1"/>
      <c r="EE124" s="1"/>
      <c r="EF124" s="1"/>
      <c r="EJ124" s="2"/>
      <c r="EK124" s="2"/>
      <c r="EL124" s="2"/>
      <c r="EM124" s="2"/>
      <c r="EN124" s="2"/>
      <c r="EO124" s="2"/>
      <c r="EP124" s="2"/>
      <c r="EQ124" s="2"/>
      <c r="ER124" s="2"/>
      <c r="ES124" s="2"/>
      <c r="ET124" s="2"/>
      <c r="EU124" s="2"/>
      <c r="EV124" s="2"/>
      <c r="EW124" s="2"/>
      <c r="EX124" s="2"/>
      <c r="EY124" s="2"/>
    </row>
  </sheetData>
  <sheetProtection formatColumns="0" formatRows="0"/>
  <mergeCells count="1">
    <mergeCell ref="A39:O39"/>
  </mergeCells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2025-03-24T10:50:28Z</dcterms:modified>
</cp:coreProperties>
</file>