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SD\Desktop\"/>
    </mc:Choice>
  </mc:AlternateContent>
  <xr:revisionPtr revIDLastSave="0" documentId="13_ncr:1_{616AB90F-E216-4B01-8965-3942169CEA1B}" xr6:coauthVersionLast="36" xr6:coauthVersionMax="36" xr10:uidLastSave="{00000000-0000-0000-0000-000000000000}"/>
  <bookViews>
    <workbookView xWindow="0" yWindow="0" windowWidth="24000" windowHeight="9405" activeTab="6" xr2:uid="{2FA3D08E-79EE-457D-B913-57BD3A5FCD40}"/>
  </bookViews>
  <sheets>
    <sheet name="2.1" sheetId="1" r:id="rId1"/>
    <sheet name="2.1 Cont. " sheetId="2" r:id="rId2"/>
    <sheet name="2.2" sheetId="3" r:id="rId3"/>
    <sheet name="2.3" sheetId="4" r:id="rId4"/>
    <sheet name="2.4" sheetId="5" r:id="rId5"/>
    <sheet name="2.5" sheetId="6" r:id="rId6"/>
    <sheet name="2.6" sheetId="7" r:id="rId7"/>
  </sheets>
  <externalReferences>
    <externalReference r:id="rId8"/>
    <externalReference r:id="rId9"/>
    <externalReference r:id="rId10"/>
  </externalReferences>
  <definedNames>
    <definedName name="\I">#REF!</definedName>
    <definedName name="\P">#REF!</definedName>
    <definedName name="aa">'[2]Oil Consumption – barrels'!#REF!</definedName>
    <definedName name="bb" localSheetId="1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bb" localSheetId="2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bb" localSheetId="3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bb" localSheetId="4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bb" localSheetId="5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bb" localSheetId="6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bb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CFHeadings">'[1]Conversion factors_1'!$B$5:$Q$5</definedName>
    <definedName name="ConversionFactors">OFFSET('[1]Conversion factors_1'!$B$6,0,0,100,16)</definedName>
    <definedName name="ConversionFactors2">OFFSET('[1]Conversion factors_2'!$B$6,0,0,100,16)</definedName>
    <definedName name="Countries">'[3]automatic MM'!$C$77:$C$114</definedName>
    <definedName name="CountryName">'[3]automatic MM'!$D$6</definedName>
    <definedName name="CountryName_1">'[3]automatic MM'!$D$6</definedName>
    <definedName name="DataYear">'[3]automatic MM'!$D$9</definedName>
    <definedName name="elec" localSheetId="1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" localSheetId="2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" localSheetId="3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" localSheetId="4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" localSheetId="5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" localSheetId="6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2" localSheetId="1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2" localSheetId="2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2" localSheetId="3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2" localSheetId="4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2" localSheetId="5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2" localSheetId="6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2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3" localSheetId="1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3" localSheetId="2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3" localSheetId="3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3" localSheetId="4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3" localSheetId="5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3" localSheetId="6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3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c" localSheetId="1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c" localSheetId="2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c" localSheetId="3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c" localSheetId="4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c" localSheetId="5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c" localSheetId="6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c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xceptions">OFFSET([3]Exceptions!$B$8,1,0,COUNTA([3]Exceptions!$B$8:$B$305)-1,6)</definedName>
    <definedName name="INIT">#REF!</definedName>
    <definedName name="LEAP">#REF!</definedName>
    <definedName name="MJ_per_toe">41868</definedName>
    <definedName name="NONLEAP">#REF!</definedName>
    <definedName name="Print1">#REF!</definedName>
    <definedName name="RawData">'[1]Data in physical units_1'!$B$5:$BM$106</definedName>
    <definedName name="RawData2">'[1]Data in physical units_2'!$B$5:$BM$106</definedName>
    <definedName name="RawDataHeadings">'[1]Data in physical units_1'!$B$4:$BM$4</definedName>
    <definedName name="RawDataHeadings2">'[1]Data in physical units_2'!$B$4:$BM$4</definedName>
    <definedName name="table6" localSheetId="1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table6" localSheetId="2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table6" localSheetId="3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table6" localSheetId="4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table6" localSheetId="5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table6" localSheetId="6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table6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wrn.Coal._.Questionnaire." localSheetId="1" hidden="1">{#N/A,#N/A,FALSE,"Explanatory notes";#N/A,#N/A,FALSE,"Table 1A 1999";#N/A,#N/A,FALSE,"Table 2A 1999";#N/A,#N/A,FALSE,"Table 3A 1999";#N/A,#N/A,FALSE,"Table 4A 1999";#N/A,#N/A,FALSE,"Table 5A 1999";#N/A,#N/A,FALSE,"Table 6A 1999";#N/A,#N/A,FALSE,"Table 7A 1999";#N/A,#N/A,FALSE,"Table 8A 1999";#N/A,#N/A,FALSE,"Remarks"}</definedName>
    <definedName name="wrn.Coal._.Questionnaire." localSheetId="2" hidden="1">{#N/A,#N/A,FALSE,"Explanatory notes";#N/A,#N/A,FALSE,"Table 1A 1999";#N/A,#N/A,FALSE,"Table 2A 1999";#N/A,#N/A,FALSE,"Table 3A 1999";#N/A,#N/A,FALSE,"Table 4A 1999";#N/A,#N/A,FALSE,"Table 5A 1999";#N/A,#N/A,FALSE,"Table 6A 1999";#N/A,#N/A,FALSE,"Table 7A 1999";#N/A,#N/A,FALSE,"Table 8A 1999";#N/A,#N/A,FALSE,"Remarks"}</definedName>
    <definedName name="wrn.Coal._.Questionnaire." localSheetId="3" hidden="1">{#N/A,#N/A,FALSE,"Explanatory notes";#N/A,#N/A,FALSE,"Table 1A 1999";#N/A,#N/A,FALSE,"Table 2A 1999";#N/A,#N/A,FALSE,"Table 3A 1999";#N/A,#N/A,FALSE,"Table 4A 1999";#N/A,#N/A,FALSE,"Table 5A 1999";#N/A,#N/A,FALSE,"Table 6A 1999";#N/A,#N/A,FALSE,"Table 7A 1999";#N/A,#N/A,FALSE,"Table 8A 1999";#N/A,#N/A,FALSE,"Remarks"}</definedName>
    <definedName name="wrn.Coal._.Questionnaire." localSheetId="4" hidden="1">{#N/A,#N/A,FALSE,"Explanatory notes";#N/A,#N/A,FALSE,"Table 1A 1999";#N/A,#N/A,FALSE,"Table 2A 1999";#N/A,#N/A,FALSE,"Table 3A 1999";#N/A,#N/A,FALSE,"Table 4A 1999";#N/A,#N/A,FALSE,"Table 5A 1999";#N/A,#N/A,FALSE,"Table 6A 1999";#N/A,#N/A,FALSE,"Table 7A 1999";#N/A,#N/A,FALSE,"Table 8A 1999";#N/A,#N/A,FALSE,"Remarks"}</definedName>
    <definedName name="wrn.Coal._.Questionnaire." localSheetId="5" hidden="1">{#N/A,#N/A,FALSE,"Explanatory notes";#N/A,#N/A,FALSE,"Table 1A 1999";#N/A,#N/A,FALSE,"Table 2A 1999";#N/A,#N/A,FALSE,"Table 3A 1999";#N/A,#N/A,FALSE,"Table 4A 1999";#N/A,#N/A,FALSE,"Table 5A 1999";#N/A,#N/A,FALSE,"Table 6A 1999";#N/A,#N/A,FALSE,"Table 7A 1999";#N/A,#N/A,FALSE,"Table 8A 1999";#N/A,#N/A,FALSE,"Remarks"}</definedName>
    <definedName name="wrn.Coal._.Questionnaire." localSheetId="6" hidden="1">{#N/A,#N/A,FALSE,"Explanatory notes";#N/A,#N/A,FALSE,"Table 1A 1999";#N/A,#N/A,FALSE,"Table 2A 1999";#N/A,#N/A,FALSE,"Table 3A 1999";#N/A,#N/A,FALSE,"Table 4A 1999";#N/A,#N/A,FALSE,"Table 5A 1999";#N/A,#N/A,FALSE,"Table 6A 1999";#N/A,#N/A,FALSE,"Table 7A 1999";#N/A,#N/A,FALSE,"Table 8A 1999";#N/A,#N/A,FALSE,"Remarks"}</definedName>
    <definedName name="wrn.Coal._.Questionnaire." hidden="1">{#N/A,#N/A,FALSE,"Explanatory notes";#N/A,#N/A,FALSE,"Table 1A 1999";#N/A,#N/A,FALSE,"Table 2A 1999";#N/A,#N/A,FALSE,"Table 3A 1999";#N/A,#N/A,FALSE,"Table 4A 1999";#N/A,#N/A,FALSE,"Table 5A 1999";#N/A,#N/A,FALSE,"Table 6A 1999";#N/A,#N/A,FALSE,"Table 7A 1999";#N/A,#N/A,FALSE,"Table 8A 1999";#N/A,#N/A,FALSE,"Remarks"}</definedName>
    <definedName name="wrn.Electricity._.Questionnaire." localSheetId="1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wrn.Electricity._.Questionnaire." localSheetId="2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wrn.Electricity._.Questionnaire." localSheetId="3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wrn.Electricity._.Questionnaire." localSheetId="4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wrn.Electricity._.Questionnaire." localSheetId="5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wrn.Electricity._.Questionnaire." localSheetId="6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wrn.Electricity._.Questionnaire.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44" i="7" l="1"/>
  <c r="H44" i="7"/>
  <c r="G44" i="7"/>
  <c r="F44" i="7"/>
  <c r="E44" i="7"/>
  <c r="C44" i="7"/>
  <c r="D34" i="7"/>
  <c r="D33" i="7"/>
  <c r="D31" i="7"/>
  <c r="D30" i="7"/>
  <c r="D27" i="7"/>
  <c r="D26" i="7"/>
  <c r="D23" i="7"/>
  <c r="D22" i="7"/>
  <c r="D21" i="7"/>
  <c r="D20" i="7"/>
  <c r="D17" i="7"/>
  <c r="D16" i="7"/>
  <c r="D15" i="7"/>
  <c r="D14" i="7"/>
  <c r="D13" i="7"/>
  <c r="D44" i="7" s="1"/>
  <c r="D12" i="7"/>
  <c r="L43" i="6"/>
  <c r="K43" i="6"/>
  <c r="K44" i="6" s="1"/>
  <c r="J43" i="6"/>
  <c r="I43" i="6"/>
  <c r="H43" i="6"/>
  <c r="G43" i="6"/>
  <c r="F43" i="6"/>
  <c r="E43" i="6"/>
  <c r="D43" i="6"/>
  <c r="C43" i="6"/>
  <c r="O42" i="6"/>
  <c r="N42" i="6"/>
  <c r="M42" i="6"/>
  <c r="N41" i="6"/>
  <c r="O41" i="6" s="1"/>
  <c r="M41" i="6"/>
  <c r="N40" i="6"/>
  <c r="O40" i="6" s="1"/>
  <c r="M40" i="6"/>
  <c r="N39" i="6"/>
  <c r="M39" i="6"/>
  <c r="O39" i="6" s="1"/>
  <c r="O38" i="6"/>
  <c r="N38" i="6"/>
  <c r="M38" i="6"/>
  <c r="N37" i="6"/>
  <c r="O37" i="6" s="1"/>
  <c r="M37" i="6"/>
  <c r="N36" i="6"/>
  <c r="O36" i="6" s="1"/>
  <c r="M36" i="6"/>
  <c r="N35" i="6"/>
  <c r="M35" i="6"/>
  <c r="O35" i="6" s="1"/>
  <c r="O34" i="6"/>
  <c r="N34" i="6"/>
  <c r="M34" i="6"/>
  <c r="N33" i="6"/>
  <c r="O33" i="6" s="1"/>
  <c r="M33" i="6"/>
  <c r="N32" i="6"/>
  <c r="O32" i="6" s="1"/>
  <c r="M32" i="6"/>
  <c r="N31" i="6"/>
  <c r="M31" i="6"/>
  <c r="O31" i="6" s="1"/>
  <c r="O30" i="6"/>
  <c r="N30" i="6"/>
  <c r="M30" i="6"/>
  <c r="N29" i="6"/>
  <c r="O29" i="6" s="1"/>
  <c r="M29" i="6"/>
  <c r="N28" i="6"/>
  <c r="O28" i="6" s="1"/>
  <c r="M28" i="6"/>
  <c r="N27" i="6"/>
  <c r="M27" i="6"/>
  <c r="O27" i="6" s="1"/>
  <c r="N26" i="6"/>
  <c r="O26" i="6" s="1"/>
  <c r="M26" i="6"/>
  <c r="N25" i="6"/>
  <c r="O25" i="6" s="1"/>
  <c r="M25" i="6"/>
  <c r="N24" i="6"/>
  <c r="O24" i="6" s="1"/>
  <c r="M24" i="6"/>
  <c r="N23" i="6"/>
  <c r="M23" i="6"/>
  <c r="O23" i="6" s="1"/>
  <c r="N22" i="6"/>
  <c r="O22" i="6" s="1"/>
  <c r="M22" i="6"/>
  <c r="N21" i="6"/>
  <c r="O21" i="6" s="1"/>
  <c r="M21" i="6"/>
  <c r="N20" i="6"/>
  <c r="O20" i="6" s="1"/>
  <c r="M20" i="6"/>
  <c r="N19" i="6"/>
  <c r="M19" i="6"/>
  <c r="O19" i="6" s="1"/>
  <c r="N18" i="6"/>
  <c r="N43" i="6" s="1"/>
  <c r="O17" i="6"/>
  <c r="N17" i="6"/>
  <c r="M17" i="6"/>
  <c r="N16" i="6"/>
  <c r="O16" i="6" s="1"/>
  <c r="M16" i="6"/>
  <c r="O15" i="6"/>
  <c r="N15" i="6"/>
  <c r="M15" i="6"/>
  <c r="N14" i="6"/>
  <c r="O14" i="6" s="1"/>
  <c r="M14" i="6"/>
  <c r="O13" i="6"/>
  <c r="N13" i="6"/>
  <c r="M13" i="6"/>
  <c r="N12" i="6"/>
  <c r="O12" i="6" s="1"/>
  <c r="M12" i="6"/>
  <c r="O11" i="6"/>
  <c r="N11" i="6"/>
  <c r="M11" i="6"/>
  <c r="N10" i="6"/>
  <c r="O10" i="6" s="1"/>
  <c r="M10" i="6"/>
  <c r="O9" i="6"/>
  <c r="N9" i="6"/>
  <c r="M9" i="6"/>
  <c r="N8" i="6"/>
  <c r="O8" i="6" s="1"/>
  <c r="M8" i="6"/>
  <c r="O7" i="6"/>
  <c r="N7" i="6"/>
  <c r="M7" i="6"/>
  <c r="N6" i="6"/>
  <c r="O6" i="6" s="1"/>
  <c r="M6" i="6"/>
  <c r="M43" i="6" s="1"/>
  <c r="M44" i="6" s="1"/>
  <c r="O5" i="6"/>
  <c r="N5" i="6"/>
  <c r="M5" i="6"/>
  <c r="I53" i="5"/>
  <c r="F53" i="5"/>
  <c r="E53" i="5"/>
  <c r="D53" i="5"/>
  <c r="C53" i="5"/>
  <c r="I52" i="5"/>
  <c r="H52" i="5"/>
  <c r="G52" i="5"/>
  <c r="F52" i="5"/>
  <c r="E52" i="5"/>
  <c r="D52" i="5"/>
  <c r="C52" i="5"/>
  <c r="B52" i="5"/>
  <c r="I51" i="5"/>
  <c r="H51" i="5"/>
  <c r="H53" i="5" s="1"/>
  <c r="G51" i="5"/>
  <c r="G53" i="5" s="1"/>
  <c r="F51" i="5"/>
  <c r="E51" i="5"/>
  <c r="D51" i="5"/>
  <c r="C51" i="5"/>
  <c r="B51" i="5"/>
  <c r="B53" i="5" s="1"/>
  <c r="I50" i="5"/>
  <c r="H50" i="5"/>
  <c r="G50" i="5"/>
  <c r="F50" i="5"/>
  <c r="E50" i="5"/>
  <c r="D50" i="5"/>
  <c r="C50" i="5"/>
  <c r="B50" i="5"/>
  <c r="K49" i="5"/>
  <c r="L49" i="5" s="1"/>
  <c r="J49" i="5"/>
  <c r="K48" i="5"/>
  <c r="L48" i="5" s="1"/>
  <c r="J48" i="5"/>
  <c r="K47" i="5"/>
  <c r="L47" i="5" s="1"/>
  <c r="J47" i="5"/>
  <c r="K46" i="5"/>
  <c r="L46" i="5" s="1"/>
  <c r="J46" i="5"/>
  <c r="K45" i="5"/>
  <c r="L45" i="5" s="1"/>
  <c r="J45" i="5"/>
  <c r="K44" i="5"/>
  <c r="L44" i="5" s="1"/>
  <c r="J44" i="5"/>
  <c r="K43" i="5"/>
  <c r="L43" i="5" s="1"/>
  <c r="J43" i="5"/>
  <c r="K42" i="5"/>
  <c r="L42" i="5" s="1"/>
  <c r="J42" i="5"/>
  <c r="J50" i="5" s="1"/>
  <c r="I41" i="5"/>
  <c r="H41" i="5"/>
  <c r="G41" i="5"/>
  <c r="F41" i="5"/>
  <c r="E41" i="5"/>
  <c r="D41" i="5"/>
  <c r="C41" i="5"/>
  <c r="B41" i="5"/>
  <c r="L40" i="5"/>
  <c r="K40" i="5"/>
  <c r="J40" i="5"/>
  <c r="K39" i="5"/>
  <c r="L39" i="5" s="1"/>
  <c r="J39" i="5"/>
  <c r="K38" i="5"/>
  <c r="L38" i="5" s="1"/>
  <c r="J38" i="5"/>
  <c r="K37" i="5"/>
  <c r="L37" i="5" s="1"/>
  <c r="J37" i="5"/>
  <c r="K36" i="5"/>
  <c r="L36" i="5" s="1"/>
  <c r="J36" i="5"/>
  <c r="K35" i="5"/>
  <c r="L35" i="5" s="1"/>
  <c r="J35" i="5"/>
  <c r="K34" i="5"/>
  <c r="L34" i="5" s="1"/>
  <c r="J34" i="5"/>
  <c r="J41" i="5" s="1"/>
  <c r="I33" i="5"/>
  <c r="H33" i="5"/>
  <c r="G33" i="5"/>
  <c r="F33" i="5"/>
  <c r="E33" i="5"/>
  <c r="D33" i="5"/>
  <c r="C33" i="5"/>
  <c r="B33" i="5"/>
  <c r="L32" i="5"/>
  <c r="K32" i="5"/>
  <c r="J32" i="5"/>
  <c r="K31" i="5"/>
  <c r="L31" i="5" s="1"/>
  <c r="J31" i="5"/>
  <c r="L30" i="5"/>
  <c r="K30" i="5"/>
  <c r="J30" i="5"/>
  <c r="K29" i="5"/>
  <c r="L29" i="5" s="1"/>
  <c r="J29" i="5"/>
  <c r="L28" i="5"/>
  <c r="K28" i="5"/>
  <c r="J28" i="5"/>
  <c r="K27" i="5"/>
  <c r="L27" i="5" s="1"/>
  <c r="J27" i="5"/>
  <c r="K26" i="5"/>
  <c r="L26" i="5" s="1"/>
  <c r="J26" i="5"/>
  <c r="K25" i="5"/>
  <c r="L25" i="5" s="1"/>
  <c r="J25" i="5"/>
  <c r="J33" i="5" s="1"/>
  <c r="J24" i="5"/>
  <c r="I24" i="5"/>
  <c r="H24" i="5"/>
  <c r="G24" i="5"/>
  <c r="F24" i="5"/>
  <c r="E24" i="5"/>
  <c r="D24" i="5"/>
  <c r="C24" i="5"/>
  <c r="B24" i="5"/>
  <c r="K23" i="5"/>
  <c r="K52" i="5" s="1"/>
  <c r="L52" i="5" s="1"/>
  <c r="J23" i="5"/>
  <c r="K22" i="5"/>
  <c r="L22" i="5" s="1"/>
  <c r="J22" i="5"/>
  <c r="K21" i="5"/>
  <c r="L21" i="5" s="1"/>
  <c r="J21" i="5"/>
  <c r="K20" i="5"/>
  <c r="L20" i="5" s="1"/>
  <c r="J20" i="5"/>
  <c r="K19" i="5"/>
  <c r="L19" i="5" s="1"/>
  <c r="J19" i="5"/>
  <c r="K18" i="5"/>
  <c r="L18" i="5" s="1"/>
  <c r="J18" i="5"/>
  <c r="K17" i="5"/>
  <c r="L17" i="5" s="1"/>
  <c r="J17" i="5"/>
  <c r="K16" i="5"/>
  <c r="L16" i="5" s="1"/>
  <c r="J16" i="5"/>
  <c r="I15" i="5"/>
  <c r="H15" i="5"/>
  <c r="G15" i="5"/>
  <c r="F15" i="5"/>
  <c r="E15" i="5"/>
  <c r="D15" i="5"/>
  <c r="C15" i="5"/>
  <c r="B15" i="5"/>
  <c r="K14" i="5"/>
  <c r="L14" i="5" s="1"/>
  <c r="J14" i="5"/>
  <c r="J52" i="5" s="1"/>
  <c r="K13" i="5"/>
  <c r="L13" i="5" s="1"/>
  <c r="J13" i="5"/>
  <c r="K12" i="5"/>
  <c r="L12" i="5" s="1"/>
  <c r="J12" i="5"/>
  <c r="K11" i="5"/>
  <c r="L11" i="5" s="1"/>
  <c r="J11" i="5"/>
  <c r="K10" i="5"/>
  <c r="L10" i="5" s="1"/>
  <c r="J10" i="5"/>
  <c r="K9" i="5"/>
  <c r="L9" i="5" s="1"/>
  <c r="J9" i="5"/>
  <c r="K8" i="5"/>
  <c r="L8" i="5" s="1"/>
  <c r="J8" i="5"/>
  <c r="K7" i="5"/>
  <c r="L7" i="5" s="1"/>
  <c r="J7" i="5"/>
  <c r="K6" i="5"/>
  <c r="L6" i="5" s="1"/>
  <c r="J6" i="5"/>
  <c r="K5" i="5"/>
  <c r="L5" i="5" s="1"/>
  <c r="J5" i="5"/>
  <c r="J51" i="5" s="1"/>
  <c r="J53" i="5" s="1"/>
  <c r="G47" i="4"/>
  <c r="F47" i="4"/>
  <c r="D47" i="4"/>
  <c r="C47" i="4"/>
  <c r="B47" i="4"/>
  <c r="G46" i="4"/>
  <c r="F46" i="4"/>
  <c r="E46" i="4"/>
  <c r="D46" i="4"/>
  <c r="C46" i="4"/>
  <c r="B46" i="4"/>
  <c r="E45" i="4"/>
  <c r="E47" i="4" s="1"/>
  <c r="E44" i="4"/>
  <c r="H44" i="4" s="1"/>
  <c r="E43" i="4"/>
  <c r="H43" i="4" s="1"/>
  <c r="H42" i="4"/>
  <c r="E42" i="4"/>
  <c r="E41" i="4"/>
  <c r="H41" i="4" s="1"/>
  <c r="E40" i="4"/>
  <c r="H40" i="4" s="1"/>
  <c r="E39" i="4"/>
  <c r="H39" i="4" s="1"/>
  <c r="H38" i="4"/>
  <c r="E38" i="4"/>
  <c r="E37" i="4"/>
  <c r="H37" i="4" s="1"/>
  <c r="E36" i="4"/>
  <c r="H36" i="4" s="1"/>
  <c r="E35" i="4"/>
  <c r="H35" i="4" s="1"/>
  <c r="E34" i="4"/>
  <c r="H34" i="4" s="1"/>
  <c r="H21" i="4"/>
  <c r="G21" i="4"/>
  <c r="F21" i="4"/>
  <c r="D21" i="4"/>
  <c r="C21" i="4"/>
  <c r="B21" i="4"/>
  <c r="H20" i="4"/>
  <c r="G20" i="4"/>
  <c r="F20" i="4"/>
  <c r="D20" i="4"/>
  <c r="C20" i="4"/>
  <c r="B20" i="4"/>
  <c r="E19" i="4"/>
  <c r="E20" i="4" s="1"/>
  <c r="I18" i="4"/>
  <c r="I44" i="4" s="1"/>
  <c r="E18" i="4"/>
  <c r="I17" i="4"/>
  <c r="E17" i="4"/>
  <c r="I16" i="4"/>
  <c r="I42" i="4" s="1"/>
  <c r="E16" i="4"/>
  <c r="E15" i="4"/>
  <c r="I15" i="4" s="1"/>
  <c r="I41" i="4" s="1"/>
  <c r="I14" i="4"/>
  <c r="I40" i="4" s="1"/>
  <c r="E14" i="4"/>
  <c r="E13" i="4"/>
  <c r="I13" i="4" s="1"/>
  <c r="I39" i="4" s="1"/>
  <c r="I12" i="4"/>
  <c r="I38" i="4" s="1"/>
  <c r="E12" i="4"/>
  <c r="I11" i="4"/>
  <c r="I37" i="4" s="1"/>
  <c r="E11" i="4"/>
  <c r="I10" i="4"/>
  <c r="E10" i="4"/>
  <c r="E9" i="4"/>
  <c r="I9" i="4" s="1"/>
  <c r="I8" i="4"/>
  <c r="E8" i="4"/>
  <c r="I34" i="3"/>
  <c r="J34" i="3" s="1"/>
  <c r="H34" i="3"/>
  <c r="I33" i="3"/>
  <c r="J33" i="3" s="1"/>
  <c r="H33" i="3"/>
  <c r="I32" i="3"/>
  <c r="J32" i="3" s="1"/>
  <c r="H32" i="3"/>
  <c r="I31" i="3"/>
  <c r="J31" i="3" s="1"/>
  <c r="H31" i="3"/>
  <c r="G30" i="3"/>
  <c r="I30" i="3" s="1"/>
  <c r="F30" i="3"/>
  <c r="H30" i="3" s="1"/>
  <c r="E30" i="3"/>
  <c r="D30" i="3"/>
  <c r="C30" i="3"/>
  <c r="J29" i="3"/>
  <c r="I29" i="3"/>
  <c r="H29" i="3"/>
  <c r="I28" i="3"/>
  <c r="J28" i="3" s="1"/>
  <c r="H28" i="3"/>
  <c r="I27" i="3"/>
  <c r="J27" i="3" s="1"/>
  <c r="H27" i="3"/>
  <c r="H26" i="3"/>
  <c r="G26" i="3"/>
  <c r="I26" i="3" s="1"/>
  <c r="J26" i="3" s="1"/>
  <c r="F26" i="3"/>
  <c r="E26" i="3"/>
  <c r="D26" i="3"/>
  <c r="C26" i="3"/>
  <c r="I24" i="3"/>
  <c r="J24" i="3" s="1"/>
  <c r="H24" i="3"/>
  <c r="G23" i="3"/>
  <c r="I23" i="3" s="1"/>
  <c r="F23" i="3"/>
  <c r="H23" i="3" s="1"/>
  <c r="E23" i="3"/>
  <c r="D23" i="3"/>
  <c r="C23" i="3"/>
  <c r="I22" i="3"/>
  <c r="J22" i="3" s="1"/>
  <c r="H22" i="3"/>
  <c r="I21" i="3"/>
  <c r="J21" i="3" s="1"/>
  <c r="H21" i="3"/>
  <c r="I20" i="3"/>
  <c r="J20" i="3" s="1"/>
  <c r="H20" i="3"/>
  <c r="G20" i="3"/>
  <c r="F20" i="3"/>
  <c r="E20" i="3"/>
  <c r="D20" i="3"/>
  <c r="C20" i="3"/>
  <c r="I19" i="3"/>
  <c r="J19" i="3" s="1"/>
  <c r="H19" i="3"/>
  <c r="I18" i="3"/>
  <c r="J18" i="3" s="1"/>
  <c r="H18" i="3"/>
  <c r="J17" i="3"/>
  <c r="I17" i="3"/>
  <c r="H17" i="3"/>
  <c r="G16" i="3"/>
  <c r="I16" i="3" s="1"/>
  <c r="F16" i="3"/>
  <c r="F6" i="3" s="1"/>
  <c r="E16" i="3"/>
  <c r="E6" i="3" s="1"/>
  <c r="E35" i="3" s="1"/>
  <c r="D16" i="3"/>
  <c r="D6" i="3" s="1"/>
  <c r="D35" i="3" s="1"/>
  <c r="C16" i="3"/>
  <c r="C6" i="3" s="1"/>
  <c r="C35" i="3" s="1"/>
  <c r="I15" i="3"/>
  <c r="J15" i="3" s="1"/>
  <c r="H15" i="3"/>
  <c r="I14" i="3"/>
  <c r="H14" i="3"/>
  <c r="J14" i="3" s="1"/>
  <c r="I13" i="3"/>
  <c r="J13" i="3" s="1"/>
  <c r="H13" i="3"/>
  <c r="I12" i="3"/>
  <c r="J12" i="3" s="1"/>
  <c r="H12" i="3"/>
  <c r="I11" i="3"/>
  <c r="J11" i="3" s="1"/>
  <c r="H11" i="3"/>
  <c r="I10" i="3"/>
  <c r="H10" i="3"/>
  <c r="J10" i="3" s="1"/>
  <c r="I9" i="3"/>
  <c r="J9" i="3" s="1"/>
  <c r="H9" i="3"/>
  <c r="I8" i="3"/>
  <c r="J8" i="3" s="1"/>
  <c r="H8" i="3"/>
  <c r="I7" i="3"/>
  <c r="J7" i="3" s="1"/>
  <c r="H7" i="3"/>
  <c r="E39" i="2"/>
  <c r="A5" i="2"/>
  <c r="A6" i="2" s="1"/>
  <c r="A7" i="2" s="1"/>
  <c r="A8" i="2" s="1"/>
  <c r="A9" i="2" s="1"/>
  <c r="A10" i="2" s="1"/>
  <c r="A11" i="2" s="1"/>
  <c r="A12" i="2" s="1"/>
  <c r="A13" i="2" s="1"/>
  <c r="A14" i="2" s="1"/>
  <c r="A15" i="2" s="1"/>
  <c r="A16" i="2" s="1"/>
  <c r="A17" i="2" s="1"/>
  <c r="A18" i="2" s="1"/>
  <c r="A19" i="2" s="1"/>
  <c r="A20" i="2" s="1"/>
  <c r="A21" i="2" s="1"/>
  <c r="A22" i="2" s="1"/>
  <c r="A23" i="2" s="1"/>
  <c r="A24" i="2" s="1"/>
  <c r="A25" i="2" s="1"/>
  <c r="A26" i="2" s="1"/>
  <c r="A27" i="2" s="1"/>
  <c r="A28" i="2" s="1"/>
  <c r="A29" i="2" s="1"/>
  <c r="A30" i="2" s="1"/>
  <c r="A31" i="2" s="1"/>
  <c r="A32" i="2" s="1"/>
  <c r="A33" i="2" s="1"/>
  <c r="A34" i="2" s="1"/>
  <c r="A35" i="2" s="1"/>
  <c r="A36" i="2" s="1"/>
  <c r="A37" i="2" s="1"/>
  <c r="A38" i="2" s="1"/>
  <c r="A5" i="1"/>
  <c r="A6" i="1" s="1"/>
  <c r="A7" i="1" s="1"/>
  <c r="A8" i="1" s="1"/>
  <c r="A9" i="1" s="1"/>
  <c r="A10" i="1" s="1"/>
  <c r="A11" i="1" s="1"/>
  <c r="A12" i="1" s="1"/>
  <c r="A13" i="1" s="1"/>
  <c r="A14" i="1" s="1"/>
  <c r="A15" i="1" s="1"/>
  <c r="A16" i="1" s="1"/>
  <c r="A17" i="1" s="1"/>
  <c r="A18" i="1" s="1"/>
  <c r="A19" i="1" s="1"/>
  <c r="A20" i="1" s="1"/>
  <c r="A21" i="1" s="1"/>
  <c r="A22" i="1" s="1"/>
  <c r="A23" i="1" s="1"/>
  <c r="A24" i="1" s="1"/>
  <c r="A25" i="1" s="1"/>
  <c r="A26" i="1" s="1"/>
  <c r="A27" i="1" s="1"/>
  <c r="A28" i="1" s="1"/>
  <c r="A29" i="1" s="1"/>
  <c r="A30" i="1" s="1"/>
  <c r="A31" i="1" s="1"/>
  <c r="A32" i="1" s="1"/>
  <c r="A33" i="1" s="1"/>
  <c r="A34" i="1" s="1"/>
  <c r="A35" i="1" s="1"/>
  <c r="A36" i="1" s="1"/>
  <c r="A37" i="1" s="1"/>
  <c r="A38" i="1" s="1"/>
  <c r="A39" i="1" s="1"/>
  <c r="N44" i="6" l="1"/>
  <c r="O43" i="6"/>
  <c r="L44" i="6"/>
  <c r="F44" i="6"/>
  <c r="D44" i="6"/>
  <c r="J44" i="6"/>
  <c r="I44" i="6"/>
  <c r="E44" i="6"/>
  <c r="G44" i="6"/>
  <c r="H44" i="6"/>
  <c r="C44" i="6"/>
  <c r="K51" i="5"/>
  <c r="K50" i="5"/>
  <c r="J15" i="5"/>
  <c r="K15" i="5"/>
  <c r="K41" i="5"/>
  <c r="K33" i="5"/>
  <c r="K24" i="5"/>
  <c r="L23" i="5"/>
  <c r="I34" i="4"/>
  <c r="I35" i="4"/>
  <c r="I36" i="4"/>
  <c r="I43" i="4"/>
  <c r="I19" i="4"/>
  <c r="E21" i="4"/>
  <c r="H45" i="4"/>
  <c r="J30" i="3"/>
  <c r="H6" i="3"/>
  <c r="F35" i="3"/>
  <c r="H35" i="3" s="1"/>
  <c r="J23" i="3"/>
  <c r="G6" i="3"/>
  <c r="H16" i="3"/>
  <c r="J16" i="3" s="1"/>
  <c r="L24" i="5" l="1"/>
  <c r="K53" i="5"/>
  <c r="L53" i="5" s="1"/>
  <c r="L51" i="5"/>
  <c r="L33" i="5"/>
  <c r="L41" i="5"/>
  <c r="L15" i="5"/>
  <c r="L50" i="5"/>
  <c r="H47" i="4"/>
  <c r="H46" i="4"/>
  <c r="I45" i="4"/>
  <c r="I21" i="4"/>
  <c r="I20" i="4"/>
  <c r="I6" i="3"/>
  <c r="J6" i="3" s="1"/>
  <c r="G35" i="3"/>
  <c r="I35" i="3" s="1"/>
  <c r="J35" i="3" s="1"/>
  <c r="I47" i="4" l="1"/>
  <c r="I46" i="4"/>
</calcChain>
</file>

<file path=xl/sharedStrings.xml><?xml version="1.0" encoding="utf-8"?>
<sst xmlns="http://schemas.openxmlformats.org/spreadsheetml/2006/main" count="560" uniqueCount="325">
  <si>
    <t>Table 2.1: Installed Capacity of Coal Washeries during 2022-23</t>
  </si>
  <si>
    <t>Sl.No.</t>
  </si>
  <si>
    <t>Name of Washery</t>
  </si>
  <si>
    <t>Owner Company</t>
  </si>
  <si>
    <t>State of Location</t>
  </si>
  <si>
    <t>Raw Coal Capacity (MTPA)</t>
  </si>
  <si>
    <t xml:space="preserve">ACB (India)Ltd, Chakabura washery                          </t>
  </si>
  <si>
    <t>Aryan Coal Benefication (India) Ltd.</t>
  </si>
  <si>
    <t>Chhattisgarh</t>
  </si>
  <si>
    <t>ACB (India)Ltd, Dipka washery</t>
  </si>
  <si>
    <t xml:space="preserve">ACB (India)Ltd., Gevra washery </t>
  </si>
  <si>
    <t>Maruti Clean Coal and Power Ltd.(MPPCL), Ratija washery</t>
  </si>
  <si>
    <t>ACB (India) Ltd,Ratija washery
(formerly Spectrum Coal &amp; Power Ltd.)</t>
  </si>
  <si>
    <t>ACB (India)Ltd, Binjhari washery</t>
  </si>
  <si>
    <t>ACB(India) Ltd,Renki  washery 
( formerly S.V.Power Pvt Ltd.)</t>
  </si>
  <si>
    <t>Chattisgarh Power &amp; Coal Benefication Ltd.</t>
  </si>
  <si>
    <t>CPCBL</t>
  </si>
  <si>
    <t>Hind Energy &amp; Coal Benefication (India) Ltd, Baloda</t>
  </si>
  <si>
    <t>Hind Energy &amp; Coal Benefication (India)</t>
  </si>
  <si>
    <t>Hind Energy &amp; Coal Benefication (India)  Ltd.,Gatora</t>
  </si>
  <si>
    <t>Hind Energy &amp; Coal Benefication (India) Ltd.,Hindadih</t>
  </si>
  <si>
    <t>Hind Energy &amp; Coal Benefication (India) Ltd</t>
  </si>
  <si>
    <t>Clean Coal Enterprises Pvt. Ltd.,Baloda</t>
  </si>
  <si>
    <t>Clean Coal Enterprises Pvt. Ltd.,Gatora</t>
  </si>
  <si>
    <t>Hind Multi Services Private Limited,Gatora</t>
  </si>
  <si>
    <t xml:space="preserve">Jindal Power Ltd, Coal washery </t>
  </si>
  <si>
    <t>Jindal</t>
  </si>
  <si>
    <t>Jindal Power Ltd, (Coal washery  No.-2)</t>
  </si>
  <si>
    <t>Jindal Power Ltd, (Coal washery  No.-3)</t>
  </si>
  <si>
    <t>Sambhavi and Coal Benefication Pvt. Ltd.,Gatora</t>
  </si>
  <si>
    <t>KJSL</t>
  </si>
  <si>
    <t>Bhatia Energy Ranjan Coal washery,Kharsia</t>
  </si>
  <si>
    <t>KJSL Coal &amp; Power Pvt. Ltd.(Dipka Gevra)</t>
  </si>
  <si>
    <t>K L Energy &amp; Coal Beneficiation Pvt. Ltd.</t>
  </si>
  <si>
    <t>Mahavir Coal Washeries Pvt. Ltd., Baloda (Unit I)</t>
  </si>
  <si>
    <t>Mahavir Coal Washeries Pvt. Ltd.</t>
  </si>
  <si>
    <t>Mahavir Coal Washeries Pvt. Ltd,Baloda. (Unit II)</t>
  </si>
  <si>
    <t xml:space="preserve">Mahavir Coal Washeries Pvt. Ltd.,Sakri Belmundi </t>
  </si>
  <si>
    <t>Paras Power &amp; Coal Benefication Ltd., Ghutku</t>
  </si>
  <si>
    <t>Paras Power &amp; Coal beneficiation</t>
  </si>
  <si>
    <t>Phil Coal Benefication Pvt. Ltd, Ghutku washery</t>
  </si>
  <si>
    <t>Phil Coal</t>
  </si>
  <si>
    <t>Phil Coal Benefication Pvt. Ltd, Tenda Washery</t>
  </si>
  <si>
    <t xml:space="preserve">Parsa East and Kanta Basan Coal washery </t>
  </si>
  <si>
    <t>RRVUNL</t>
  </si>
  <si>
    <t>SEML-Gare Palma IV/1, Karwahi</t>
  </si>
  <si>
    <t>Sarda Energy and Minerals Ltd.</t>
  </si>
  <si>
    <t>Dugda</t>
  </si>
  <si>
    <t xml:space="preserve">Bharat Coking Coal Ltd. </t>
  </si>
  <si>
    <t>Jharkhand</t>
  </si>
  <si>
    <t>Sudamdih</t>
  </si>
  <si>
    <t>Moonidih</t>
  </si>
  <si>
    <t>Mahuda</t>
  </si>
  <si>
    <t>Madhuband</t>
  </si>
  <si>
    <t xml:space="preserve">                                                                                                                                                                                        Contd….</t>
  </si>
  <si>
    <t>Table 2.1(Contd.): Installed Capacity of Coal Washeries during 2022-23</t>
  </si>
  <si>
    <t>Patherdih Old</t>
  </si>
  <si>
    <t>Patherdih NLW</t>
  </si>
  <si>
    <t>Dahibari</t>
  </si>
  <si>
    <t>Piparwar Washery</t>
  </si>
  <si>
    <t xml:space="preserve">Central Coalfields Ltd. </t>
  </si>
  <si>
    <t>Kathara</t>
  </si>
  <si>
    <t>Rajrappa</t>
  </si>
  <si>
    <t>Sawang</t>
  </si>
  <si>
    <t>Kedla</t>
  </si>
  <si>
    <t>Monnet Daniels Coal washery Ltd.</t>
  </si>
  <si>
    <t>Chasnala</t>
  </si>
  <si>
    <t>Steel Authority of India Ltd.</t>
  </si>
  <si>
    <t>W.Bokaro-II</t>
  </si>
  <si>
    <t>Tata Steel Ltd.</t>
  </si>
  <si>
    <t>W.Bokaro-III</t>
  </si>
  <si>
    <t>Jamadoba</t>
  </si>
  <si>
    <t>Bhelatand</t>
  </si>
  <si>
    <t>Nandan</t>
  </si>
  <si>
    <t>Western Coalfield Ltd.</t>
  </si>
  <si>
    <t>Madhya Pradesh</t>
  </si>
  <si>
    <t>ACB(India) Ltd,Pandharpouni washery</t>
  </si>
  <si>
    <t>Maharashtra</t>
  </si>
  <si>
    <t>Kartikay Coal washery Pvt. Ltd,Wani washery</t>
  </si>
  <si>
    <t>Hind Maha Mineral LLP,Gondegaon washery</t>
  </si>
  <si>
    <t>Hind Maha Mineral LLP</t>
  </si>
  <si>
    <t>Hind Maha Mineral LLP,Ghugus washery</t>
  </si>
  <si>
    <t>Hind Maha Mineral LLP,Pimpalgaon washery</t>
  </si>
  <si>
    <t>Rukhmai Coal Washery LLP,  Nimbala Washery
(Formerly M/s Bhatia Coal Washery Ltd.)</t>
  </si>
  <si>
    <t>Rukhmai infrastructure pvt. Ltd.</t>
  </si>
  <si>
    <t>Indo Unique Flame Ltd,Punwat</t>
  </si>
  <si>
    <t>Maha Mineral &amp; Beneficiation Pvt. Ltd.</t>
  </si>
  <si>
    <t>ALPS Mining Services
(Formerly Bhatia Coal Washery)</t>
  </si>
  <si>
    <t>ALPS</t>
  </si>
  <si>
    <t>Odisha</t>
  </si>
  <si>
    <t>Aryan Energy Pvt. Ltd.,Talcher</t>
  </si>
  <si>
    <t>ACB (india) Ltd,Talcher Unit.</t>
  </si>
  <si>
    <t>Aryan Ispat and Power  Pvt Ltd.</t>
  </si>
  <si>
    <t>Hemgir</t>
  </si>
  <si>
    <t>Global Coal &amp; Mining Pvt. Ltd.,Talcher Unit</t>
  </si>
  <si>
    <t>GCMPL</t>
  </si>
  <si>
    <t>Global Coal &amp; Mining Pvt. Ltd.,Jharsuguda Unit, IB Valley</t>
  </si>
  <si>
    <t>Utkal Energy Ltd.</t>
  </si>
  <si>
    <t>Utkal</t>
  </si>
  <si>
    <t>Manuguru Washery, SCCL
(Through Global Coal &amp; Mining Pvt. Ltd. Manuguru)</t>
  </si>
  <si>
    <t>Singareni Collieries Company Ltd.</t>
  </si>
  <si>
    <t>Telangana</t>
  </si>
  <si>
    <t>Bina Deshaling Plant</t>
  </si>
  <si>
    <t>Northen Coalfield Ltd.</t>
  </si>
  <si>
    <t>Uttar Pradesh</t>
  </si>
  <si>
    <t>Bhojudih</t>
  </si>
  <si>
    <t>West Bengal</t>
  </si>
  <si>
    <t>Sarshatali Coal  Washery</t>
  </si>
  <si>
    <t>CESC Ltd.</t>
  </si>
  <si>
    <t xml:space="preserve">Total </t>
  </si>
  <si>
    <t xml:space="preserve">                     Source: Ministry of Coal                                                                                                                                    </t>
  </si>
  <si>
    <t>Table 2.2: Installed Capacity and Utilization of Refineries of Crude Oil</t>
  </si>
  <si>
    <t xml:space="preserve">Sl. No. </t>
  </si>
  <si>
    <t>Refinery</t>
  </si>
  <si>
    <t>Refinery Capacity (TMTPA)</t>
  </si>
  <si>
    <t>Crude Oil Processed (TMT)</t>
  </si>
  <si>
    <t>Capacity Utilisation (%)</t>
  </si>
  <si>
    <t>31.03.2021</t>
  </si>
  <si>
    <t>31.03.2022</t>
  </si>
  <si>
    <t>31.03.2023</t>
  </si>
  <si>
    <t>2021-22</t>
  </si>
  <si>
    <t>2022-23(P)</t>
  </si>
  <si>
    <t>Change in 
Utilisation</t>
  </si>
  <si>
    <t xml:space="preserve">(a) </t>
  </si>
  <si>
    <t>PUBLIC SECTOR</t>
  </si>
  <si>
    <t>IOCL, Guwahati, Assam</t>
  </si>
  <si>
    <t>IOCL, Barauni, Bihar</t>
  </si>
  <si>
    <t>IOCL, Koyali, Gujarat</t>
  </si>
  <si>
    <t>IOCL, Haldia, West Bengal</t>
  </si>
  <si>
    <t>IOCL, Mathura, Uttar Pradesh</t>
  </si>
  <si>
    <t>IOCL, Digboi, Assam</t>
  </si>
  <si>
    <t>IOCL, Panipat, Haryana</t>
  </si>
  <si>
    <t>IOCL, Bongaigaon, Assam</t>
  </si>
  <si>
    <t>IOCL, Paradip, Odisha</t>
  </si>
  <si>
    <t>Total IOC</t>
  </si>
  <si>
    <t>BPCL, Mumbai, Maharashtra</t>
  </si>
  <si>
    <t>BPCL, Kochi, Kerala</t>
  </si>
  <si>
    <t>BPCL, Bina, Madhya Pradesh</t>
  </si>
  <si>
    <t>Total BPCL</t>
  </si>
  <si>
    <t>HPCL, Mumbai, Maharashtra</t>
  </si>
  <si>
    <t>HPCL, Visakh, Andhra Pradesh</t>
  </si>
  <si>
    <t>Total HPCL</t>
  </si>
  <si>
    <t>CPCL, Manali, Tamil Nadu</t>
  </si>
  <si>
    <t>CPCL, Narimanam, Tamil Nadu</t>
  </si>
  <si>
    <t>-</t>
  </si>
  <si>
    <t>Total CPCL</t>
  </si>
  <si>
    <t>NRL, Numaligarh, Assam</t>
  </si>
  <si>
    <t>MRPL, Mangalore, Karnataka</t>
  </si>
  <si>
    <t>ONGC, Tatipaka, Andhra Pradesh</t>
  </si>
  <si>
    <t xml:space="preserve">(b) </t>
  </si>
  <si>
    <t>PRIVATE SECTOR &amp; JVs SECTOR</t>
  </si>
  <si>
    <t>RIL, Jamnagar, Gujarat</t>
  </si>
  <si>
    <t>RIL, SEZ-Jamnagar, Gujarat</t>
  </si>
  <si>
    <t>Nyara Energy Ltd. Vadinar</t>
  </si>
  <si>
    <t>HMEL, GGS, Bathinda, Punjab</t>
  </si>
  <si>
    <t>Total (a+b)</t>
  </si>
  <si>
    <t xml:space="preserve"> 1.Total may not tally due to rounding off</t>
  </si>
  <si>
    <t>(P): Provisional</t>
  </si>
  <si>
    <t xml:space="preserve"> 2. Crude throughput in terms of crude oil processed.</t>
  </si>
  <si>
    <t xml:space="preserve"> 3. Capacity utilisation is equal to crude oil processsed in current year divided by refineing capacity at the end of previous year*100</t>
  </si>
  <si>
    <t>Source: M/o Petroleum &amp; Natural Gas</t>
  </si>
  <si>
    <t xml:space="preserve">Table  2.3 (A) : Yearwise Installed Capacity of Electicity Generation in Utilities and Non-utilities </t>
  </si>
  <si>
    <r>
      <t>(in Mega Watt = 10</t>
    </r>
    <r>
      <rPr>
        <b/>
        <vertAlign val="superscript"/>
        <sz val="9"/>
        <color indexed="8"/>
        <rFont val="Times New Roman"/>
        <family val="1"/>
      </rPr>
      <t>3</t>
    </r>
    <r>
      <rPr>
        <b/>
        <sz val="9"/>
        <color indexed="8"/>
        <rFont val="Times New Roman"/>
        <family val="1"/>
      </rPr>
      <t xml:space="preserve">  Kilo Watt )</t>
    </r>
  </si>
  <si>
    <t>Utilities</t>
  </si>
  <si>
    <t>Thermal</t>
  </si>
  <si>
    <t>Hydro</t>
  </si>
  <si>
    <t>Nuclear</t>
  </si>
  <si>
    <t>RES*</t>
  </si>
  <si>
    <t>Total</t>
  </si>
  <si>
    <t>As on</t>
  </si>
  <si>
    <t>Steam</t>
  </si>
  <si>
    <t>Diesel</t>
  </si>
  <si>
    <t>Gas</t>
  </si>
  <si>
    <t>31.03.2012</t>
  </si>
  <si>
    <t>31.03.2013</t>
  </si>
  <si>
    <t>31.03.2014</t>
  </si>
  <si>
    <t>31.03.2015</t>
  </si>
  <si>
    <t>31.03.2016</t>
  </si>
  <si>
    <t>31.03.2017</t>
  </si>
  <si>
    <t>31.03.2018</t>
  </si>
  <si>
    <t>31.03.2019</t>
  </si>
  <si>
    <t xml:space="preserve">31.03.2020 </t>
  </si>
  <si>
    <t>31.03.2023 (P)</t>
  </si>
  <si>
    <t>Growth rate of 2022-23 over 2021-22(%)</t>
  </si>
  <si>
    <t>CAGR 2013-14 to 2022-23(%)</t>
  </si>
  <si>
    <t xml:space="preserve">*  RES= Renewable Energy Sources excluding  Hydro </t>
  </si>
  <si>
    <t xml:space="preserve">(P): Provisional </t>
  </si>
  <si>
    <t>Capacity in respect of Self Generating Industries includes units of capacity 1 MW and above.</t>
  </si>
  <si>
    <t>CAGR: Compound Annual Growth Rate =((Current Value/Base Value)^(1/nos. of years)-1)*100</t>
  </si>
  <si>
    <t>Source : Central Electricity Authority.</t>
  </si>
  <si>
    <t xml:space="preserve">Table  2.3 (B) : Yearwise Installed Capacity of Electicity Generation in Utilities and Non-utilities </t>
  </si>
  <si>
    <r>
      <t>(in Mega Watt = 10</t>
    </r>
    <r>
      <rPr>
        <b/>
        <vertAlign val="superscript"/>
        <sz val="9"/>
        <color indexed="8"/>
        <rFont val="Times New Roman"/>
        <family val="1"/>
      </rPr>
      <t>3</t>
    </r>
    <r>
      <rPr>
        <b/>
        <sz val="9"/>
        <color indexed="8"/>
        <rFont val="Times New Roman"/>
        <family val="1"/>
      </rPr>
      <t xml:space="preserve"> x Kilo Watt )</t>
    </r>
  </si>
  <si>
    <t>Non-Utilities</t>
  </si>
  <si>
    <t>Grand Total (Utility + Non-Utility)</t>
  </si>
  <si>
    <t>17= 9+16</t>
  </si>
  <si>
    <t xml:space="preserve">31.03.2022 </t>
  </si>
  <si>
    <t>*  RES= Renewable Energy Sources excluding Hydro</t>
  </si>
  <si>
    <t xml:space="preserve"> Capacity in respect of Self Generating Industries includes units of capacity 1 MW and above.</t>
  </si>
  <si>
    <t>CAGR: Compound Annual Growth Rate =((Current Value/Base Value)^(1/nos. of years)-1))*100</t>
  </si>
  <si>
    <t xml:space="preserve">Table 2.4 : Regionwise and Statewise Installed Capacity of Electricity Generation (Utilities)    </t>
  </si>
  <si>
    <t>(in GW)</t>
  </si>
  <si>
    <t>States/UTs</t>
  </si>
  <si>
    <t>Growth Rate ( 2021-22 to 2022-23) (%)</t>
  </si>
  <si>
    <t xml:space="preserve"> </t>
  </si>
  <si>
    <t xml:space="preserve"> Chandigarh</t>
  </si>
  <si>
    <t xml:space="preserve"> Delhi</t>
  </si>
  <si>
    <t xml:space="preserve"> Haryana</t>
  </si>
  <si>
    <t xml:space="preserve"> Himachal Pradesh</t>
  </si>
  <si>
    <t xml:space="preserve"> Jammu &amp; Kashmir</t>
  </si>
  <si>
    <t xml:space="preserve"> Punjab</t>
  </si>
  <si>
    <t xml:space="preserve"> Rajasthan</t>
  </si>
  <si>
    <t xml:space="preserve"> Uttar Pradesh</t>
  </si>
  <si>
    <t xml:space="preserve"> Uttarakhand</t>
  </si>
  <si>
    <t xml:space="preserve"> Central Sector NR</t>
  </si>
  <si>
    <t xml:space="preserve"> Sub-Total (NR)</t>
  </si>
  <si>
    <t xml:space="preserve"> Chhattisgarh</t>
  </si>
  <si>
    <t xml:space="preserve"> Gujarat</t>
  </si>
  <si>
    <t xml:space="preserve"> Madhya Pradesh</t>
  </si>
  <si>
    <t xml:space="preserve"> Maharashtra</t>
  </si>
  <si>
    <t xml:space="preserve"> Daman &amp; Diu</t>
  </si>
  <si>
    <t xml:space="preserve"> D. &amp; N. Haveli</t>
  </si>
  <si>
    <t xml:space="preserve"> Goa</t>
  </si>
  <si>
    <t xml:space="preserve"> Central Sector WR</t>
  </si>
  <si>
    <t xml:space="preserve"> Sub-Total (WR)</t>
  </si>
  <si>
    <t xml:space="preserve"> Sub-Total (SR)</t>
  </si>
  <si>
    <t xml:space="preserve"> Andhra Pradesh</t>
  </si>
  <si>
    <t xml:space="preserve"> Sub-Total (ER)</t>
  </si>
  <si>
    <t xml:space="preserve"> Telangana</t>
  </si>
  <si>
    <t xml:space="preserve"> Sub-Total (NER)</t>
  </si>
  <si>
    <t xml:space="preserve"> Karnataka</t>
  </si>
  <si>
    <t xml:space="preserve"> Kerala</t>
  </si>
  <si>
    <t xml:space="preserve"> Tamil Nadu</t>
  </si>
  <si>
    <t xml:space="preserve"> Puducherry</t>
  </si>
  <si>
    <t xml:space="preserve"> Lakshadweep</t>
  </si>
  <si>
    <r>
      <t>Central Sector SR</t>
    </r>
    <r>
      <rPr>
        <b/>
        <sz val="9"/>
        <rFont val="Times New Roman"/>
        <family val="1"/>
      </rPr>
      <t xml:space="preserve"> #</t>
    </r>
  </si>
  <si>
    <t xml:space="preserve"> Bihar</t>
  </si>
  <si>
    <t>% Distribution</t>
  </si>
  <si>
    <t xml:space="preserve"> Jharkhand</t>
  </si>
  <si>
    <t xml:space="preserve"> Odisha</t>
  </si>
  <si>
    <t xml:space="preserve"> West Bengal</t>
  </si>
  <si>
    <t xml:space="preserve"> Sikkim</t>
  </si>
  <si>
    <t xml:space="preserve"> A. &amp; N. Islands</t>
  </si>
  <si>
    <t xml:space="preserve"> Central Sector ER $</t>
  </si>
  <si>
    <t xml:space="preserve"> Arunachal Pradesh</t>
  </si>
  <si>
    <t xml:space="preserve"> Assam  </t>
  </si>
  <si>
    <t xml:space="preserve"> Manipur  </t>
  </si>
  <si>
    <t xml:space="preserve"> Meghalaya  </t>
  </si>
  <si>
    <t xml:space="preserve"> Mizoram  </t>
  </si>
  <si>
    <t xml:space="preserve"> Nagaland  </t>
  </si>
  <si>
    <t xml:space="preserve"> Tripura  </t>
  </si>
  <si>
    <t xml:space="preserve"> Central Sector NER</t>
  </si>
  <si>
    <t xml:space="preserve"> Total States </t>
  </si>
  <si>
    <t xml:space="preserve"> Total Central  </t>
  </si>
  <si>
    <t xml:space="preserve"> Total All India</t>
  </si>
  <si>
    <t>$ Damodar Valley Corporation (DVC) installed capacity is considered under central sector(ER)</t>
  </si>
  <si>
    <t>* RES: Renewable Energy Sources excluding hydro</t>
  </si>
  <si>
    <t>#  Includes NLC-Central capacity also</t>
  </si>
  <si>
    <t>Sub-totals/Totals may not tally due to conversion to GW and  rounding off.</t>
  </si>
  <si>
    <t>Table 2.5: State-wise cumulative Installed Capacity of  Renewable Power as on 31st March</t>
  </si>
  <si>
    <t>S. No.</t>
  </si>
  <si>
    <t>STATES / UTs</t>
  </si>
  <si>
    <t>Small Hydro Power</t>
  </si>
  <si>
    <t>Wind Power</t>
  </si>
  <si>
    <t>Bio-Power-BM Power/Cogen</t>
  </si>
  <si>
    <t>Waste to Energy</t>
  </si>
  <si>
    <t>Solar Power</t>
  </si>
  <si>
    <t>Total Capacity</t>
  </si>
  <si>
    <t>Growth Rate(2021-22 to 2022-23)</t>
  </si>
  <si>
    <t>(MW)</t>
  </si>
  <si>
    <t>2022-23</t>
  </si>
  <si>
    <t>Andhra Pradesh</t>
  </si>
  <si>
    <t>Arunachal Pradesh</t>
  </si>
  <si>
    <t>Assam</t>
  </si>
  <si>
    <t xml:space="preserve">Bihar </t>
  </si>
  <si>
    <t>Chhatisgarh</t>
  </si>
  <si>
    <t>Goa</t>
  </si>
  <si>
    <t>Gujarat</t>
  </si>
  <si>
    <t>Haryana</t>
  </si>
  <si>
    <t>Himachal Pradesh</t>
  </si>
  <si>
    <t>Jammu &amp; Kashmir</t>
  </si>
  <si>
    <t>Karnataka</t>
  </si>
  <si>
    <t>Kerala</t>
  </si>
  <si>
    <t>Ladakh</t>
  </si>
  <si>
    <t xml:space="preserve">Madhya Pradesh </t>
  </si>
  <si>
    <t>Manipur</t>
  </si>
  <si>
    <t>Meghalaya</t>
  </si>
  <si>
    <t>Mizoram</t>
  </si>
  <si>
    <t>Nagaland</t>
  </si>
  <si>
    <t>Punjab</t>
  </si>
  <si>
    <t>Rajasthan</t>
  </si>
  <si>
    <t>Sikkim</t>
  </si>
  <si>
    <t>Tamil Nadu</t>
  </si>
  <si>
    <t>Tripura</t>
  </si>
  <si>
    <t>Uttarakhand</t>
  </si>
  <si>
    <t xml:space="preserve">West Bengal </t>
  </si>
  <si>
    <t>Andaman &amp; Nicobar</t>
  </si>
  <si>
    <t>Chandigarh</t>
  </si>
  <si>
    <t>Dadar &amp; Nagar Haveli</t>
  </si>
  <si>
    <t>Daman &amp; Diu</t>
  </si>
  <si>
    <t>Delhi</t>
  </si>
  <si>
    <t>Lakshwadeep</t>
  </si>
  <si>
    <t>Puducherry</t>
  </si>
  <si>
    <t>Others</t>
  </si>
  <si>
    <t>Total  (MW)</t>
  </si>
  <si>
    <t>Source: Ministry of New and Renewable Energy</t>
  </si>
  <si>
    <t xml:space="preserve">Table 2.6 : Installation of Off-grid / Decentralised Renewable Energy Systems/ Devices as on 31.03.2023       </t>
  </si>
  <si>
    <t>Sl. No.</t>
  </si>
  <si>
    <t>State/UT</t>
  </si>
  <si>
    <t>Biogas Plants
(Nos)</t>
  </si>
  <si>
    <t>SPV Pumps</t>
  </si>
  <si>
    <t>Solar Photovoltaic (SPV)  Systems</t>
  </si>
  <si>
    <t>Waste to Energy (MW)</t>
  </si>
  <si>
    <t>SLS</t>
  </si>
  <si>
    <t>HLS</t>
  </si>
  <si>
    <t>SL</t>
  </si>
  <si>
    <t>PP</t>
  </si>
  <si>
    <t>(Nos.)</t>
  </si>
  <si>
    <t>(KWP)</t>
  </si>
  <si>
    <t>Bihar</t>
  </si>
  <si>
    <t>Lakshadweep</t>
  </si>
  <si>
    <t>Others*</t>
  </si>
  <si>
    <t>* Others includes installations through NGOs/IREDA in different states</t>
  </si>
  <si>
    <t xml:space="preserve">SLS = Street Lighting System; HLS = Home Lighting System; SL = Solar Lantern; PP = Power Plants; SPV = Solar Photovoltaic;  </t>
  </si>
  <si>
    <t>MW = Mega Watt; KWP = Kilowatt peak</t>
  </si>
  <si>
    <t>Source : Ministry of New and Renewable Energy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</si>
</sst>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2">
    <numFmt numFmtId="43" formatCode="_(* #,##0.00_);_(* \(#,##0.00\);_(* &quot;-&quot;??_);_(@_)"/>
    <numFmt numFmtId="164" formatCode="0_)"/>
    <numFmt numFmtId="165" formatCode="0.0"/>
    <numFmt numFmtId="166" formatCode="0.0%"/>
    <numFmt numFmtId="167" formatCode="#,##0_ ;\-#,##0\ "/>
    <numFmt numFmtId="168" formatCode="_ * #,##0.00_ ;_ * \-#,##0.00_ ;_ * &quot;-&quot;??_ ;_ @_ "/>
    <numFmt numFmtId="169" formatCode="0.00000"/>
    <numFmt numFmtId="170" formatCode="#,##0.0000_ ;\-#,##0.0000\ "/>
    <numFmt numFmtId="171" formatCode="0.0000"/>
    <numFmt numFmtId="172" formatCode="#,##0.000_ ;\-#,##0.000\ "/>
    <numFmt numFmtId="173" formatCode="_(* #,##0_);_(* \(#,##0\);_(* &quot;-&quot;??_);_(@_)"/>
    <numFmt numFmtId="174" formatCode="_(* #,##0.0_);_(* \(#,##0.0\);_(* &quot;-&quot;??_);_(@_)"/>
  </numFmts>
  <fonts count="4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3"/>
      <name val="Times New Roman"/>
      <family val="1"/>
    </font>
    <font>
      <sz val="10"/>
      <name val="Arial"/>
      <family val="2"/>
    </font>
    <font>
      <b/>
      <sz val="10"/>
      <name val="New times roman"/>
    </font>
    <font>
      <sz val="10"/>
      <name val="New times roman"/>
    </font>
    <font>
      <sz val="9"/>
      <name val="New times roman"/>
    </font>
    <font>
      <i/>
      <sz val="9"/>
      <color theme="1"/>
      <name val="Times New Roman"/>
      <family val="1"/>
    </font>
    <font>
      <sz val="10"/>
      <name val="Arial Narrow"/>
      <family val="2"/>
    </font>
    <font>
      <b/>
      <sz val="13"/>
      <color theme="1"/>
      <name val="Times New Roman"/>
      <family val="1"/>
    </font>
    <font>
      <b/>
      <sz val="10"/>
      <color theme="1"/>
      <name val="Times New Roman"/>
      <family val="1"/>
    </font>
    <font>
      <b/>
      <sz val="10"/>
      <name val="Times New Roman"/>
      <family val="1"/>
    </font>
    <font>
      <b/>
      <sz val="9"/>
      <color theme="1"/>
      <name val="Times New Roman"/>
      <family val="1"/>
    </font>
    <font>
      <b/>
      <sz val="9"/>
      <name val="Times New Roman"/>
      <family val="1"/>
    </font>
    <font>
      <sz val="11"/>
      <color indexed="8"/>
      <name val="Calibri"/>
      <family val="2"/>
    </font>
    <font>
      <sz val="10"/>
      <color theme="1"/>
      <name val="Times New Roman"/>
      <family val="1"/>
    </font>
    <font>
      <sz val="9"/>
      <color theme="1"/>
      <name val="Times New Roman"/>
      <family val="1"/>
    </font>
    <font>
      <sz val="10"/>
      <name val="Courier"/>
      <family val="3"/>
    </font>
    <font>
      <sz val="9"/>
      <name val="Times New Roman"/>
      <family val="1"/>
    </font>
    <font>
      <b/>
      <sz val="11"/>
      <color theme="1"/>
      <name val="Times New Roman"/>
      <family val="1"/>
    </font>
    <font>
      <sz val="9"/>
      <color theme="1"/>
      <name val="Calibri"/>
      <family val="2"/>
      <scheme val="minor"/>
    </font>
    <font>
      <i/>
      <sz val="9"/>
      <name val="Times New Roman"/>
      <family val="1"/>
    </font>
    <font>
      <sz val="9"/>
      <color theme="1"/>
      <name val="New times roman"/>
    </font>
    <font>
      <b/>
      <sz val="13"/>
      <color indexed="8"/>
      <name val="Times New Roman"/>
      <family val="1"/>
    </font>
    <font>
      <b/>
      <sz val="16"/>
      <color indexed="8"/>
      <name val="Times New Roman"/>
      <family val="1"/>
    </font>
    <font>
      <b/>
      <sz val="9"/>
      <color indexed="8"/>
      <name val="Times New Roman"/>
      <family val="1"/>
    </font>
    <font>
      <b/>
      <vertAlign val="superscript"/>
      <sz val="9"/>
      <color indexed="8"/>
      <name val="Times New Roman"/>
      <family val="1"/>
    </font>
    <font>
      <sz val="12"/>
      <color indexed="8"/>
      <name val="Times New Roman"/>
      <family val="1"/>
    </font>
    <font>
      <b/>
      <sz val="10"/>
      <color indexed="8"/>
      <name val="Times New Roman"/>
      <family val="1"/>
    </font>
    <font>
      <sz val="10"/>
      <color indexed="8"/>
      <name val="Times New Roman"/>
      <family val="1"/>
    </font>
    <font>
      <sz val="9"/>
      <color indexed="8"/>
      <name val="Times New Roman"/>
      <family val="1"/>
    </font>
    <font>
      <sz val="10"/>
      <name val="Times New Roman"/>
      <family val="1"/>
    </font>
    <font>
      <i/>
      <sz val="9"/>
      <color indexed="8"/>
      <name val="Times New Roman"/>
      <family val="1"/>
    </font>
    <font>
      <b/>
      <sz val="16"/>
      <name val="Times New Roman"/>
      <family val="1"/>
    </font>
    <font>
      <sz val="9"/>
      <color rgb="FF00B050"/>
      <name val="Times New Roman"/>
      <family val="1"/>
    </font>
    <font>
      <sz val="11"/>
      <name val="Calibri"/>
      <family val="2"/>
      <scheme val="minor"/>
    </font>
    <font>
      <b/>
      <i/>
      <sz val="9"/>
      <name val="Times New Roman"/>
      <family val="1"/>
    </font>
    <font>
      <sz val="9"/>
      <color rgb="FF000000"/>
      <name val="Times New Roman"/>
      <family val="1"/>
    </font>
    <font>
      <sz val="9"/>
      <color rgb="FF000000"/>
      <name val="Times New Roman"/>
      <family val="2"/>
    </font>
    <font>
      <b/>
      <sz val="12"/>
      <name val="Times New Roman"/>
      <family val="1"/>
    </font>
    <font>
      <sz val="12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theme="5" tint="0.79998168889431442"/>
        <bgColor auto="1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9">
    <xf numFmtId="0" fontId="0" fillId="0" borderId="0"/>
    <xf numFmtId="9" fontId="1" fillId="0" borderId="0" applyFont="0" applyFill="0" applyBorder="0" applyAlignment="0" applyProtection="0"/>
    <xf numFmtId="0" fontId="4" fillId="0" borderId="0"/>
    <xf numFmtId="0" fontId="1" fillId="0" borderId="0"/>
    <xf numFmtId="0" fontId="1" fillId="0" borderId="0"/>
    <xf numFmtId="0" fontId="15" fillId="0" borderId="0"/>
    <xf numFmtId="0" fontId="18" fillId="0" borderId="0"/>
    <xf numFmtId="168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295">
    <xf numFmtId="0" fontId="0" fillId="0" borderId="0" xfId="0"/>
    <xf numFmtId="0" fontId="3" fillId="2" borderId="1" xfId="0" applyFont="1" applyFill="1" applyBorder="1" applyAlignment="1">
      <alignment horizontal="center" vertical="center" wrapText="1"/>
    </xf>
    <xf numFmtId="0" fontId="5" fillId="3" borderId="2" xfId="2" applyFont="1" applyFill="1" applyBorder="1" applyAlignment="1">
      <alignment horizontal="center" vertical="center" wrapText="1"/>
    </xf>
    <xf numFmtId="0" fontId="5" fillId="3" borderId="1" xfId="2" applyFont="1" applyFill="1" applyBorder="1" applyAlignment="1">
      <alignment horizontal="center" vertical="center" wrapText="1"/>
    </xf>
    <xf numFmtId="0" fontId="5" fillId="3" borderId="3" xfId="2" applyFont="1" applyFill="1" applyBorder="1" applyAlignment="1">
      <alignment horizontal="center" vertical="center" wrapText="1"/>
    </xf>
    <xf numFmtId="2" fontId="5" fillId="3" borderId="4" xfId="2" applyNumberFormat="1" applyFont="1" applyFill="1" applyBorder="1" applyAlignment="1">
      <alignment horizontal="center" vertical="center" wrapText="1"/>
    </xf>
    <xf numFmtId="0" fontId="5" fillId="3" borderId="5" xfId="3" applyFont="1" applyFill="1" applyBorder="1" applyAlignment="1">
      <alignment horizontal="center" vertical="center"/>
    </xf>
    <xf numFmtId="0" fontId="5" fillId="3" borderId="6" xfId="3" quotePrefix="1" applyFont="1" applyFill="1" applyBorder="1" applyAlignment="1">
      <alignment horizontal="center" vertical="center" wrapText="1"/>
    </xf>
    <xf numFmtId="0" fontId="5" fillId="3" borderId="7" xfId="3" applyFont="1" applyFill="1" applyBorder="1" applyAlignment="1">
      <alignment horizontal="center" vertical="center" wrapText="1"/>
    </xf>
    <xf numFmtId="0" fontId="5" fillId="3" borderId="8" xfId="3" quotePrefix="1" applyFont="1" applyFill="1" applyBorder="1" applyAlignment="1">
      <alignment horizontal="center" vertical="center" wrapText="1"/>
    </xf>
    <xf numFmtId="164" fontId="6" fillId="4" borderId="1" xfId="2" applyNumberFormat="1" applyFont="1" applyFill="1" applyBorder="1" applyAlignment="1">
      <alignment horizontal="center" vertical="center"/>
    </xf>
    <xf numFmtId="0" fontId="7" fillId="4" borderId="1" xfId="4" applyFont="1" applyFill="1" applyBorder="1" applyAlignment="1">
      <alignment horizontal="left" vertical="center" wrapText="1"/>
    </xf>
    <xf numFmtId="0" fontId="7" fillId="4" borderId="1" xfId="4" applyFont="1" applyFill="1" applyBorder="1" applyAlignment="1">
      <alignment horizontal="center" vertical="center"/>
    </xf>
    <xf numFmtId="2" fontId="7" fillId="4" borderId="1" xfId="4" applyNumberFormat="1" applyFont="1" applyFill="1" applyBorder="1" applyAlignment="1">
      <alignment horizontal="center" vertical="center"/>
    </xf>
    <xf numFmtId="164" fontId="6" fillId="4" borderId="1" xfId="2" applyNumberFormat="1" applyFont="1" applyFill="1" applyBorder="1" applyAlignment="1">
      <alignment horizontal="center" vertical="center" wrapText="1"/>
    </xf>
    <xf numFmtId="164" fontId="7" fillId="4" borderId="1" xfId="2" applyNumberFormat="1" applyFont="1" applyFill="1" applyBorder="1" applyAlignment="1">
      <alignment horizontal="left" vertical="center" wrapText="1"/>
    </xf>
    <xf numFmtId="164" fontId="7" fillId="4" borderId="1" xfId="2" applyNumberFormat="1" applyFont="1" applyFill="1" applyBorder="1" applyAlignment="1">
      <alignment horizontal="center" vertical="center"/>
    </xf>
    <xf numFmtId="2" fontId="7" fillId="4" borderId="1" xfId="2" applyNumberFormat="1" applyFont="1" applyFill="1" applyBorder="1" applyAlignment="1">
      <alignment horizontal="center" vertical="center"/>
    </xf>
    <xf numFmtId="2" fontId="7" fillId="4" borderId="1" xfId="2" applyNumberFormat="1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vertical="center" wrapText="1"/>
    </xf>
    <xf numFmtId="164" fontId="0" fillId="0" borderId="0" xfId="0" applyNumberFormat="1"/>
    <xf numFmtId="2" fontId="0" fillId="0" borderId="0" xfId="0" applyNumberFormat="1"/>
    <xf numFmtId="2" fontId="5" fillId="3" borderId="1" xfId="2" applyNumberFormat="1" applyFont="1" applyFill="1" applyBorder="1" applyAlignment="1">
      <alignment horizontal="center" vertical="center" wrapText="1"/>
    </xf>
    <xf numFmtId="0" fontId="5" fillId="3" borderId="1" xfId="3" applyFont="1" applyFill="1" applyBorder="1" applyAlignment="1">
      <alignment horizontal="center" vertical="center"/>
    </xf>
    <xf numFmtId="0" fontId="5" fillId="3" borderId="1" xfId="3" quotePrefix="1" applyFont="1" applyFill="1" applyBorder="1" applyAlignment="1">
      <alignment horizontal="center" vertical="center" wrapText="1"/>
    </xf>
    <xf numFmtId="0" fontId="5" fillId="3" borderId="1" xfId="3" applyFont="1" applyFill="1" applyBorder="1" applyAlignment="1">
      <alignment horizontal="center" vertical="center" wrapText="1"/>
    </xf>
    <xf numFmtId="164" fontId="9" fillId="4" borderId="1" xfId="2" applyNumberFormat="1" applyFont="1" applyFill="1" applyBorder="1" applyAlignment="1">
      <alignment horizontal="center" vertical="center" wrapText="1"/>
    </xf>
    <xf numFmtId="0" fontId="7" fillId="4" borderId="1" xfId="3" applyFont="1" applyFill="1" applyBorder="1" applyAlignment="1">
      <alignment horizontal="left" vertical="center" wrapText="1"/>
    </xf>
    <xf numFmtId="2" fontId="7" fillId="4" borderId="1" xfId="3" applyNumberFormat="1" applyFont="1" applyFill="1" applyBorder="1" applyAlignment="1">
      <alignment horizontal="center" vertical="center"/>
    </xf>
    <xf numFmtId="164" fontId="7" fillId="4" borderId="1" xfId="2" applyNumberFormat="1" applyFont="1" applyFill="1" applyBorder="1" applyAlignment="1">
      <alignment horizontal="center" vertical="center" wrapText="1"/>
    </xf>
    <xf numFmtId="0" fontId="5" fillId="4" borderId="9" xfId="4" applyFont="1" applyFill="1" applyBorder="1" applyAlignment="1">
      <alignment horizontal="center" vertical="center" wrapText="1"/>
    </xf>
    <xf numFmtId="0" fontId="5" fillId="4" borderId="9" xfId="4" applyFont="1" applyFill="1" applyBorder="1" applyAlignment="1">
      <alignment vertical="center" wrapText="1"/>
    </xf>
    <xf numFmtId="2" fontId="5" fillId="4" borderId="3" xfId="4" applyNumberFormat="1" applyFont="1" applyFill="1" applyBorder="1" applyAlignment="1">
      <alignment horizontal="center" vertical="center" wrapText="1"/>
    </xf>
    <xf numFmtId="0" fontId="10" fillId="2" borderId="0" xfId="0" applyFont="1" applyFill="1" applyBorder="1" applyAlignment="1">
      <alignment horizontal="center" vertical="center" wrapText="1"/>
    </xf>
    <xf numFmtId="0" fontId="10" fillId="2" borderId="10" xfId="0" applyFont="1" applyFill="1" applyBorder="1" applyAlignment="1">
      <alignment horizontal="center" vertical="center" wrapText="1"/>
    </xf>
    <xf numFmtId="0" fontId="0" fillId="0" borderId="0" xfId="0" applyBorder="1"/>
    <xf numFmtId="0" fontId="10" fillId="2" borderId="11" xfId="0" applyFont="1" applyFill="1" applyBorder="1" applyAlignment="1">
      <alignment horizontal="center" vertical="center" wrapText="1"/>
    </xf>
    <xf numFmtId="0" fontId="10" fillId="2" borderId="12" xfId="0" applyFont="1" applyFill="1" applyBorder="1" applyAlignment="1">
      <alignment horizontal="center" vertical="center" wrapText="1"/>
    </xf>
    <xf numFmtId="0" fontId="11" fillId="4" borderId="1" xfId="0" applyFont="1" applyFill="1" applyBorder="1" applyAlignment="1">
      <alignment horizontal="center" vertical="center" wrapText="1"/>
    </xf>
    <xf numFmtId="0" fontId="11" fillId="4" borderId="1" xfId="0" applyFont="1" applyFill="1" applyBorder="1" applyAlignment="1">
      <alignment horizontal="center" vertical="center"/>
    </xf>
    <xf numFmtId="0" fontId="12" fillId="4" borderId="13" xfId="0" applyFont="1" applyFill="1" applyBorder="1" applyAlignment="1">
      <alignment horizontal="center" vertical="center"/>
    </xf>
    <xf numFmtId="0" fontId="12" fillId="4" borderId="9" xfId="0" applyFont="1" applyFill="1" applyBorder="1" applyAlignment="1">
      <alignment horizontal="center" vertical="center"/>
    </xf>
    <xf numFmtId="0" fontId="12" fillId="4" borderId="3" xfId="0" applyFont="1" applyFill="1" applyBorder="1" applyAlignment="1">
      <alignment horizontal="center" vertical="center"/>
    </xf>
    <xf numFmtId="0" fontId="12" fillId="4" borderId="13" xfId="0" applyFont="1" applyFill="1" applyBorder="1" applyAlignment="1">
      <alignment horizontal="center" vertical="center" wrapText="1"/>
    </xf>
    <xf numFmtId="0" fontId="12" fillId="4" borderId="3" xfId="0" applyFont="1" applyFill="1" applyBorder="1" applyAlignment="1">
      <alignment horizontal="center" vertical="center" wrapText="1"/>
    </xf>
    <xf numFmtId="165" fontId="12" fillId="4" borderId="14" xfId="0" applyNumberFormat="1" applyFont="1" applyFill="1" applyBorder="1" applyAlignment="1">
      <alignment horizontal="center" vertical="center"/>
    </xf>
    <xf numFmtId="165" fontId="12" fillId="4" borderId="15" xfId="0" applyNumberFormat="1" applyFont="1" applyFill="1" applyBorder="1" applyAlignment="1">
      <alignment horizontal="center" vertical="center"/>
    </xf>
    <xf numFmtId="165" fontId="12" fillId="4" borderId="6" xfId="0" applyNumberFormat="1" applyFont="1" applyFill="1" applyBorder="1" applyAlignment="1">
      <alignment horizontal="center" vertical="center"/>
    </xf>
    <xf numFmtId="0" fontId="11" fillId="4" borderId="1" xfId="0" applyFont="1" applyFill="1" applyBorder="1" applyAlignment="1">
      <alignment horizontal="center" vertical="center"/>
    </xf>
    <xf numFmtId="165" fontId="11" fillId="4" borderId="1" xfId="0" applyNumberFormat="1" applyFont="1" applyFill="1" applyBorder="1" applyAlignment="1">
      <alignment horizontal="center" vertical="center" wrapText="1"/>
    </xf>
    <xf numFmtId="0" fontId="13" fillId="4" borderId="1" xfId="0" applyFont="1" applyFill="1" applyBorder="1" applyAlignment="1">
      <alignment horizontal="center" vertical="center" wrapText="1"/>
    </xf>
    <xf numFmtId="0" fontId="14" fillId="4" borderId="1" xfId="0" applyFont="1" applyFill="1" applyBorder="1" applyAlignment="1">
      <alignment horizontal="center"/>
    </xf>
    <xf numFmtId="0" fontId="14" fillId="4" borderId="1" xfId="0" applyFont="1" applyFill="1" applyBorder="1" applyAlignment="1">
      <alignment horizontal="center" vertical="center"/>
    </xf>
    <xf numFmtId="0" fontId="11" fillId="4" borderId="16" xfId="0" applyFont="1" applyFill="1" applyBorder="1" applyAlignment="1">
      <alignment horizontal="center"/>
    </xf>
    <xf numFmtId="0" fontId="11" fillId="4" borderId="16" xfId="0" applyFont="1" applyFill="1" applyBorder="1"/>
    <xf numFmtId="3" fontId="13" fillId="4" borderId="1" xfId="0" applyNumberFormat="1" applyFont="1" applyFill="1" applyBorder="1" applyAlignment="1">
      <alignment horizontal="center" vertical="center"/>
    </xf>
    <xf numFmtId="2" fontId="13" fillId="4" borderId="1" xfId="5" applyNumberFormat="1" applyFont="1" applyFill="1" applyBorder="1" applyAlignment="1">
      <alignment horizontal="center"/>
    </xf>
    <xf numFmtId="0" fontId="16" fillId="4" borderId="16" xfId="0" applyFont="1" applyFill="1" applyBorder="1" applyAlignment="1">
      <alignment horizontal="center"/>
    </xf>
    <xf numFmtId="0" fontId="16" fillId="4" borderId="16" xfId="0" quotePrefix="1" applyFont="1" applyFill="1" applyBorder="1" applyAlignment="1">
      <alignment horizontal="left"/>
    </xf>
    <xf numFmtId="3" fontId="17" fillId="4" borderId="1" xfId="0" applyNumberFormat="1" applyFont="1" applyFill="1" applyBorder="1" applyAlignment="1">
      <alignment horizontal="center" vertical="center"/>
    </xf>
    <xf numFmtId="3" fontId="17" fillId="4" borderId="1" xfId="0" applyNumberFormat="1" applyFont="1" applyFill="1" applyBorder="1" applyAlignment="1">
      <alignment horizontal="center"/>
    </xf>
    <xf numFmtId="3" fontId="19" fillId="4" borderId="1" xfId="6" applyNumberFormat="1" applyFont="1" applyFill="1" applyBorder="1" applyAlignment="1">
      <alignment horizontal="center"/>
    </xf>
    <xf numFmtId="166" fontId="0" fillId="0" borderId="0" xfId="1" applyNumberFormat="1" applyFont="1" applyBorder="1"/>
    <xf numFmtId="0" fontId="16" fillId="4" borderId="16" xfId="0" applyFont="1" applyFill="1" applyBorder="1" applyAlignment="1">
      <alignment horizontal="left"/>
    </xf>
    <xf numFmtId="3" fontId="17" fillId="4" borderId="7" xfId="0" applyNumberFormat="1" applyFont="1" applyFill="1" applyBorder="1" applyAlignment="1">
      <alignment horizontal="center"/>
    </xf>
    <xf numFmtId="3" fontId="19" fillId="4" borderId="7" xfId="6" quotePrefix="1" applyNumberFormat="1" applyFont="1" applyFill="1" applyBorder="1" applyAlignment="1">
      <alignment horizontal="center"/>
    </xf>
    <xf numFmtId="0" fontId="11" fillId="4" borderId="1" xfId="0" applyFont="1" applyFill="1" applyBorder="1" applyAlignment="1">
      <alignment horizontal="left"/>
    </xf>
    <xf numFmtId="3" fontId="17" fillId="4" borderId="17" xfId="0" applyNumberFormat="1" applyFont="1" applyFill="1" applyBorder="1" applyAlignment="1">
      <alignment horizontal="center"/>
    </xf>
    <xf numFmtId="3" fontId="19" fillId="4" borderId="17" xfId="6" applyNumberFormat="1" applyFont="1" applyFill="1" applyBorder="1" applyAlignment="1">
      <alignment horizontal="center"/>
    </xf>
    <xf numFmtId="3" fontId="19" fillId="4" borderId="7" xfId="6" applyNumberFormat="1" applyFont="1" applyFill="1" applyBorder="1" applyAlignment="1">
      <alignment horizontal="center"/>
    </xf>
    <xf numFmtId="0" fontId="16" fillId="4" borderId="1" xfId="0" quotePrefix="1" applyFont="1" applyFill="1" applyBorder="1" applyAlignment="1">
      <alignment horizontal="left"/>
    </xf>
    <xf numFmtId="3" fontId="17" fillId="4" borderId="1" xfId="0" quotePrefix="1" applyNumberFormat="1" applyFont="1" applyFill="1" applyBorder="1" applyAlignment="1">
      <alignment horizontal="center" vertical="center"/>
    </xf>
    <xf numFmtId="2" fontId="17" fillId="4" borderId="1" xfId="0" applyNumberFormat="1" applyFont="1" applyFill="1" applyBorder="1" applyAlignment="1">
      <alignment horizontal="center"/>
    </xf>
    <xf numFmtId="2" fontId="13" fillId="4" borderId="1" xfId="5" quotePrefix="1" applyNumberFormat="1" applyFont="1" applyFill="1" applyBorder="1" applyAlignment="1">
      <alignment horizontal="center"/>
    </xf>
    <xf numFmtId="0" fontId="11" fillId="4" borderId="1" xfId="0" applyFont="1" applyFill="1" applyBorder="1"/>
    <xf numFmtId="0" fontId="20" fillId="4" borderId="17" xfId="0" applyFont="1" applyFill="1" applyBorder="1" applyAlignment="1">
      <alignment horizontal="center"/>
    </xf>
    <xf numFmtId="0" fontId="11" fillId="4" borderId="1" xfId="0" applyFont="1" applyFill="1" applyBorder="1" applyAlignment="1">
      <alignment horizontal="left" vertical="center"/>
    </xf>
    <xf numFmtId="2" fontId="13" fillId="4" borderId="1" xfId="5" applyNumberFormat="1" applyFont="1" applyFill="1" applyBorder="1" applyAlignment="1">
      <alignment horizontal="center" vertical="center"/>
    </xf>
    <xf numFmtId="10" fontId="0" fillId="0" borderId="0" xfId="1" applyNumberFormat="1" applyFont="1" applyBorder="1"/>
    <xf numFmtId="1" fontId="0" fillId="0" borderId="0" xfId="0" applyNumberFormat="1"/>
    <xf numFmtId="0" fontId="19" fillId="2" borderId="15" xfId="0" applyFont="1" applyFill="1" applyBorder="1" applyAlignment="1">
      <alignment horizontal="left" vertical="center"/>
    </xf>
    <xf numFmtId="0" fontId="17" fillId="2" borderId="15" xfId="0" applyFont="1" applyFill="1" applyBorder="1" applyAlignment="1"/>
    <xf numFmtId="0" fontId="17" fillId="2" borderId="15" xfId="0" applyFont="1" applyFill="1" applyBorder="1" applyAlignment="1">
      <alignment horizontal="center" vertical="center"/>
    </xf>
    <xf numFmtId="1" fontId="17" fillId="2" borderId="15" xfId="0" applyNumberFormat="1" applyFont="1" applyFill="1" applyBorder="1" applyAlignment="1"/>
    <xf numFmtId="0" fontId="17" fillId="2" borderId="15" xfId="0" applyFont="1" applyFill="1" applyBorder="1"/>
    <xf numFmtId="165" fontId="13" fillId="2" borderId="6" xfId="0" applyNumberFormat="1" applyFont="1" applyFill="1" applyBorder="1"/>
    <xf numFmtId="0" fontId="19" fillId="2" borderId="0" xfId="0" applyFont="1" applyFill="1" applyBorder="1" applyAlignment="1">
      <alignment horizontal="left" vertical="center"/>
    </xf>
    <xf numFmtId="0" fontId="17" fillId="2" borderId="0" xfId="0" applyFont="1" applyFill="1" applyBorder="1"/>
    <xf numFmtId="0" fontId="17" fillId="2" borderId="0" xfId="0" applyFont="1" applyFill="1" applyBorder="1" applyAlignment="1">
      <alignment horizontal="center" vertical="center"/>
    </xf>
    <xf numFmtId="0" fontId="17" fillId="2" borderId="10" xfId="0" applyFont="1" applyFill="1" applyBorder="1"/>
    <xf numFmtId="0" fontId="19" fillId="2" borderId="0" xfId="0" applyFont="1" applyFill="1" applyBorder="1" applyAlignment="1">
      <alignment vertical="center"/>
    </xf>
    <xf numFmtId="0" fontId="19" fillId="2" borderId="0" xfId="0" applyFont="1" applyFill="1" applyBorder="1" applyAlignment="1">
      <alignment horizontal="center" vertical="center"/>
    </xf>
    <xf numFmtId="0" fontId="21" fillId="2" borderId="0" xfId="0" applyFont="1" applyFill="1" applyBorder="1"/>
    <xf numFmtId="0" fontId="0" fillId="2" borderId="0" xfId="0" applyFill="1" applyBorder="1"/>
    <xf numFmtId="0" fontId="0" fillId="2" borderId="10" xfId="0" applyFill="1" applyBorder="1"/>
    <xf numFmtId="0" fontId="22" fillId="2" borderId="11" xfId="0" applyFont="1" applyFill="1" applyBorder="1" applyAlignment="1">
      <alignment vertical="top"/>
    </xf>
    <xf numFmtId="0" fontId="23" fillId="2" borderId="11" xfId="0" applyFont="1" applyFill="1" applyBorder="1"/>
    <xf numFmtId="0" fontId="0" fillId="2" borderId="11" xfId="0" applyFill="1" applyBorder="1" applyAlignment="1">
      <alignment horizontal="center" vertical="center"/>
    </xf>
    <xf numFmtId="0" fontId="0" fillId="2" borderId="11" xfId="0" applyFill="1" applyBorder="1"/>
    <xf numFmtId="0" fontId="0" fillId="2" borderId="12" xfId="0" applyFill="1" applyBorder="1"/>
    <xf numFmtId="0" fontId="0" fillId="0" borderId="0" xfId="0" applyBorder="1" applyAlignment="1">
      <alignment horizontal="center"/>
    </xf>
    <xf numFmtId="0" fontId="0" fillId="0" borderId="0" xfId="0" applyBorder="1" applyAlignment="1">
      <alignment horizontal="center" vertical="center"/>
    </xf>
    <xf numFmtId="3" fontId="0" fillId="0" borderId="0" xfId="0" applyNumberFormat="1" applyBorder="1"/>
    <xf numFmtId="0" fontId="24" fillId="2" borderId="0" xfId="0" applyFont="1" applyFill="1" applyBorder="1" applyAlignment="1">
      <alignment horizontal="center" vertical="top" wrapText="1"/>
    </xf>
    <xf numFmtId="0" fontId="24" fillId="2" borderId="10" xfId="0" applyFont="1" applyFill="1" applyBorder="1" applyAlignment="1">
      <alignment horizontal="center" vertical="top" wrapText="1"/>
    </xf>
    <xf numFmtId="0" fontId="25" fillId="0" borderId="0" xfId="0" applyFont="1" applyAlignment="1">
      <alignment wrapText="1"/>
    </xf>
    <xf numFmtId="0" fontId="25" fillId="2" borderId="11" xfId="0" applyFont="1" applyFill="1" applyBorder="1" applyAlignment="1">
      <alignment horizontal="center" wrapText="1"/>
    </xf>
    <xf numFmtId="0" fontId="26" fillId="2" borderId="11" xfId="0" applyFont="1" applyFill="1" applyBorder="1" applyAlignment="1">
      <alignment horizontal="right"/>
    </xf>
    <xf numFmtId="0" fontId="26" fillId="2" borderId="12" xfId="0" applyFont="1" applyFill="1" applyBorder="1" applyAlignment="1">
      <alignment horizontal="right"/>
    </xf>
    <xf numFmtId="0" fontId="28" fillId="0" borderId="0" xfId="0" applyFont="1" applyBorder="1" applyAlignment="1">
      <alignment horizontal="right"/>
    </xf>
    <xf numFmtId="0" fontId="29" fillId="0" borderId="0" xfId="0" applyFont="1" applyBorder="1" applyAlignment="1">
      <alignment horizontal="right"/>
    </xf>
    <xf numFmtId="0" fontId="29" fillId="4" borderId="14" xfId="0" applyFont="1" applyFill="1" applyBorder="1" applyAlignment="1">
      <alignment horizontal="center"/>
    </xf>
    <xf numFmtId="0" fontId="29" fillId="4" borderId="13" xfId="0" applyFont="1" applyFill="1" applyBorder="1" applyAlignment="1">
      <alignment horizontal="center"/>
    </xf>
    <xf numFmtId="0" fontId="29" fillId="4" borderId="9" xfId="0" applyFont="1" applyFill="1" applyBorder="1" applyAlignment="1">
      <alignment horizontal="center"/>
    </xf>
    <xf numFmtId="0" fontId="29" fillId="4" borderId="3" xfId="0" applyFont="1" applyFill="1" applyBorder="1" applyAlignment="1">
      <alignment horizontal="center"/>
    </xf>
    <xf numFmtId="167" fontId="0" fillId="0" borderId="0" xfId="0" applyNumberFormat="1" applyBorder="1"/>
    <xf numFmtId="0" fontId="29" fillId="4" borderId="18" xfId="0" applyFont="1" applyFill="1" applyBorder="1" applyAlignment="1">
      <alignment horizontal="center"/>
    </xf>
    <xf numFmtId="0" fontId="29" fillId="4" borderId="7" xfId="0" applyFont="1" applyFill="1" applyBorder="1" applyAlignment="1">
      <alignment horizontal="center"/>
    </xf>
    <xf numFmtId="0" fontId="29" fillId="4" borderId="10" xfId="0" applyFont="1" applyFill="1" applyBorder="1" applyAlignment="1">
      <alignment horizontal="center"/>
    </xf>
    <xf numFmtId="0" fontId="29" fillId="4" borderId="16" xfId="0" applyFont="1" applyFill="1" applyBorder="1" applyAlignment="1">
      <alignment horizontal="center"/>
    </xf>
    <xf numFmtId="0" fontId="30" fillId="4" borderId="13" xfId="0" applyFont="1" applyFill="1" applyBorder="1" applyAlignment="1">
      <alignment horizontal="center"/>
    </xf>
    <xf numFmtId="0" fontId="30" fillId="4" borderId="1" xfId="0" applyFont="1" applyFill="1" applyBorder="1" applyAlignment="1">
      <alignment horizontal="center"/>
    </xf>
    <xf numFmtId="0" fontId="30" fillId="4" borderId="3" xfId="0" applyFont="1" applyFill="1" applyBorder="1" applyAlignment="1">
      <alignment horizontal="center"/>
    </xf>
    <xf numFmtId="0" fontId="30" fillId="4" borderId="18" xfId="0" applyFont="1" applyFill="1" applyBorder="1" applyAlignment="1">
      <alignment horizontal="left"/>
    </xf>
    <xf numFmtId="167" fontId="31" fillId="4" borderId="16" xfId="7" applyNumberFormat="1" applyFont="1" applyFill="1" applyBorder="1" applyAlignment="1">
      <alignment horizontal="center"/>
    </xf>
    <xf numFmtId="0" fontId="30" fillId="5" borderId="0" xfId="0" applyFont="1" applyFill="1" applyBorder="1"/>
    <xf numFmtId="1" fontId="0" fillId="0" borderId="0" xfId="0" applyNumberFormat="1" applyBorder="1"/>
    <xf numFmtId="167" fontId="19" fillId="4" borderId="16" xfId="7" applyNumberFormat="1" applyFont="1" applyFill="1" applyBorder="1" applyAlignment="1">
      <alignment horizontal="center"/>
    </xf>
    <xf numFmtId="166" fontId="0" fillId="0" borderId="0" xfId="1" applyNumberFormat="1" applyFont="1"/>
    <xf numFmtId="0" fontId="29" fillId="4" borderId="1" xfId="0" applyFont="1" applyFill="1" applyBorder="1" applyAlignment="1">
      <alignment horizontal="left" vertical="center" wrapText="1"/>
    </xf>
    <xf numFmtId="2" fontId="29" fillId="4" borderId="1" xfId="1" applyNumberFormat="1" applyFont="1" applyFill="1" applyBorder="1" applyAlignment="1">
      <alignment horizontal="center" vertical="center"/>
    </xf>
    <xf numFmtId="169" fontId="29" fillId="0" borderId="0" xfId="7" applyNumberFormat="1" applyFont="1" applyFill="1" applyBorder="1" applyAlignment="1">
      <alignment horizontal="center" vertical="center"/>
    </xf>
    <xf numFmtId="0" fontId="29" fillId="4" borderId="17" xfId="0" applyFont="1" applyFill="1" applyBorder="1" applyAlignment="1">
      <alignment horizontal="left" vertical="center" wrapText="1"/>
    </xf>
    <xf numFmtId="2" fontId="29" fillId="5" borderId="0" xfId="7" applyNumberFormat="1" applyFont="1" applyFill="1" applyBorder="1" applyAlignment="1">
      <alignment horizontal="center" vertical="center"/>
    </xf>
    <xf numFmtId="0" fontId="32" fillId="5" borderId="0" xfId="0" applyFont="1" applyFill="1" applyBorder="1"/>
    <xf numFmtId="0" fontId="31" fillId="2" borderId="15" xfId="0" applyFont="1" applyFill="1" applyBorder="1"/>
    <xf numFmtId="0" fontId="21" fillId="2" borderId="15" xfId="0" applyFont="1" applyFill="1" applyBorder="1"/>
    <xf numFmtId="0" fontId="30" fillId="2" borderId="15" xfId="0" applyFont="1" applyFill="1" applyBorder="1"/>
    <xf numFmtId="0" fontId="31" fillId="2" borderId="6" xfId="0" applyFont="1" applyFill="1" applyBorder="1"/>
    <xf numFmtId="167" fontId="0" fillId="0" borderId="0" xfId="0" applyNumberFormat="1" applyBorder="1" applyAlignment="1">
      <alignment wrapText="1"/>
    </xf>
    <xf numFmtId="0" fontId="31" fillId="2" borderId="0" xfId="0" applyFont="1" applyFill="1" applyBorder="1"/>
    <xf numFmtId="0" fontId="30" fillId="2" borderId="0" xfId="0" applyFont="1" applyFill="1" applyBorder="1"/>
    <xf numFmtId="0" fontId="33" fillId="2" borderId="11" xfId="0" applyFont="1" applyFill="1" applyBorder="1" applyAlignment="1">
      <alignment vertical="center"/>
    </xf>
    <xf numFmtId="0" fontId="21" fillId="2" borderId="11" xfId="0" applyFont="1" applyFill="1" applyBorder="1"/>
    <xf numFmtId="0" fontId="31" fillId="2" borderId="11" xfId="0" applyFont="1" applyFill="1" applyBorder="1"/>
    <xf numFmtId="0" fontId="30" fillId="2" borderId="11" xfId="0" applyFont="1" applyFill="1" applyBorder="1"/>
    <xf numFmtId="0" fontId="33" fillId="2" borderId="0" xfId="0" applyFont="1" applyFill="1" applyBorder="1"/>
    <xf numFmtId="0" fontId="24" fillId="2" borderId="15" xfId="0" applyFont="1" applyFill="1" applyBorder="1" applyAlignment="1">
      <alignment horizontal="center" vertical="top" wrapText="1"/>
    </xf>
    <xf numFmtId="0" fontId="24" fillId="2" borderId="6" xfId="0" applyFont="1" applyFill="1" applyBorder="1" applyAlignment="1">
      <alignment horizontal="center" vertical="top" wrapText="1"/>
    </xf>
    <xf numFmtId="0" fontId="25" fillId="0" borderId="0" xfId="0" applyFont="1" applyBorder="1" applyAlignment="1">
      <alignment wrapText="1"/>
    </xf>
    <xf numFmtId="167" fontId="0" fillId="0" borderId="0" xfId="0" applyNumberFormat="1"/>
    <xf numFmtId="0" fontId="29" fillId="0" borderId="0" xfId="0" applyFont="1" applyBorder="1" applyAlignment="1"/>
    <xf numFmtId="0" fontId="29" fillId="4" borderId="7" xfId="0" applyFont="1" applyFill="1" applyBorder="1" applyAlignment="1">
      <alignment horizontal="center" vertical="center"/>
    </xf>
    <xf numFmtId="0" fontId="29" fillId="4" borderId="1" xfId="0" applyFont="1" applyFill="1" applyBorder="1" applyAlignment="1">
      <alignment horizontal="center" wrapText="1"/>
    </xf>
    <xf numFmtId="0" fontId="29" fillId="0" borderId="18" xfId="0" applyFont="1" applyBorder="1" applyAlignment="1">
      <alignment horizontal="center"/>
    </xf>
    <xf numFmtId="0" fontId="29" fillId="4" borderId="16" xfId="0" applyFont="1" applyFill="1" applyBorder="1" applyAlignment="1">
      <alignment horizontal="center" vertical="center"/>
    </xf>
    <xf numFmtId="0" fontId="29" fillId="4" borderId="17" xfId="0" applyFont="1" applyFill="1" applyBorder="1" applyAlignment="1">
      <alignment horizontal="center" vertical="center"/>
    </xf>
    <xf numFmtId="0" fontId="29" fillId="4" borderId="16" xfId="0" applyFont="1" applyFill="1" applyBorder="1" applyAlignment="1">
      <alignment horizontal="center" vertical="center"/>
    </xf>
    <xf numFmtId="0" fontId="29" fillId="4" borderId="11" xfId="0" applyFont="1" applyFill="1" applyBorder="1" applyAlignment="1"/>
    <xf numFmtId="0" fontId="30" fillId="0" borderId="18" xfId="0" applyFont="1" applyBorder="1" applyAlignment="1">
      <alignment horizontal="center"/>
    </xf>
    <xf numFmtId="0" fontId="30" fillId="4" borderId="18" xfId="0" applyFont="1" applyFill="1" applyBorder="1"/>
    <xf numFmtId="167" fontId="31" fillId="4" borderId="18" xfId="7" applyNumberFormat="1" applyFont="1" applyFill="1" applyBorder="1" applyAlignment="1">
      <alignment horizontal="center"/>
    </xf>
    <xf numFmtId="167" fontId="30" fillId="0" borderId="18" xfId="7" applyNumberFormat="1" applyFont="1" applyBorder="1" applyAlignment="1">
      <alignment horizontal="right"/>
    </xf>
    <xf numFmtId="14" fontId="30" fillId="0" borderId="0" xfId="0" applyNumberFormat="1" applyFont="1" applyBorder="1"/>
    <xf numFmtId="167" fontId="30" fillId="0" borderId="0" xfId="7" applyNumberFormat="1" applyFont="1" applyBorder="1" applyAlignment="1">
      <alignment horizontal="right"/>
    </xf>
    <xf numFmtId="167" fontId="30" fillId="5" borderId="0" xfId="7" applyNumberFormat="1" applyFont="1" applyFill="1" applyBorder="1" applyAlignment="1">
      <alignment horizontal="right"/>
    </xf>
    <xf numFmtId="167" fontId="17" fillId="4" borderId="18" xfId="7" applyNumberFormat="1" applyFont="1" applyFill="1" applyBorder="1" applyAlignment="1">
      <alignment horizontal="center"/>
    </xf>
    <xf numFmtId="167" fontId="17" fillId="4" borderId="16" xfId="7" applyNumberFormat="1" applyFont="1" applyFill="1" applyBorder="1" applyAlignment="1">
      <alignment horizontal="center"/>
    </xf>
    <xf numFmtId="167" fontId="17" fillId="4" borderId="10" xfId="7" applyNumberFormat="1" applyFont="1" applyFill="1" applyBorder="1" applyAlignment="1">
      <alignment horizontal="center"/>
    </xf>
    <xf numFmtId="165" fontId="0" fillId="0" borderId="0" xfId="0" applyNumberFormat="1"/>
    <xf numFmtId="167" fontId="16" fillId="0" borderId="0" xfId="7" applyNumberFormat="1" applyFont="1" applyFill="1" applyBorder="1" applyAlignment="1">
      <alignment horizontal="right"/>
    </xf>
    <xf numFmtId="170" fontId="30" fillId="0" borderId="18" xfId="7" applyNumberFormat="1" applyFont="1" applyBorder="1" applyAlignment="1">
      <alignment horizontal="right"/>
    </xf>
    <xf numFmtId="2" fontId="29" fillId="0" borderId="18" xfId="7" applyNumberFormat="1" applyFont="1" applyBorder="1" applyAlignment="1">
      <alignment horizontal="center" vertical="center"/>
    </xf>
    <xf numFmtId="2" fontId="29" fillId="0" borderId="0" xfId="7" applyNumberFormat="1" applyFont="1" applyFill="1" applyBorder="1" applyAlignment="1">
      <alignment horizontal="center" vertical="center"/>
    </xf>
    <xf numFmtId="171" fontId="29" fillId="0" borderId="0" xfId="7" applyNumberFormat="1" applyFont="1" applyFill="1" applyBorder="1" applyAlignment="1">
      <alignment horizontal="center" vertical="center"/>
    </xf>
    <xf numFmtId="2" fontId="29" fillId="4" borderId="12" xfId="1" applyNumberFormat="1" applyFont="1" applyFill="1" applyBorder="1" applyAlignment="1">
      <alignment horizontal="center" vertical="center"/>
    </xf>
    <xf numFmtId="2" fontId="29" fillId="5" borderId="18" xfId="7" applyNumberFormat="1" applyFont="1" applyFill="1" applyBorder="1" applyAlignment="1">
      <alignment horizontal="center" vertical="center"/>
    </xf>
    <xf numFmtId="0" fontId="31" fillId="2" borderId="15" xfId="0" applyFont="1" applyFill="1" applyBorder="1" applyAlignment="1"/>
    <xf numFmtId="0" fontId="0" fillId="2" borderId="15" xfId="0" applyFill="1" applyBorder="1"/>
    <xf numFmtId="0" fontId="0" fillId="0" borderId="0" xfId="0" applyAlignment="1">
      <alignment horizontal="center"/>
    </xf>
    <xf numFmtId="0" fontId="31" fillId="2" borderId="0" xfId="0" applyFont="1" applyFill="1" applyBorder="1" applyAlignment="1"/>
    <xf numFmtId="0" fontId="30" fillId="0" borderId="0" xfId="0" applyFont="1"/>
    <xf numFmtId="172" fontId="0" fillId="0" borderId="0" xfId="0" applyNumberFormat="1"/>
    <xf numFmtId="0" fontId="3" fillId="2" borderId="0" xfId="0" applyFont="1" applyFill="1" applyBorder="1" applyAlignment="1">
      <alignment horizontal="center" vertical="center" wrapText="1"/>
    </xf>
    <xf numFmtId="0" fontId="3" fillId="2" borderId="10" xfId="0" applyFont="1" applyFill="1" applyBorder="1" applyAlignment="1">
      <alignment horizontal="center" vertical="center" wrapText="1"/>
    </xf>
    <xf numFmtId="0" fontId="34" fillId="2" borderId="11" xfId="0" applyFont="1" applyFill="1" applyBorder="1" applyAlignment="1">
      <alignment horizontal="center" vertical="center" wrapText="1"/>
    </xf>
    <xf numFmtId="0" fontId="14" fillId="2" borderId="12" xfId="0" applyFont="1" applyFill="1" applyBorder="1" applyAlignment="1">
      <alignment horizontal="right" vertical="center" wrapText="1"/>
    </xf>
    <xf numFmtId="0" fontId="12" fillId="4" borderId="7" xfId="0" applyFont="1" applyFill="1" applyBorder="1" applyAlignment="1">
      <alignment horizontal="left" vertical="center" wrapText="1"/>
    </xf>
    <xf numFmtId="0" fontId="12" fillId="4" borderId="9" xfId="0" applyFont="1" applyFill="1" applyBorder="1" applyAlignment="1">
      <alignment horizontal="center" vertical="center" wrapText="1"/>
    </xf>
    <xf numFmtId="0" fontId="14" fillId="4" borderId="1" xfId="0" applyFont="1" applyFill="1" applyBorder="1" applyAlignment="1">
      <alignment horizontal="center" vertical="center" wrapText="1"/>
    </xf>
    <xf numFmtId="0" fontId="12" fillId="4" borderId="17" xfId="0" applyFont="1" applyFill="1" applyBorder="1" applyAlignment="1">
      <alignment horizontal="left" vertical="center" wrapText="1"/>
    </xf>
    <xf numFmtId="1" fontId="29" fillId="4" borderId="3" xfId="0" applyNumberFormat="1" applyFont="1" applyFill="1" applyBorder="1" applyAlignment="1">
      <alignment horizontal="center" vertical="center" wrapText="1"/>
    </xf>
    <xf numFmtId="0" fontId="19" fillId="4" borderId="16" xfId="0" applyFont="1" applyFill="1" applyBorder="1" applyAlignment="1">
      <alignment horizontal="left" wrapText="1"/>
    </xf>
    <xf numFmtId="2" fontId="19" fillId="4" borderId="16" xfId="0" applyNumberFormat="1" applyFont="1" applyFill="1" applyBorder="1" applyAlignment="1">
      <alignment horizontal="center" wrapText="1"/>
    </xf>
    <xf numFmtId="2" fontId="14" fillId="4" borderId="16" xfId="0" applyNumberFormat="1" applyFont="1" applyFill="1" applyBorder="1" applyAlignment="1">
      <alignment horizontal="center" wrapText="1"/>
    </xf>
    <xf numFmtId="2" fontId="17" fillId="0" borderId="0" xfId="0" applyNumberFormat="1" applyFont="1" applyFill="1" applyBorder="1" applyAlignment="1">
      <alignment horizontal="right"/>
    </xf>
    <xf numFmtId="2" fontId="35" fillId="0" borderId="0" xfId="0" applyNumberFormat="1" applyFont="1" applyFill="1"/>
    <xf numFmtId="2" fontId="17" fillId="0" borderId="0" xfId="0" applyNumberFormat="1" applyFont="1" applyFill="1" applyBorder="1"/>
    <xf numFmtId="0" fontId="14" fillId="4" borderId="1" xfId="0" applyFont="1" applyFill="1" applyBorder="1" applyAlignment="1">
      <alignment horizontal="left" wrapText="1"/>
    </xf>
    <xf numFmtId="2" fontId="14" fillId="4" borderId="1" xfId="0" applyNumberFormat="1" applyFont="1" applyFill="1" applyBorder="1" applyAlignment="1">
      <alignment horizontal="center" wrapText="1"/>
    </xf>
    <xf numFmtId="0" fontId="2" fillId="0" borderId="0" xfId="0" applyFont="1"/>
    <xf numFmtId="0" fontId="12" fillId="4" borderId="1" xfId="0" applyFont="1" applyFill="1" applyBorder="1" applyAlignment="1">
      <alignment horizontal="left" wrapText="1"/>
    </xf>
    <xf numFmtId="2" fontId="12" fillId="4" borderId="1" xfId="0" applyNumberFormat="1" applyFont="1" applyFill="1" applyBorder="1" applyAlignment="1">
      <alignment horizontal="center" wrapText="1"/>
    </xf>
    <xf numFmtId="0" fontId="19" fillId="2" borderId="15" xfId="0" applyFont="1" applyFill="1" applyBorder="1" applyAlignment="1">
      <alignment horizontal="left" wrapText="1"/>
    </xf>
    <xf numFmtId="0" fontId="19" fillId="2" borderId="6" xfId="0" applyFont="1" applyFill="1" applyBorder="1" applyAlignment="1">
      <alignment horizontal="left" wrapText="1"/>
    </xf>
    <xf numFmtId="0" fontId="19" fillId="2" borderId="0" xfId="0" applyFont="1" applyFill="1" applyBorder="1" applyAlignment="1">
      <alignment horizontal="left" wrapText="1"/>
    </xf>
    <xf numFmtId="0" fontId="14" fillId="2" borderId="0" xfId="0" applyFont="1" applyFill="1" applyBorder="1" applyAlignment="1">
      <alignment wrapText="1"/>
    </xf>
    <xf numFmtId="0" fontId="14" fillId="2" borderId="10" xfId="0" applyFont="1" applyFill="1" applyBorder="1" applyAlignment="1">
      <alignment wrapText="1"/>
    </xf>
    <xf numFmtId="0" fontId="19" fillId="2" borderId="0" xfId="0" applyFont="1" applyFill="1" applyBorder="1" applyAlignment="1">
      <alignment horizontal="right" wrapText="1"/>
    </xf>
    <xf numFmtId="0" fontId="19" fillId="2" borderId="10" xfId="0" applyFont="1" applyFill="1" applyBorder="1" applyAlignment="1">
      <alignment horizontal="right" wrapText="1"/>
    </xf>
    <xf numFmtId="0" fontId="21" fillId="2" borderId="0" xfId="0" applyFont="1" applyFill="1" applyBorder="1" applyAlignment="1">
      <alignment horizontal="right" wrapText="1"/>
    </xf>
    <xf numFmtId="0" fontId="21" fillId="2" borderId="10" xfId="0" applyFont="1" applyFill="1" applyBorder="1" applyAlignment="1">
      <alignment horizontal="right" wrapText="1"/>
    </xf>
    <xf numFmtId="0" fontId="22" fillId="2" borderId="11" xfId="0" applyFont="1" applyFill="1" applyBorder="1" applyAlignment="1">
      <alignment vertical="center"/>
    </xf>
    <xf numFmtId="0" fontId="19" fillId="2" borderId="11" xfId="0" applyFont="1" applyFill="1" applyBorder="1" applyAlignment="1"/>
    <xf numFmtId="0" fontId="21" fillId="2" borderId="11" xfId="0" applyFont="1" applyFill="1" applyBorder="1" applyAlignment="1">
      <alignment horizontal="right" wrapText="1"/>
    </xf>
    <xf numFmtId="0" fontId="21" fillId="2" borderId="12" xfId="0" applyFont="1" applyFill="1" applyBorder="1" applyAlignment="1">
      <alignment horizontal="right" wrapText="1"/>
    </xf>
    <xf numFmtId="0" fontId="36" fillId="0" borderId="0" xfId="0" applyFont="1"/>
    <xf numFmtId="0" fontId="3" fillId="2" borderId="13" xfId="0" applyFont="1" applyFill="1" applyBorder="1" applyAlignment="1">
      <alignment horizontal="center" vertical="center"/>
    </xf>
    <xf numFmtId="0" fontId="3" fillId="2" borderId="9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12" fillId="4" borderId="1" xfId="0" applyFont="1" applyFill="1" applyBorder="1" applyAlignment="1">
      <alignment horizontal="center" vertical="center" wrapText="1"/>
    </xf>
    <xf numFmtId="0" fontId="12" fillId="4" borderId="1" xfId="0" applyNumberFormat="1" applyFont="1" applyFill="1" applyBorder="1" applyAlignment="1">
      <alignment horizontal="center" vertical="center" wrapText="1"/>
    </xf>
    <xf numFmtId="0" fontId="11" fillId="4" borderId="13" xfId="0" applyFont="1" applyFill="1" applyBorder="1" applyAlignment="1">
      <alignment horizontal="center" vertical="center"/>
    </xf>
    <xf numFmtId="0" fontId="11" fillId="4" borderId="3" xfId="0" applyFont="1" applyFill="1" applyBorder="1" applyAlignment="1">
      <alignment horizontal="center" vertical="center"/>
    </xf>
    <xf numFmtId="0" fontId="26" fillId="4" borderId="7" xfId="0" applyFont="1" applyFill="1" applyBorder="1" applyAlignment="1">
      <alignment horizontal="center" vertical="top" wrapText="1"/>
    </xf>
    <xf numFmtId="0" fontId="0" fillId="0" borderId="0" xfId="0" applyAlignment="1">
      <alignment vertical="center"/>
    </xf>
    <xf numFmtId="0" fontId="26" fillId="4" borderId="16" xfId="0" applyFont="1" applyFill="1" applyBorder="1" applyAlignment="1">
      <alignment horizontal="center" vertical="top" wrapText="1"/>
    </xf>
    <xf numFmtId="0" fontId="26" fillId="4" borderId="17" xfId="0" applyFont="1" applyFill="1" applyBorder="1" applyAlignment="1">
      <alignment horizontal="center" vertical="top" wrapText="1"/>
    </xf>
    <xf numFmtId="0" fontId="32" fillId="4" borderId="18" xfId="0" applyFont="1" applyFill="1" applyBorder="1" applyAlignment="1">
      <alignment horizontal="center" vertical="center"/>
    </xf>
    <xf numFmtId="0" fontId="32" fillId="4" borderId="18" xfId="0" applyFont="1" applyFill="1" applyBorder="1" applyAlignment="1">
      <alignment horizontal="left" vertical="center"/>
    </xf>
    <xf numFmtId="2" fontId="17" fillId="4" borderId="18" xfId="0" applyNumberFormat="1" applyFont="1" applyFill="1" applyBorder="1" applyAlignment="1">
      <alignment horizontal="center"/>
    </xf>
    <xf numFmtId="1" fontId="13" fillId="4" borderId="18" xfId="0" applyNumberFormat="1" applyFont="1" applyFill="1" applyBorder="1" applyAlignment="1">
      <alignment horizontal="center"/>
    </xf>
    <xf numFmtId="2" fontId="11" fillId="4" borderId="16" xfId="0" applyNumberFormat="1" applyFont="1" applyFill="1" applyBorder="1" applyAlignment="1">
      <alignment horizontal="center"/>
    </xf>
    <xf numFmtId="10" fontId="0" fillId="0" borderId="0" xfId="1" applyNumberFormat="1" applyFont="1"/>
    <xf numFmtId="10" fontId="11" fillId="4" borderId="16" xfId="0" applyNumberFormat="1" applyFont="1" applyFill="1" applyBorder="1" applyAlignment="1">
      <alignment horizontal="center"/>
    </xf>
    <xf numFmtId="1" fontId="11" fillId="4" borderId="1" xfId="0" applyNumberFormat="1" applyFont="1" applyFill="1" applyBorder="1" applyAlignment="1">
      <alignment horizontal="center" vertical="center"/>
    </xf>
    <xf numFmtId="1" fontId="11" fillId="4" borderId="13" xfId="0" applyNumberFormat="1" applyFont="1" applyFill="1" applyBorder="1" applyAlignment="1">
      <alignment horizontal="center" vertical="center"/>
    </xf>
    <xf numFmtId="2" fontId="11" fillId="4" borderId="1" xfId="0" applyNumberFormat="1" applyFont="1" applyFill="1" applyBorder="1" applyAlignment="1">
      <alignment horizontal="center"/>
    </xf>
    <xf numFmtId="165" fontId="11" fillId="4" borderId="1" xfId="1" applyNumberFormat="1" applyFont="1" applyFill="1" applyBorder="1" applyAlignment="1">
      <alignment horizontal="center" vertical="center"/>
    </xf>
    <xf numFmtId="1" fontId="11" fillId="4" borderId="1" xfId="1" applyNumberFormat="1" applyFont="1" applyFill="1" applyBorder="1" applyAlignment="1">
      <alignment horizontal="center" vertical="center"/>
    </xf>
    <xf numFmtId="166" fontId="14" fillId="4" borderId="1" xfId="1" applyNumberFormat="1" applyFont="1" applyFill="1" applyBorder="1" applyAlignment="1">
      <alignment horizontal="center"/>
    </xf>
    <xf numFmtId="0" fontId="37" fillId="2" borderId="13" xfId="0" applyFont="1" applyFill="1" applyBorder="1" applyAlignment="1">
      <alignment vertical="center"/>
    </xf>
    <xf numFmtId="0" fontId="32" fillId="2" borderId="9" xfId="0" applyFont="1" applyFill="1" applyBorder="1" applyAlignment="1">
      <alignment horizontal="right"/>
    </xf>
    <xf numFmtId="0" fontId="0" fillId="2" borderId="9" xfId="0" applyFill="1" applyBorder="1"/>
    <xf numFmtId="165" fontId="0" fillId="2" borderId="9" xfId="0" applyNumberFormat="1" applyFill="1" applyBorder="1"/>
    <xf numFmtId="165" fontId="16" fillId="2" borderId="9" xfId="0" applyNumberFormat="1" applyFont="1" applyFill="1" applyBorder="1"/>
    <xf numFmtId="165" fontId="16" fillId="2" borderId="3" xfId="0" applyNumberFormat="1" applyFont="1" applyFill="1" applyBorder="1"/>
    <xf numFmtId="0" fontId="3" fillId="2" borderId="11" xfId="0" applyFont="1" applyFill="1" applyBorder="1" applyAlignment="1">
      <alignment horizontal="center" vertical="center" wrapText="1"/>
    </xf>
    <xf numFmtId="0" fontId="3" fillId="2" borderId="12" xfId="0" applyFont="1" applyFill="1" applyBorder="1" applyAlignment="1">
      <alignment horizontal="center" vertical="center" wrapText="1"/>
    </xf>
    <xf numFmtId="0" fontId="12" fillId="4" borderId="7" xfId="0" applyFont="1" applyFill="1" applyBorder="1" applyAlignment="1">
      <alignment horizontal="center" vertical="center" wrapText="1"/>
    </xf>
    <xf numFmtId="0" fontId="12" fillId="4" borderId="16" xfId="0" applyFont="1" applyFill="1" applyBorder="1" applyAlignment="1">
      <alignment horizontal="center" vertical="center" wrapText="1"/>
    </xf>
    <xf numFmtId="0" fontId="12" fillId="4" borderId="1" xfId="0" applyFont="1" applyFill="1" applyBorder="1" applyAlignment="1">
      <alignment horizontal="center" vertical="top" wrapText="1"/>
    </xf>
    <xf numFmtId="0" fontId="12" fillId="4" borderId="12" xfId="0" applyFont="1" applyFill="1" applyBorder="1" applyAlignment="1">
      <alignment horizontal="center" vertical="top" wrapText="1"/>
    </xf>
    <xf numFmtId="0" fontId="12" fillId="4" borderId="17" xfId="0" applyFont="1" applyFill="1" applyBorder="1" applyAlignment="1">
      <alignment horizontal="center" vertical="center" wrapText="1"/>
    </xf>
    <xf numFmtId="0" fontId="12" fillId="4" borderId="17" xfId="0" applyFont="1" applyFill="1" applyBorder="1" applyAlignment="1">
      <alignment horizontal="center" vertical="center"/>
    </xf>
    <xf numFmtId="0" fontId="12" fillId="4" borderId="7" xfId="0" applyFont="1" applyFill="1" applyBorder="1" applyAlignment="1">
      <alignment horizontal="center"/>
    </xf>
    <xf numFmtId="0" fontId="14" fillId="4" borderId="3" xfId="0" applyFont="1" applyFill="1" applyBorder="1" applyAlignment="1">
      <alignment horizontal="center"/>
    </xf>
    <xf numFmtId="0" fontId="13" fillId="4" borderId="1" xfId="0" applyFont="1" applyFill="1" applyBorder="1" applyAlignment="1">
      <alignment horizontal="center" vertical="center"/>
    </xf>
    <xf numFmtId="0" fontId="19" fillId="4" borderId="16" xfId="0" applyFont="1" applyFill="1" applyBorder="1" applyAlignment="1">
      <alignment horizontal="center"/>
    </xf>
    <xf numFmtId="0" fontId="19" fillId="4" borderId="16" xfId="0" applyFont="1" applyFill="1" applyBorder="1" applyAlignment="1">
      <alignment horizontal="left"/>
    </xf>
    <xf numFmtId="0" fontId="38" fillId="4" borderId="7" xfId="0" applyFont="1" applyFill="1" applyBorder="1" applyAlignment="1">
      <alignment horizontal="center" vertical="center" wrapText="1"/>
    </xf>
    <xf numFmtId="173" fontId="19" fillId="4" borderId="10" xfId="8" applyNumberFormat="1" applyFont="1" applyFill="1" applyBorder="1" applyAlignment="1">
      <alignment horizontal="left" vertical="center"/>
    </xf>
    <xf numFmtId="173" fontId="19" fillId="4" borderId="16" xfId="8" applyNumberFormat="1" applyFont="1" applyFill="1" applyBorder="1" applyAlignment="1">
      <alignment horizontal="center" vertical="top"/>
    </xf>
    <xf numFmtId="173" fontId="19" fillId="4" borderId="18" xfId="8" applyNumberFormat="1" applyFont="1" applyFill="1" applyBorder="1" applyAlignment="1">
      <alignment horizontal="center" vertical="top"/>
    </xf>
    <xf numFmtId="2" fontId="39" fillId="4" borderId="7" xfId="0" applyNumberFormat="1" applyFont="1" applyFill="1" applyBorder="1" applyAlignment="1">
      <alignment horizontal="center" vertical="top" shrinkToFit="1"/>
    </xf>
    <xf numFmtId="0" fontId="40" fillId="0" borderId="0" xfId="0" applyNumberFormat="1" applyFont="1" applyFill="1" applyBorder="1" applyAlignment="1">
      <alignment horizontal="center" vertical="center"/>
    </xf>
    <xf numFmtId="0" fontId="38" fillId="4" borderId="16" xfId="0" applyFont="1" applyFill="1" applyBorder="1" applyAlignment="1">
      <alignment horizontal="center" vertical="center" wrapText="1"/>
    </xf>
    <xf numFmtId="0" fontId="21" fillId="4" borderId="16" xfId="0" applyFont="1" applyFill="1" applyBorder="1" applyAlignment="1">
      <alignment horizontal="center" wrapText="1"/>
    </xf>
    <xf numFmtId="0" fontId="41" fillId="0" borderId="0" xfId="0" applyNumberFormat="1" applyFont="1" applyFill="1" applyBorder="1" applyAlignment="1">
      <alignment horizontal="center" vertical="center"/>
    </xf>
    <xf numFmtId="2" fontId="39" fillId="4" borderId="16" xfId="0" applyNumberFormat="1" applyFont="1" applyFill="1" applyBorder="1" applyAlignment="1">
      <alignment horizontal="center" vertical="top" shrinkToFit="1"/>
    </xf>
    <xf numFmtId="174" fontId="19" fillId="4" borderId="16" xfId="8" quotePrefix="1" applyNumberFormat="1" applyFont="1" applyFill="1" applyBorder="1" applyAlignment="1">
      <alignment horizontal="center" vertical="top"/>
    </xf>
    <xf numFmtId="174" fontId="19" fillId="4" borderId="18" xfId="8" quotePrefix="1" applyNumberFormat="1" applyFont="1" applyFill="1" applyBorder="1" applyAlignment="1">
      <alignment horizontal="center" vertical="top"/>
    </xf>
    <xf numFmtId="174" fontId="19" fillId="4" borderId="10" xfId="8" quotePrefix="1" applyNumberFormat="1" applyFont="1" applyFill="1" applyBorder="1" applyAlignment="1">
      <alignment horizontal="left" vertical="center"/>
    </xf>
    <xf numFmtId="0" fontId="17" fillId="4" borderId="16" xfId="0" applyFont="1" applyFill="1" applyBorder="1" applyAlignment="1">
      <alignment horizontal="center"/>
    </xf>
    <xf numFmtId="0" fontId="12" fillId="4" borderId="1" xfId="0" applyFont="1" applyFill="1" applyBorder="1" applyAlignment="1">
      <alignment vertical="center"/>
    </xf>
    <xf numFmtId="173" fontId="12" fillId="4" borderId="1" xfId="7" applyNumberFormat="1" applyFont="1" applyFill="1" applyBorder="1" applyAlignment="1">
      <alignment horizontal="center" vertical="center"/>
    </xf>
    <xf numFmtId="0" fontId="19" fillId="2" borderId="15" xfId="0" applyFont="1" applyFill="1" applyBorder="1" applyAlignment="1">
      <alignment horizontal="left"/>
    </xf>
    <xf numFmtId="0" fontId="12" fillId="2" borderId="15" xfId="0" applyFont="1" applyFill="1" applyBorder="1" applyAlignment="1">
      <alignment horizontal="center"/>
    </xf>
    <xf numFmtId="0" fontId="32" fillId="2" borderId="15" xfId="0" applyFont="1" applyFill="1" applyBorder="1" applyAlignment="1">
      <alignment horizontal="center"/>
    </xf>
    <xf numFmtId="0" fontId="41" fillId="2" borderId="6" xfId="0" applyNumberFormat="1" applyFont="1" applyFill="1" applyBorder="1" applyAlignment="1">
      <alignment horizontal="center" vertical="center"/>
    </xf>
    <xf numFmtId="0" fontId="19" fillId="2" borderId="0" xfId="0" applyFont="1" applyFill="1" applyBorder="1" applyAlignment="1">
      <alignment horizontal="left"/>
    </xf>
    <xf numFmtId="0" fontId="19" fillId="2" borderId="0" xfId="0" applyFont="1" applyFill="1" applyBorder="1" applyAlignment="1">
      <alignment horizontal="center"/>
    </xf>
    <xf numFmtId="0" fontId="12" fillId="2" borderId="0" xfId="0" applyFont="1" applyFill="1" applyBorder="1" applyAlignment="1">
      <alignment horizontal="center"/>
    </xf>
    <xf numFmtId="0" fontId="32" fillId="2" borderId="0" xfId="0" applyFont="1" applyFill="1" applyBorder="1" applyAlignment="1">
      <alignment horizontal="center"/>
    </xf>
    <xf numFmtId="0" fontId="41" fillId="2" borderId="10" xfId="0" applyNumberFormat="1" applyFont="1" applyFill="1" applyBorder="1" applyAlignment="1">
      <alignment horizontal="center" vertical="center"/>
    </xf>
    <xf numFmtId="0" fontId="19" fillId="2" borderId="0" xfId="0" applyFont="1" applyFill="1" applyBorder="1" applyAlignment="1">
      <alignment horizontal="center" vertical="top" wrapText="1"/>
    </xf>
    <xf numFmtId="0" fontId="32" fillId="2" borderId="0" xfId="0" applyFont="1" applyFill="1" applyBorder="1" applyAlignment="1">
      <alignment horizontal="center" vertical="top" wrapText="1"/>
    </xf>
    <xf numFmtId="0" fontId="32" fillId="2" borderId="10" xfId="0" applyFont="1" applyFill="1" applyBorder="1" applyAlignment="1">
      <alignment horizontal="center" vertical="top" wrapText="1"/>
    </xf>
    <xf numFmtId="0" fontId="22" fillId="2" borderId="11" xfId="0" applyFont="1" applyFill="1" applyBorder="1" applyAlignment="1">
      <alignment horizontal="left" vertical="center"/>
    </xf>
    <xf numFmtId="0" fontId="14" fillId="2" borderId="11" xfId="0" applyFont="1" applyFill="1" applyBorder="1"/>
    <xf numFmtId="0" fontId="14" fillId="2" borderId="11" xfId="0" applyFont="1" applyFill="1" applyBorder="1" applyAlignment="1">
      <alignment horizontal="center"/>
    </xf>
    <xf numFmtId="0" fontId="12" fillId="2" borderId="11" xfId="0" applyFont="1" applyFill="1" applyBorder="1" applyAlignment="1">
      <alignment horizontal="center"/>
    </xf>
    <xf numFmtId="0" fontId="32" fillId="2" borderId="11" xfId="0" applyFont="1" applyFill="1" applyBorder="1" applyAlignment="1">
      <alignment horizontal="center"/>
    </xf>
    <xf numFmtId="0" fontId="0" fillId="2" borderId="12" xfId="0" applyFill="1" applyBorder="1" applyAlignment="1">
      <alignment horizontal="center" vertical="center"/>
    </xf>
    <xf numFmtId="0" fontId="0" fillId="0" borderId="0" xfId="0" applyAlignment="1">
      <alignment horizontal="center" vertical="center"/>
    </xf>
  </cellXfs>
  <cellStyles count="9">
    <cellStyle name="Comma 2" xfId="7" xr:uid="{D408F2B5-6358-446E-8FF6-346B63A5C1F6}"/>
    <cellStyle name="Comma 3 2" xfId="8" xr:uid="{FF210B82-6BBD-4188-B949-A4E5AC0796D7}"/>
    <cellStyle name="Normal" xfId="0" builtinId="0"/>
    <cellStyle name="Normal 2 10" xfId="2" xr:uid="{10B60695-01AE-4159-8CDF-C7F089994DCE}"/>
    <cellStyle name="Normal 20" xfId="3" xr:uid="{6BB7CDEF-6C58-4171-B1EA-7717D3A511E9}"/>
    <cellStyle name="Normal 3 2 3" xfId="4" xr:uid="{B7E4F900-451C-4166-A5F8-D0CBFAC57805}"/>
    <cellStyle name="Normal_2.2" xfId="5" xr:uid="{5F61B515-F2E7-427F-845A-AC89D47BB15E}"/>
    <cellStyle name="Normal_V.3 2" xfId="6" xr:uid="{FFD5C15A-FD6D-4536-A64C-61948C8C101E}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1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externalLink" Target="externalLinks/externalLink3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2.xml"/><Relationship Id="rId14" Type="http://schemas.openxmlformats.org/officeDocument/2006/relationships/calcChain" Target="calcChain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20</xdr:col>
      <xdr:colOff>44823</xdr:colOff>
      <xdr:row>21</xdr:row>
      <xdr:rowOff>112058</xdr:rowOff>
    </xdr:from>
    <xdr:to>
      <xdr:col>24</xdr:col>
      <xdr:colOff>336175</xdr:colOff>
      <xdr:row>24</xdr:row>
      <xdr:rowOff>44823</xdr:rowOff>
    </xdr:to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id="{5BE26B61-17BB-4849-823A-0ADDD884E59F}"/>
            </a:ext>
          </a:extLst>
        </xdr:cNvPr>
        <xdr:cNvSpPr txBox="1"/>
      </xdr:nvSpPr>
      <xdr:spPr>
        <a:xfrm>
          <a:off x="13913223" y="4722158"/>
          <a:ext cx="2729752" cy="50426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en-US" sz="1050"/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01_ES%20Publication_Improvements_Dated%2026.02.202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cuments%20and%20Settings\Owner\My%20Documents\BP%202008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IRC\Energy%20Statistics%20Unit\Energy%20Balance\Chapter%207\IEA%20Energy%20Balance%20Builder_India_2020-21%20-%20Calculation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erve Position"/>
      <sheetName val="1.1"/>
      <sheetName val="1.1A"/>
      <sheetName val="1.2"/>
      <sheetName val="1.3"/>
      <sheetName val="Installed Capacity"/>
      <sheetName val="2.1 old"/>
      <sheetName val="2.1 conti. old"/>
      <sheetName val="2.1"/>
      <sheetName val="2.1 Cont. "/>
      <sheetName val="2.2"/>
      <sheetName val="2.3"/>
      <sheetName val="2.4"/>
      <sheetName val="2.5"/>
      <sheetName val="2.6"/>
      <sheetName val="Production"/>
      <sheetName val="3.1"/>
      <sheetName val="3.2"/>
      <sheetName val="3.3"/>
      <sheetName val="3.3 (A&amp;B)-Old"/>
      <sheetName val="3.3 (A&amp;B)"/>
      <sheetName val="3.4 old"/>
      <sheetName val=" 3.4"/>
      <sheetName val="3.5"/>
      <sheetName val="3.6"/>
      <sheetName val="Foreign Trade"/>
      <sheetName val="4.1"/>
      <sheetName val="4.3 Base Table"/>
      <sheetName val="4.2"/>
      <sheetName val="Availability"/>
      <sheetName val="5.1"/>
      <sheetName val="5.2"/>
      <sheetName val="5.3"/>
      <sheetName val="5.4"/>
      <sheetName val="Consumption"/>
      <sheetName val="6.1"/>
      <sheetName val="6.2"/>
      <sheetName val="6.3"/>
      <sheetName val="6.4"/>
      <sheetName val="6.5-old"/>
      <sheetName val="6.5-old (Contd.)"/>
      <sheetName val="6.5"/>
      <sheetName val="6.6"/>
      <sheetName val="6.6 conti"/>
      <sheetName val="6.6 conti 1"/>
      <sheetName val="Base Tables for 6.6"/>
      <sheetName val="6.7"/>
      <sheetName val="6.8"/>
      <sheetName val="6.9"/>
      <sheetName val="Energy Balance_2021-22"/>
      <sheetName val="7.1_FY-2021-22(F) old"/>
      <sheetName val="7.1_FY-2021-22(F) "/>
      <sheetName val="Data in physical units_1"/>
      <sheetName val="Conversion factors_1"/>
      <sheetName val="Disaggregated Balance_1"/>
      <sheetName val="Aggregated Balance_1"/>
      <sheetName val="7.2_FY-2021-22(F) old"/>
      <sheetName val="7.2_FY-2021-22(F)"/>
      <sheetName val="7.2_FY-2021-22(F) All Commodity"/>
      <sheetName val="7.3_FY-2021-22(F) "/>
      <sheetName val="Sankey Diagram(2021-22(F))"/>
      <sheetName val="Energy Balance_2022-23"/>
      <sheetName val="7.3_FY-2022-23(P) old"/>
      <sheetName val="7.1_FY-2022-23(P)"/>
      <sheetName val="Data in physical units_2"/>
      <sheetName val="Conversion factors_2"/>
      <sheetName val="Disaggregated Balance_2"/>
      <sheetName val="Aggregated Balance_2"/>
      <sheetName val="7.2_FY-2022-23(P) old"/>
      <sheetName val="Table 7.5 unused"/>
      <sheetName val="7.4_FY-2022-23(P)"/>
      <sheetName val="7.4_FY-2022-23(P) All Comodity"/>
      <sheetName val="7.3_FY-2022-23(P)"/>
      <sheetName val="Sankey Diagram(2022-23(P))"/>
      <sheetName val="Sustainability and Energy"/>
      <sheetName val="2.7"/>
      <sheetName val=" 8.1"/>
      <sheetName val=" 8.2"/>
      <sheetName val="8.3"/>
      <sheetName val="8.4"/>
      <sheetName val="Supporting Tables(Ch-8)"/>
      <sheetName val="Annexure I"/>
      <sheetName val="Annexure IV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>
        <row r="4">
          <cell r="E4">
            <v>7.5</v>
          </cell>
        </row>
        <row r="5">
          <cell r="E5">
            <v>14</v>
          </cell>
        </row>
        <row r="6">
          <cell r="E6">
            <v>6.25</v>
          </cell>
        </row>
        <row r="7">
          <cell r="E7">
            <v>6.6</v>
          </cell>
        </row>
        <row r="8">
          <cell r="E8">
            <v>11</v>
          </cell>
        </row>
        <row r="9">
          <cell r="E9">
            <v>4.8</v>
          </cell>
        </row>
        <row r="10">
          <cell r="E10">
            <v>2.5</v>
          </cell>
        </row>
        <row r="11">
          <cell r="E11">
            <v>1.25</v>
          </cell>
        </row>
        <row r="12">
          <cell r="E12">
            <v>0.96</v>
          </cell>
        </row>
        <row r="13">
          <cell r="E13">
            <v>0.96</v>
          </cell>
        </row>
        <row r="14">
          <cell r="E14">
            <v>3.6</v>
          </cell>
        </row>
        <row r="15">
          <cell r="E15">
            <v>0.96</v>
          </cell>
        </row>
        <row r="16">
          <cell r="E16">
            <v>0.9</v>
          </cell>
        </row>
        <row r="17">
          <cell r="E17">
            <v>0.96</v>
          </cell>
        </row>
        <row r="18">
          <cell r="E18">
            <v>2.5</v>
          </cell>
        </row>
        <row r="19">
          <cell r="E19">
            <v>4.75</v>
          </cell>
        </row>
        <row r="20">
          <cell r="E20">
            <v>3.2</v>
          </cell>
        </row>
        <row r="21">
          <cell r="E21">
            <v>3.6</v>
          </cell>
        </row>
        <row r="22">
          <cell r="E22">
            <v>0.9</v>
          </cell>
        </row>
        <row r="23">
          <cell r="E23">
            <v>0.9</v>
          </cell>
        </row>
        <row r="24">
          <cell r="E24">
            <v>4.0999999999999996</v>
          </cell>
        </row>
        <row r="25">
          <cell r="E25">
            <v>0.9</v>
          </cell>
        </row>
        <row r="26">
          <cell r="E26">
            <v>0.95</v>
          </cell>
        </row>
        <row r="27">
          <cell r="E27">
            <v>0.96</v>
          </cell>
        </row>
        <row r="28">
          <cell r="E28">
            <v>0.95</v>
          </cell>
        </row>
        <row r="29">
          <cell r="E29">
            <v>0.96</v>
          </cell>
        </row>
        <row r="30">
          <cell r="E30">
            <v>2.5</v>
          </cell>
        </row>
        <row r="31">
          <cell r="E31">
            <v>2.5</v>
          </cell>
        </row>
        <row r="32">
          <cell r="E32">
            <v>0.9</v>
          </cell>
        </row>
        <row r="33">
          <cell r="E33">
            <v>15</v>
          </cell>
        </row>
        <row r="34">
          <cell r="E34">
            <v>0.96</v>
          </cell>
        </row>
        <row r="35">
          <cell r="E35">
            <v>2</v>
          </cell>
        </row>
        <row r="36">
          <cell r="E36">
            <v>1.6</v>
          </cell>
        </row>
        <row r="37">
          <cell r="E37">
            <v>1.6</v>
          </cell>
        </row>
        <row r="38">
          <cell r="E38">
            <v>0.63</v>
          </cell>
        </row>
        <row r="39">
          <cell r="E39">
            <v>2.5</v>
          </cell>
        </row>
      </sheetData>
      <sheetData sheetId="9"/>
      <sheetData sheetId="10"/>
      <sheetData sheetId="11">
        <row r="4">
          <cell r="B4" t="str">
            <v>Utilities</v>
          </cell>
        </row>
        <row r="5">
          <cell r="B5" t="str">
            <v>Thermal</v>
          </cell>
          <cell r="F5" t="str">
            <v>Hydro</v>
          </cell>
          <cell r="G5" t="str">
            <v>Nuclear</v>
          </cell>
          <cell r="H5" t="str">
            <v>RES*</v>
          </cell>
        </row>
        <row r="9">
          <cell r="A9" t="str">
            <v>31.03.2013</v>
          </cell>
          <cell r="E9">
            <v>151530.47</v>
          </cell>
          <cell r="F9">
            <v>39491.4</v>
          </cell>
          <cell r="G9">
            <v>4780</v>
          </cell>
          <cell r="H9">
            <v>27541.7</v>
          </cell>
          <cell r="I9">
            <v>223343.57</v>
          </cell>
        </row>
        <row r="10">
          <cell r="A10" t="str">
            <v>31.03.2014</v>
          </cell>
          <cell r="E10">
            <v>168254.98500000002</v>
          </cell>
          <cell r="F10">
            <v>40531.410000000003</v>
          </cell>
          <cell r="G10">
            <v>4780</v>
          </cell>
          <cell r="H10">
            <v>34987.995999999999</v>
          </cell>
          <cell r="I10">
            <v>248554.391</v>
          </cell>
        </row>
        <row r="11">
          <cell r="A11" t="str">
            <v>31.03.2015</v>
          </cell>
          <cell r="E11">
            <v>188897.7836</v>
          </cell>
          <cell r="F11">
            <v>41267.43</v>
          </cell>
          <cell r="G11">
            <v>5780</v>
          </cell>
          <cell r="H11">
            <v>38959.159999999989</v>
          </cell>
          <cell r="I11">
            <v>274904.37359999999</v>
          </cell>
        </row>
        <row r="12">
          <cell r="A12" t="str">
            <v>31.03.2016</v>
          </cell>
          <cell r="E12">
            <v>210675.03900000002</v>
          </cell>
          <cell r="F12">
            <v>42783.420000000006</v>
          </cell>
          <cell r="G12">
            <v>5780</v>
          </cell>
          <cell r="H12">
            <v>45924.04</v>
          </cell>
          <cell r="I12">
            <v>305162.49900000001</v>
          </cell>
        </row>
        <row r="13">
          <cell r="A13" t="str">
            <v>31.03.2017</v>
          </cell>
          <cell r="E13">
            <v>218329.88399999999</v>
          </cell>
          <cell r="F13">
            <v>44478.420000000006</v>
          </cell>
          <cell r="G13">
            <v>6780</v>
          </cell>
          <cell r="H13">
            <v>57244.229999999981</v>
          </cell>
          <cell r="I13">
            <v>326832.53399999999</v>
          </cell>
        </row>
        <row r="14">
          <cell r="A14" t="str">
            <v>31.03.2018</v>
          </cell>
          <cell r="E14">
            <v>222906.58899999998</v>
          </cell>
          <cell r="F14">
            <v>45293.42</v>
          </cell>
          <cell r="G14">
            <v>6780</v>
          </cell>
          <cell r="H14">
            <v>69022.385000000009</v>
          </cell>
          <cell r="I14">
            <v>344002.39399999997</v>
          </cell>
        </row>
        <row r="15">
          <cell r="A15" t="str">
            <v>31.03.2019</v>
          </cell>
          <cell r="E15">
            <v>226279.34399999998</v>
          </cell>
          <cell r="F15">
            <v>45399.22</v>
          </cell>
          <cell r="G15">
            <v>6780</v>
          </cell>
          <cell r="H15">
            <v>77641.625</v>
          </cell>
          <cell r="I15">
            <v>356100.18900000001</v>
          </cell>
        </row>
        <row r="16">
          <cell r="A16" t="str">
            <v xml:space="preserve">31.03.2020 </v>
          </cell>
          <cell r="E16">
            <v>230599.568</v>
          </cell>
          <cell r="F16">
            <v>45699.22</v>
          </cell>
          <cell r="G16">
            <v>6780</v>
          </cell>
          <cell r="H16">
            <v>87027.675000000003</v>
          </cell>
          <cell r="I16">
            <v>370106.46299999999</v>
          </cell>
        </row>
        <row r="17">
          <cell r="A17" t="str">
            <v>31.03.2021</v>
          </cell>
          <cell r="E17">
            <v>234728.21799999999</v>
          </cell>
          <cell r="F17">
            <v>46209.22</v>
          </cell>
          <cell r="G17">
            <v>6780</v>
          </cell>
          <cell r="H17">
            <v>94433.785000000003</v>
          </cell>
          <cell r="I17">
            <v>382151.223</v>
          </cell>
        </row>
        <row r="18">
          <cell r="A18" t="str">
            <v>31.03.2022</v>
          </cell>
          <cell r="E18">
            <v>236108.71799999999</v>
          </cell>
          <cell r="F18">
            <v>46722.520000000004</v>
          </cell>
          <cell r="G18">
            <v>6780</v>
          </cell>
          <cell r="H18">
            <v>109885.37500000001</v>
          </cell>
          <cell r="I18">
            <v>399496.61300000001</v>
          </cell>
        </row>
        <row r="30">
          <cell r="B30" t="str">
            <v>Non-Utilities</v>
          </cell>
          <cell r="I30" t="str">
            <v>Grand Total (Utility + Non-Utility)</v>
          </cell>
        </row>
        <row r="35">
          <cell r="A35" t="str">
            <v>31.03.2013</v>
          </cell>
          <cell r="H35">
            <v>40726.390000000007</v>
          </cell>
          <cell r="I35">
            <v>264069.96000000002</v>
          </cell>
        </row>
        <row r="36">
          <cell r="A36" t="str">
            <v>31.03.2014</v>
          </cell>
          <cell r="H36">
            <v>42257.869999999995</v>
          </cell>
          <cell r="I36">
            <v>290812.261</v>
          </cell>
        </row>
        <row r="37">
          <cell r="A37" t="str">
            <v>31.03.2015</v>
          </cell>
          <cell r="H37">
            <v>44656.847999999998</v>
          </cell>
          <cell r="I37">
            <v>319561.22159999999</v>
          </cell>
        </row>
        <row r="38">
          <cell r="A38" t="str">
            <v>31.03.2016</v>
          </cell>
          <cell r="H38">
            <v>48279.484058699993</v>
          </cell>
          <cell r="I38">
            <v>353441.98305869999</v>
          </cell>
        </row>
        <row r="39">
          <cell r="A39" t="str">
            <v>31.03.2017</v>
          </cell>
          <cell r="H39">
            <v>51529.194735699995</v>
          </cell>
          <cell r="I39">
            <v>378361.72873569996</v>
          </cell>
        </row>
        <row r="40">
          <cell r="A40" t="str">
            <v>31.03.2018</v>
          </cell>
          <cell r="H40">
            <v>54932.511398199997</v>
          </cell>
          <cell r="I40">
            <v>398934.90539819998</v>
          </cell>
        </row>
        <row r="41">
          <cell r="A41" t="str">
            <v>31.03.2019</v>
          </cell>
          <cell r="H41">
            <v>75207.125733199995</v>
          </cell>
          <cell r="I41">
            <v>431307.31473320001</v>
          </cell>
        </row>
        <row r="42">
          <cell r="A42" t="str">
            <v xml:space="preserve">31.03.2020 </v>
          </cell>
          <cell r="H42">
            <v>76239.358125000013</v>
          </cell>
          <cell r="I42">
            <v>446345.82112500002</v>
          </cell>
        </row>
        <row r="43">
          <cell r="A43" t="str">
            <v>31.03.2021</v>
          </cell>
          <cell r="H43">
            <v>78507.96879720001</v>
          </cell>
          <cell r="I43">
            <v>460659.19179720001</v>
          </cell>
        </row>
        <row r="44">
          <cell r="A44" t="str">
            <v xml:space="preserve">31.03.2022 </v>
          </cell>
          <cell r="H44">
            <v>76732.440000000017</v>
          </cell>
          <cell r="I44">
            <v>476229.05300000001</v>
          </cell>
        </row>
      </sheetData>
      <sheetData sheetId="12">
        <row r="35">
          <cell r="N35" t="str">
            <v>Northern Region</v>
          </cell>
          <cell r="P35">
            <v>110.4556</v>
          </cell>
        </row>
        <row r="36">
          <cell r="N36" t="str">
            <v>Western Region</v>
          </cell>
          <cell r="P36">
            <v>141.37658999999999</v>
          </cell>
        </row>
        <row r="37">
          <cell r="N37" t="str">
            <v>Southern Region</v>
          </cell>
          <cell r="P37">
            <v>115.78346500000001</v>
          </cell>
        </row>
        <row r="38">
          <cell r="N38" t="str">
            <v>Eastern Region</v>
          </cell>
          <cell r="P38">
            <v>43.425472999999997</v>
          </cell>
        </row>
        <row r="39">
          <cell r="N39" t="str">
            <v>North-Eastern Region</v>
          </cell>
          <cell r="P39">
            <v>5.01776</v>
          </cell>
        </row>
      </sheetData>
      <sheetData sheetId="13">
        <row r="49">
          <cell r="C49" t="str">
            <v>2020-21</v>
          </cell>
          <cell r="E49" t="str">
            <v>2021-22</v>
          </cell>
        </row>
        <row r="51">
          <cell r="B51" t="str">
            <v>Small Hydro Power</v>
          </cell>
          <cell r="C51">
            <v>4848.8950000000004</v>
          </cell>
          <cell r="E51">
            <v>4944.3</v>
          </cell>
          <cell r="F51">
            <v>3.9503895060243384E-2</v>
          </cell>
        </row>
        <row r="52">
          <cell r="B52" t="str">
            <v>Wind Power</v>
          </cell>
          <cell r="C52">
            <v>40357.58</v>
          </cell>
          <cell r="E52">
            <v>42633.13</v>
          </cell>
          <cell r="F52">
            <v>0.34062955193044797</v>
          </cell>
        </row>
        <row r="53">
          <cell r="B53" t="str">
            <v>Bio Power &amp; Waste to Energy</v>
          </cell>
          <cell r="C53">
            <v>10682.36</v>
          </cell>
          <cell r="E53">
            <v>10802.04</v>
          </cell>
          <cell r="F53">
            <v>8.6305979531288851E-2</v>
          </cell>
        </row>
        <row r="54">
          <cell r="B54" t="str">
            <v>Solar Power</v>
          </cell>
          <cell r="C54">
            <v>53996.540000000015</v>
          </cell>
          <cell r="E54">
            <v>66780.34</v>
          </cell>
          <cell r="F54">
            <v>0.53356057347801977</v>
          </cell>
        </row>
      </sheetData>
      <sheetData sheetId="14">
        <row r="52">
          <cell r="D52" t="str">
            <v>SPV Pumps
(Nos)</v>
          </cell>
          <cell r="E52" t="str">
            <v>Street Lighting System
(Nos)</v>
          </cell>
          <cell r="F52" t="str">
            <v>Home Lighting System
(Nos)</v>
          </cell>
          <cell r="G52" t="str">
            <v>Solar Lantern
(Nos)</v>
          </cell>
        </row>
        <row r="53">
          <cell r="B53" t="str">
            <v>2021-22</v>
          </cell>
          <cell r="D53">
            <v>526859</v>
          </cell>
          <cell r="E53">
            <v>944802</v>
          </cell>
          <cell r="F53">
            <v>1723479</v>
          </cell>
          <cell r="G53">
            <v>8459119</v>
          </cell>
        </row>
        <row r="54">
          <cell r="B54" t="str">
            <v>2020-21</v>
          </cell>
          <cell r="D54">
            <v>286830</v>
          </cell>
          <cell r="E54">
            <v>830373</v>
          </cell>
          <cell r="F54">
            <v>1723479</v>
          </cell>
          <cell r="G54">
            <v>7948219</v>
          </cell>
        </row>
        <row r="55">
          <cell r="B55" t="str">
            <v>2019-20</v>
          </cell>
          <cell r="D55">
            <v>256156</v>
          </cell>
          <cell r="E55">
            <v>715029</v>
          </cell>
          <cell r="F55">
            <v>1721343</v>
          </cell>
          <cell r="G55">
            <v>7529365</v>
          </cell>
        </row>
      </sheetData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>
        <row r="4">
          <cell r="B4" t="str">
            <v>SHORT NAMES</v>
          </cell>
          <cell r="C4" t="str">
            <v>ANTCOAL</v>
          </cell>
          <cell r="D4" t="str">
            <v>COKCOAL</v>
          </cell>
          <cell r="E4" t="str">
            <v>BITCOAL</v>
          </cell>
          <cell r="F4" t="str">
            <v>SUBCOAL</v>
          </cell>
          <cell r="G4" t="str">
            <v>LIGNITE</v>
          </cell>
          <cell r="H4" t="str">
            <v>PATFUEL</v>
          </cell>
          <cell r="I4" t="str">
            <v>OVENCOKE</v>
          </cell>
          <cell r="J4" t="str">
            <v>GASCOKE</v>
          </cell>
          <cell r="K4" t="str">
            <v>COALTAR</v>
          </cell>
          <cell r="L4" t="str">
            <v>BKB</v>
          </cell>
          <cell r="M4" t="str">
            <v>GASWKSGS</v>
          </cell>
          <cell r="N4" t="str">
            <v>COKEOVGS</v>
          </cell>
          <cell r="O4" t="str">
            <v>BLFURGS</v>
          </cell>
          <cell r="P4" t="str">
            <v>OXYSTGS</v>
          </cell>
          <cell r="Q4" t="str">
            <v>MANGAS</v>
          </cell>
          <cell r="R4" t="str">
            <v>PEAT</v>
          </cell>
          <cell r="S4" t="str">
            <v>CRUDEOIL</v>
          </cell>
          <cell r="T4" t="str">
            <v>NGL</v>
          </cell>
          <cell r="U4" t="str">
            <v>REFFEEDS</v>
          </cell>
          <cell r="V4" t="str">
            <v>ADDITIVE</v>
          </cell>
          <cell r="W4" t="str">
            <v>NONCRUDE</v>
          </cell>
          <cell r="X4" t="str">
            <v>REFINGAS</v>
          </cell>
          <cell r="Y4" t="str">
            <v>ETHANE</v>
          </cell>
          <cell r="Z4" t="str">
            <v>LPG</v>
          </cell>
          <cell r="AA4" t="str">
            <v>MOTORGAS</v>
          </cell>
          <cell r="AB4" t="str">
            <v>AVGAS</v>
          </cell>
          <cell r="AC4" t="str">
            <v>JETGAS</v>
          </cell>
          <cell r="AD4" t="str">
            <v>JETKERO</v>
          </cell>
          <cell r="AE4" t="str">
            <v>OTHKERO</v>
          </cell>
          <cell r="AF4" t="str">
            <v>GASDIES</v>
          </cell>
          <cell r="AG4" t="str">
            <v>RESFUEL</v>
          </cell>
          <cell r="AH4" t="str">
            <v>NAPHTHA</v>
          </cell>
          <cell r="AI4" t="str">
            <v>WHITESP</v>
          </cell>
          <cell r="AJ4" t="str">
            <v>LUBRIC</v>
          </cell>
          <cell r="AK4" t="str">
            <v>BITUMEN</v>
          </cell>
          <cell r="AL4" t="str">
            <v>PARWAX</v>
          </cell>
          <cell r="AM4" t="str">
            <v>PETCOKE</v>
          </cell>
          <cell r="AN4" t="str">
            <v>ONONSPEC</v>
          </cell>
          <cell r="AO4" t="str">
            <v>NATGAS</v>
          </cell>
          <cell r="AP4" t="str">
            <v>INDWASTE</v>
          </cell>
          <cell r="AQ4" t="str">
            <v>MUNWASTER</v>
          </cell>
          <cell r="AR4" t="str">
            <v>MUNWASTEN</v>
          </cell>
          <cell r="AS4" t="str">
            <v>SBIOMASS</v>
          </cell>
          <cell r="AT4" t="str">
            <v>GBIOMASS</v>
          </cell>
          <cell r="AU4" t="str">
            <v>BIOGASOL</v>
          </cell>
          <cell r="AV4" t="str">
            <v>BIODIESEL</v>
          </cell>
          <cell r="AW4" t="str">
            <v>OBIOLIQ</v>
          </cell>
          <cell r="AX4" t="str">
            <v>RENEWNS</v>
          </cell>
          <cell r="AY4" t="str">
            <v>CHARCOAL</v>
          </cell>
          <cell r="AZ4" t="str">
            <v>NUCLEAR</v>
          </cell>
          <cell r="BA4" t="str">
            <v>HYDRO</v>
          </cell>
          <cell r="BB4" t="str">
            <v>GEOTHERM</v>
          </cell>
          <cell r="BC4" t="str">
            <v>SOLARPV</v>
          </cell>
          <cell r="BD4" t="str">
            <v>SOLARTH</v>
          </cell>
          <cell r="BE4" t="str">
            <v>TIDE</v>
          </cell>
          <cell r="BF4" t="str">
            <v>WIND</v>
          </cell>
          <cell r="BG4" t="str">
            <v>HEATPUMP</v>
          </cell>
          <cell r="BH4" t="str">
            <v>BOILER</v>
          </cell>
          <cell r="BI4" t="str">
            <v>CHEMHEAT</v>
          </cell>
          <cell r="BJ4" t="str">
            <v>OTHER</v>
          </cell>
          <cell r="BK4" t="str">
            <v>ELECTR</v>
          </cell>
          <cell r="BL4" t="str">
            <v>HEAT</v>
          </cell>
          <cell r="BM4" t="str">
            <v>HEATNS</v>
          </cell>
        </row>
        <row r="5">
          <cell r="B5" t="str">
            <v>INDPROD</v>
          </cell>
          <cell r="C5">
            <v>0</v>
          </cell>
          <cell r="D5">
            <v>778210</v>
          </cell>
          <cell r="E5">
            <v>0</v>
          </cell>
          <cell r="F5">
            <v>0</v>
          </cell>
          <cell r="G5">
            <v>47492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29690.724240322001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12238.380999999999</v>
          </cell>
          <cell r="AA5">
            <v>40237.930999999997</v>
          </cell>
          <cell r="AB5">
            <v>0</v>
          </cell>
          <cell r="AC5">
            <v>0</v>
          </cell>
          <cell r="AD5">
            <v>10293.74</v>
          </cell>
          <cell r="AE5">
            <v>1916.194</v>
          </cell>
          <cell r="AF5">
            <v>107979.80900000001</v>
          </cell>
          <cell r="AG5">
            <v>8327.2630000000008</v>
          </cell>
          <cell r="AH5">
            <v>19994.026999999998</v>
          </cell>
          <cell r="AI5">
            <v>0</v>
          </cell>
          <cell r="AJ5">
            <v>1173.2840000000001</v>
          </cell>
          <cell r="AK5">
            <v>5110.8429999999998</v>
          </cell>
          <cell r="AL5">
            <v>0</v>
          </cell>
          <cell r="AM5">
            <v>15508.45</v>
          </cell>
          <cell r="AN5">
            <v>31525.498000000029</v>
          </cell>
          <cell r="AO5">
            <v>1317901.0496642825</v>
          </cell>
          <cell r="AP5">
            <v>0</v>
          </cell>
          <cell r="AQ5">
            <v>0</v>
          </cell>
          <cell r="AR5">
            <v>0</v>
          </cell>
          <cell r="AS5">
            <v>0</v>
          </cell>
          <cell r="AT5">
            <v>0</v>
          </cell>
          <cell r="AU5">
            <v>0</v>
          </cell>
          <cell r="AV5">
            <v>0</v>
          </cell>
          <cell r="AW5">
            <v>0</v>
          </cell>
          <cell r="AX5">
            <v>0</v>
          </cell>
          <cell r="AY5">
            <v>0</v>
          </cell>
          <cell r="AZ5">
            <v>0</v>
          </cell>
          <cell r="BA5">
            <v>0</v>
          </cell>
          <cell r="BB5">
            <v>0</v>
          </cell>
          <cell r="BC5">
            <v>0</v>
          </cell>
          <cell r="BD5">
            <v>0</v>
          </cell>
          <cell r="BE5">
            <v>0</v>
          </cell>
          <cell r="BF5">
            <v>0</v>
          </cell>
          <cell r="BG5">
            <v>0</v>
          </cell>
          <cell r="BH5">
            <v>0</v>
          </cell>
          <cell r="BI5">
            <v>0</v>
          </cell>
          <cell r="BJ5">
            <v>0</v>
          </cell>
          <cell r="BK5">
            <v>1484462.9000000001</v>
          </cell>
          <cell r="BL5">
            <v>0</v>
          </cell>
          <cell r="BM5">
            <v>0</v>
          </cell>
        </row>
        <row r="6">
          <cell r="B6" t="str">
            <v>OSCOAL</v>
          </cell>
          <cell r="C6">
            <v>0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  <cell r="AL6">
            <v>0</v>
          </cell>
          <cell r="AM6">
            <v>0</v>
          </cell>
          <cell r="AN6">
            <v>0</v>
          </cell>
          <cell r="AO6">
            <v>0</v>
          </cell>
          <cell r="AP6">
            <v>0</v>
          </cell>
          <cell r="AQ6">
            <v>0</v>
          </cell>
          <cell r="AR6">
            <v>0</v>
          </cell>
          <cell r="AS6">
            <v>0</v>
          </cell>
          <cell r="AT6">
            <v>0</v>
          </cell>
          <cell r="AU6">
            <v>0</v>
          </cell>
          <cell r="AV6">
            <v>0</v>
          </cell>
          <cell r="AW6">
            <v>0</v>
          </cell>
          <cell r="AX6">
            <v>0</v>
          </cell>
          <cell r="AY6">
            <v>0</v>
          </cell>
          <cell r="AZ6">
            <v>0</v>
          </cell>
          <cell r="BA6">
            <v>0</v>
          </cell>
          <cell r="BB6">
            <v>0</v>
          </cell>
          <cell r="BC6">
            <v>0</v>
          </cell>
          <cell r="BD6">
            <v>0</v>
          </cell>
          <cell r="BE6">
            <v>0</v>
          </cell>
          <cell r="BF6">
            <v>0</v>
          </cell>
          <cell r="BG6">
            <v>0</v>
          </cell>
          <cell r="BH6">
            <v>0</v>
          </cell>
          <cell r="BI6">
            <v>0</v>
          </cell>
          <cell r="BJ6">
            <v>0</v>
          </cell>
          <cell r="BK6">
            <v>0</v>
          </cell>
          <cell r="BL6">
            <v>0</v>
          </cell>
          <cell r="BM6">
            <v>0</v>
          </cell>
        </row>
        <row r="7">
          <cell r="B7" t="str">
            <v>OSNATGAS</v>
          </cell>
          <cell r="C7">
            <v>0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  <cell r="AL7">
            <v>0</v>
          </cell>
          <cell r="AM7">
            <v>0</v>
          </cell>
          <cell r="AN7">
            <v>0</v>
          </cell>
          <cell r="AO7">
            <v>0</v>
          </cell>
          <cell r="AP7">
            <v>0</v>
          </cell>
          <cell r="AQ7">
            <v>0</v>
          </cell>
          <cell r="AR7">
            <v>0</v>
          </cell>
          <cell r="AS7">
            <v>0</v>
          </cell>
          <cell r="AT7">
            <v>0</v>
          </cell>
          <cell r="AU7">
            <v>0</v>
          </cell>
          <cell r="AV7">
            <v>0</v>
          </cell>
          <cell r="AW7">
            <v>0</v>
          </cell>
          <cell r="AX7">
            <v>0</v>
          </cell>
          <cell r="AY7">
            <v>0</v>
          </cell>
          <cell r="AZ7">
            <v>0</v>
          </cell>
          <cell r="BA7">
            <v>0</v>
          </cell>
          <cell r="BB7">
            <v>0</v>
          </cell>
          <cell r="BC7">
            <v>0</v>
          </cell>
          <cell r="BD7">
            <v>0</v>
          </cell>
          <cell r="BE7">
            <v>0</v>
          </cell>
          <cell r="BF7">
            <v>0</v>
          </cell>
          <cell r="BG7">
            <v>0</v>
          </cell>
          <cell r="BH7">
            <v>0</v>
          </cell>
          <cell r="BI7">
            <v>0</v>
          </cell>
          <cell r="BJ7">
            <v>0</v>
          </cell>
          <cell r="BK7">
            <v>0</v>
          </cell>
          <cell r="BL7">
            <v>0</v>
          </cell>
          <cell r="BM7">
            <v>0</v>
          </cell>
        </row>
        <row r="8">
          <cell r="B8" t="str">
            <v>OSOIL</v>
          </cell>
          <cell r="C8">
            <v>0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  <cell r="AL8">
            <v>0</v>
          </cell>
          <cell r="AM8">
            <v>0</v>
          </cell>
          <cell r="AN8">
            <v>0</v>
          </cell>
          <cell r="AO8">
            <v>0</v>
          </cell>
          <cell r="AP8">
            <v>0</v>
          </cell>
          <cell r="AQ8">
            <v>0</v>
          </cell>
          <cell r="AR8">
            <v>0</v>
          </cell>
          <cell r="AS8">
            <v>0</v>
          </cell>
          <cell r="AT8">
            <v>0</v>
          </cell>
          <cell r="AU8">
            <v>0</v>
          </cell>
          <cell r="AV8">
            <v>0</v>
          </cell>
          <cell r="AW8">
            <v>0</v>
          </cell>
          <cell r="AX8">
            <v>0</v>
          </cell>
          <cell r="AY8">
            <v>0</v>
          </cell>
          <cell r="AZ8">
            <v>0</v>
          </cell>
          <cell r="BA8">
            <v>0</v>
          </cell>
          <cell r="BB8">
            <v>0</v>
          </cell>
          <cell r="BC8">
            <v>0</v>
          </cell>
          <cell r="BD8">
            <v>0</v>
          </cell>
          <cell r="BE8">
            <v>0</v>
          </cell>
          <cell r="BF8">
            <v>0</v>
          </cell>
          <cell r="BG8">
            <v>0</v>
          </cell>
          <cell r="BH8">
            <v>0</v>
          </cell>
          <cell r="BI8">
            <v>0</v>
          </cell>
          <cell r="BJ8">
            <v>0</v>
          </cell>
          <cell r="BK8">
            <v>0</v>
          </cell>
          <cell r="BL8">
            <v>0</v>
          </cell>
          <cell r="BM8">
            <v>0</v>
          </cell>
        </row>
        <row r="9">
          <cell r="B9" t="str">
            <v>OSRENEW</v>
          </cell>
          <cell r="C9">
            <v>0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  <cell r="AL9">
            <v>0</v>
          </cell>
          <cell r="AM9">
            <v>0</v>
          </cell>
          <cell r="AN9">
            <v>0</v>
          </cell>
          <cell r="AO9">
            <v>0</v>
          </cell>
          <cell r="AP9">
            <v>0</v>
          </cell>
          <cell r="AQ9">
            <v>0</v>
          </cell>
          <cell r="AR9">
            <v>0</v>
          </cell>
          <cell r="AS9">
            <v>0</v>
          </cell>
          <cell r="AT9">
            <v>0</v>
          </cell>
          <cell r="AU9">
            <v>0</v>
          </cell>
          <cell r="AV9">
            <v>0</v>
          </cell>
          <cell r="AW9">
            <v>0</v>
          </cell>
          <cell r="AX9">
            <v>0</v>
          </cell>
          <cell r="AY9">
            <v>0</v>
          </cell>
          <cell r="AZ9">
            <v>0</v>
          </cell>
          <cell r="BA9">
            <v>0</v>
          </cell>
          <cell r="BB9">
            <v>0</v>
          </cell>
          <cell r="BC9">
            <v>0</v>
          </cell>
          <cell r="BD9">
            <v>0</v>
          </cell>
          <cell r="BE9">
            <v>0</v>
          </cell>
          <cell r="BF9">
            <v>0</v>
          </cell>
          <cell r="BG9">
            <v>0</v>
          </cell>
          <cell r="BH9">
            <v>0</v>
          </cell>
          <cell r="BI9">
            <v>0</v>
          </cell>
          <cell r="BJ9">
            <v>0</v>
          </cell>
          <cell r="BK9">
            <v>0</v>
          </cell>
          <cell r="BL9">
            <v>0</v>
          </cell>
          <cell r="BM9">
            <v>0</v>
          </cell>
        </row>
        <row r="10">
          <cell r="B10" t="str">
            <v>OSNONSPEC</v>
          </cell>
          <cell r="C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I10">
            <v>0</v>
          </cell>
          <cell r="AJ10">
            <v>0</v>
          </cell>
          <cell r="AK10">
            <v>0</v>
          </cell>
          <cell r="AL10">
            <v>0</v>
          </cell>
          <cell r="AM10">
            <v>0</v>
          </cell>
          <cell r="AN10">
            <v>0</v>
          </cell>
          <cell r="AO10">
            <v>0</v>
          </cell>
          <cell r="AP10">
            <v>0</v>
          </cell>
          <cell r="AQ10">
            <v>0</v>
          </cell>
          <cell r="AR10">
            <v>0</v>
          </cell>
          <cell r="AS10">
            <v>0</v>
          </cell>
          <cell r="AT10">
            <v>0</v>
          </cell>
          <cell r="AU10">
            <v>0</v>
          </cell>
          <cell r="AV10">
            <v>0</v>
          </cell>
          <cell r="AW10">
            <v>0</v>
          </cell>
          <cell r="AX10">
            <v>0</v>
          </cell>
          <cell r="AY10">
            <v>0</v>
          </cell>
          <cell r="AZ10">
            <v>0</v>
          </cell>
          <cell r="BA10">
            <v>0</v>
          </cell>
          <cell r="BB10">
            <v>0</v>
          </cell>
          <cell r="BC10">
            <v>0</v>
          </cell>
          <cell r="BD10">
            <v>0</v>
          </cell>
          <cell r="BE10">
            <v>0</v>
          </cell>
          <cell r="BF10">
            <v>0</v>
          </cell>
          <cell r="BG10">
            <v>0</v>
          </cell>
          <cell r="BH10">
            <v>0</v>
          </cell>
          <cell r="BI10">
            <v>0</v>
          </cell>
          <cell r="BJ10">
            <v>0</v>
          </cell>
          <cell r="BK10">
            <v>209310.7682846518</v>
          </cell>
          <cell r="BL10">
            <v>0</v>
          </cell>
          <cell r="BM10">
            <v>0</v>
          </cell>
        </row>
        <row r="11">
          <cell r="B11" t="str">
            <v>IMPORTS</v>
          </cell>
          <cell r="C11">
            <v>0</v>
          </cell>
          <cell r="D11">
            <v>208626.86034500002</v>
          </cell>
          <cell r="E11">
            <v>0</v>
          </cell>
          <cell r="F11">
            <v>0</v>
          </cell>
          <cell r="G11">
            <v>11.285396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0</v>
          </cell>
          <cell r="Q11">
            <v>0</v>
          </cell>
          <cell r="R11">
            <v>0</v>
          </cell>
          <cell r="S11">
            <v>212381.62243623962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17043.353519</v>
          </cell>
          <cell r="AA11">
            <v>670.88256899999999</v>
          </cell>
          <cell r="AB11">
            <v>0</v>
          </cell>
          <cell r="AC11">
            <v>0</v>
          </cell>
          <cell r="AD11">
            <v>0</v>
          </cell>
          <cell r="AE11">
            <v>0</v>
          </cell>
          <cell r="AF11">
            <v>43.433359999999979</v>
          </cell>
          <cell r="AG11">
            <v>8980.4641840000004</v>
          </cell>
          <cell r="AH11">
            <v>236.937186</v>
          </cell>
          <cell r="AI11">
            <v>0</v>
          </cell>
          <cell r="AJ11">
            <v>3058.341883999999</v>
          </cell>
          <cell r="AK11">
            <v>2580.5265740000004</v>
          </cell>
          <cell r="AL11">
            <v>0</v>
          </cell>
          <cell r="AM11">
            <v>4213.3641150000003</v>
          </cell>
          <cell r="AN11">
            <v>2189.3779549999995</v>
          </cell>
          <cell r="AO11">
            <v>1201869.58</v>
          </cell>
          <cell r="AP11">
            <v>0</v>
          </cell>
          <cell r="AQ11">
            <v>0</v>
          </cell>
          <cell r="AR11">
            <v>0</v>
          </cell>
          <cell r="AS11">
            <v>0</v>
          </cell>
          <cell r="AT11">
            <v>0</v>
          </cell>
          <cell r="AU11">
            <v>0</v>
          </cell>
          <cell r="AV11">
            <v>0</v>
          </cell>
          <cell r="AW11">
            <v>0</v>
          </cell>
          <cell r="AX11">
            <v>0</v>
          </cell>
          <cell r="AY11">
            <v>0</v>
          </cell>
          <cell r="AZ11">
            <v>0</v>
          </cell>
          <cell r="BA11">
            <v>0</v>
          </cell>
          <cell r="BB11">
            <v>0</v>
          </cell>
          <cell r="BC11">
            <v>0</v>
          </cell>
          <cell r="BD11">
            <v>0</v>
          </cell>
          <cell r="BE11">
            <v>0</v>
          </cell>
          <cell r="BF11">
            <v>0</v>
          </cell>
          <cell r="BG11">
            <v>0</v>
          </cell>
          <cell r="BH11">
            <v>0</v>
          </cell>
          <cell r="BI11">
            <v>0</v>
          </cell>
          <cell r="BJ11">
            <v>0</v>
          </cell>
          <cell r="BK11">
            <v>7974.0061487499997</v>
          </cell>
          <cell r="BL11">
            <v>0</v>
          </cell>
          <cell r="BM11">
            <v>0</v>
          </cell>
        </row>
        <row r="12">
          <cell r="B12" t="str">
            <v>EXPORTS</v>
          </cell>
          <cell r="C12">
            <v>0</v>
          </cell>
          <cell r="D12">
            <v>-1315.8276019999996</v>
          </cell>
          <cell r="E12">
            <v>0</v>
          </cell>
          <cell r="F12">
            <v>0</v>
          </cell>
          <cell r="G12">
            <v>-17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-512.85611899999935</v>
          </cell>
          <cell r="AA12">
            <v>-13482.484091669701</v>
          </cell>
          <cell r="AB12">
            <v>0</v>
          </cell>
          <cell r="AC12">
            <v>0</v>
          </cell>
          <cell r="AD12">
            <v>-5185.5130148012431</v>
          </cell>
          <cell r="AE12">
            <v>-14.320833007124403</v>
          </cell>
          <cell r="AF12">
            <v>-32407.191152460087</v>
          </cell>
          <cell r="AG12">
            <v>-1757.3214520000001</v>
          </cell>
          <cell r="AH12">
            <v>-6861.1196429999982</v>
          </cell>
          <cell r="AI12">
            <v>0</v>
          </cell>
          <cell r="AJ12">
            <v>-10.361940000000001</v>
          </cell>
          <cell r="AK12">
            <v>-6.173960000000001</v>
          </cell>
          <cell r="AL12">
            <v>0</v>
          </cell>
          <cell r="AM12">
            <v>-187.03931000000003</v>
          </cell>
          <cell r="AN12">
            <v>-2330.1597671470004</v>
          </cell>
          <cell r="AO12">
            <v>0</v>
          </cell>
          <cell r="AP12">
            <v>0</v>
          </cell>
          <cell r="AQ12">
            <v>0</v>
          </cell>
          <cell r="AR12">
            <v>0</v>
          </cell>
          <cell r="AS12">
            <v>0</v>
          </cell>
          <cell r="AT12">
            <v>0</v>
          </cell>
          <cell r="AU12">
            <v>0</v>
          </cell>
          <cell r="AV12">
            <v>0</v>
          </cell>
          <cell r="AW12">
            <v>0</v>
          </cell>
          <cell r="AX12">
            <v>0</v>
          </cell>
          <cell r="AY12">
            <v>0</v>
          </cell>
          <cell r="AZ12">
            <v>0</v>
          </cell>
          <cell r="BA12">
            <v>0</v>
          </cell>
          <cell r="BB12">
            <v>0</v>
          </cell>
          <cell r="BC12">
            <v>0</v>
          </cell>
          <cell r="BD12">
            <v>0</v>
          </cell>
          <cell r="BE12">
            <v>0</v>
          </cell>
          <cell r="BF12">
            <v>0</v>
          </cell>
          <cell r="BG12">
            <v>0</v>
          </cell>
          <cell r="BH12">
            <v>0</v>
          </cell>
          <cell r="BI12">
            <v>0</v>
          </cell>
          <cell r="BJ12">
            <v>0</v>
          </cell>
          <cell r="BK12">
            <v>-9249.3917732800001</v>
          </cell>
          <cell r="BL12">
            <v>0</v>
          </cell>
          <cell r="BM12">
            <v>0</v>
          </cell>
        </row>
        <row r="13">
          <cell r="B13" t="str">
            <v>MARBUNK</v>
          </cell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0</v>
          </cell>
          <cell r="AD13">
            <v>0</v>
          </cell>
          <cell r="AE13">
            <v>0</v>
          </cell>
          <cell r="AF13">
            <v>0</v>
          </cell>
          <cell r="AG13">
            <v>0</v>
          </cell>
          <cell r="AH13">
            <v>0</v>
          </cell>
          <cell r="AI13">
            <v>0</v>
          </cell>
          <cell r="AJ13">
            <v>0</v>
          </cell>
          <cell r="AK13">
            <v>0</v>
          </cell>
          <cell r="AL13">
            <v>0</v>
          </cell>
          <cell r="AM13">
            <v>0</v>
          </cell>
          <cell r="AN13">
            <v>0</v>
          </cell>
          <cell r="AO13">
            <v>0</v>
          </cell>
          <cell r="AP13">
            <v>0</v>
          </cell>
          <cell r="AQ13">
            <v>0</v>
          </cell>
          <cell r="AR13">
            <v>0</v>
          </cell>
          <cell r="AS13">
            <v>0</v>
          </cell>
          <cell r="AT13">
            <v>0</v>
          </cell>
          <cell r="AU13">
            <v>0</v>
          </cell>
          <cell r="AV13">
            <v>0</v>
          </cell>
          <cell r="AW13">
            <v>0</v>
          </cell>
          <cell r="AX13">
            <v>0</v>
          </cell>
          <cell r="AY13">
            <v>0</v>
          </cell>
          <cell r="AZ13">
            <v>0</v>
          </cell>
          <cell r="BA13">
            <v>0</v>
          </cell>
          <cell r="BB13">
            <v>0</v>
          </cell>
          <cell r="BC13">
            <v>0</v>
          </cell>
          <cell r="BD13">
            <v>0</v>
          </cell>
          <cell r="BE13">
            <v>0</v>
          </cell>
          <cell r="BF13">
            <v>0</v>
          </cell>
          <cell r="BG13">
            <v>0</v>
          </cell>
          <cell r="BH13">
            <v>0</v>
          </cell>
          <cell r="BI13">
            <v>0</v>
          </cell>
          <cell r="BJ13">
            <v>0</v>
          </cell>
          <cell r="BK13">
            <v>0</v>
          </cell>
          <cell r="BL13">
            <v>0</v>
          </cell>
          <cell r="BM13">
            <v>0</v>
          </cell>
        </row>
        <row r="14">
          <cell r="B14" t="str">
            <v>AVBUNK</v>
          </cell>
          <cell r="C14">
            <v>0</v>
          </cell>
          <cell r="D14">
            <v>0</v>
          </cell>
          <cell r="E14">
            <v>0</v>
          </cell>
          <cell r="F14">
            <v>0</v>
          </cell>
          <cell r="G14">
            <v>0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0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0</v>
          </cell>
          <cell r="AD14">
            <v>0</v>
          </cell>
          <cell r="AE14">
            <v>0</v>
          </cell>
          <cell r="AF14">
            <v>0</v>
          </cell>
          <cell r="AG14">
            <v>0</v>
          </cell>
          <cell r="AH14">
            <v>0</v>
          </cell>
          <cell r="AI14">
            <v>0</v>
          </cell>
          <cell r="AJ14">
            <v>0</v>
          </cell>
          <cell r="AK14">
            <v>0</v>
          </cell>
          <cell r="AL14">
            <v>0</v>
          </cell>
          <cell r="AM14">
            <v>0</v>
          </cell>
          <cell r="AN14">
            <v>0</v>
          </cell>
          <cell r="AO14">
            <v>0</v>
          </cell>
          <cell r="AP14">
            <v>0</v>
          </cell>
          <cell r="AQ14">
            <v>0</v>
          </cell>
          <cell r="AR14">
            <v>0</v>
          </cell>
          <cell r="AS14">
            <v>0</v>
          </cell>
          <cell r="AT14">
            <v>0</v>
          </cell>
          <cell r="AU14">
            <v>0</v>
          </cell>
          <cell r="AV14">
            <v>0</v>
          </cell>
          <cell r="AW14">
            <v>0</v>
          </cell>
          <cell r="AX14">
            <v>0</v>
          </cell>
          <cell r="AY14">
            <v>0</v>
          </cell>
          <cell r="AZ14">
            <v>0</v>
          </cell>
          <cell r="BA14">
            <v>0</v>
          </cell>
          <cell r="BB14">
            <v>0</v>
          </cell>
          <cell r="BC14">
            <v>0</v>
          </cell>
          <cell r="BD14">
            <v>0</v>
          </cell>
          <cell r="BE14">
            <v>0</v>
          </cell>
          <cell r="BF14">
            <v>0</v>
          </cell>
          <cell r="BG14">
            <v>0</v>
          </cell>
          <cell r="BH14">
            <v>0</v>
          </cell>
          <cell r="BI14">
            <v>0</v>
          </cell>
          <cell r="BJ14">
            <v>0</v>
          </cell>
          <cell r="BK14">
            <v>0</v>
          </cell>
          <cell r="BL14">
            <v>0</v>
          </cell>
          <cell r="BM14">
            <v>0</v>
          </cell>
        </row>
        <row r="15">
          <cell r="B15" t="str">
            <v>STOCKCHA</v>
          </cell>
          <cell r="C15">
            <v>0</v>
          </cell>
          <cell r="D15">
            <v>-40158.584713999997</v>
          </cell>
          <cell r="E15">
            <v>0</v>
          </cell>
          <cell r="F15">
            <v>0</v>
          </cell>
          <cell r="G15">
            <v>-1592.0375899999995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0</v>
          </cell>
          <cell r="AQ15">
            <v>0</v>
          </cell>
          <cell r="AR15">
            <v>0</v>
          </cell>
          <cell r="AS15">
            <v>0</v>
          </cell>
          <cell r="AT15">
            <v>0</v>
          </cell>
          <cell r="AU15">
            <v>0</v>
          </cell>
          <cell r="AV15">
            <v>0</v>
          </cell>
          <cell r="AW15">
            <v>0</v>
          </cell>
          <cell r="AX15">
            <v>0</v>
          </cell>
          <cell r="AY15">
            <v>0</v>
          </cell>
          <cell r="AZ15">
            <v>0</v>
          </cell>
          <cell r="BA15">
            <v>0</v>
          </cell>
          <cell r="BB15">
            <v>0</v>
          </cell>
          <cell r="BC15">
            <v>0</v>
          </cell>
          <cell r="BD15">
            <v>0</v>
          </cell>
          <cell r="BE15">
            <v>0</v>
          </cell>
          <cell r="BF15">
            <v>0</v>
          </cell>
          <cell r="BG15">
            <v>0</v>
          </cell>
          <cell r="BH15">
            <v>0</v>
          </cell>
          <cell r="BI15">
            <v>0</v>
          </cell>
          <cell r="BJ15">
            <v>0</v>
          </cell>
          <cell r="BK15">
            <v>0</v>
          </cell>
          <cell r="BL15">
            <v>0</v>
          </cell>
          <cell r="BM15">
            <v>0</v>
          </cell>
        </row>
        <row r="16">
          <cell r="B16" t="str">
            <v>DOMSUP</v>
          </cell>
          <cell r="C16">
            <v>0</v>
          </cell>
          <cell r="D16">
            <v>945362.44802900008</v>
          </cell>
          <cell r="E16">
            <v>0</v>
          </cell>
          <cell r="F16">
            <v>0</v>
          </cell>
          <cell r="G16">
            <v>45894.247805999999</v>
          </cell>
          <cell r="H16">
            <v>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0</v>
          </cell>
          <cell r="Q16">
            <v>0</v>
          </cell>
          <cell r="R16">
            <v>0</v>
          </cell>
          <cell r="S16">
            <v>242072.34667656163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28768.878399999998</v>
          </cell>
          <cell r="AA16">
            <v>27426.329477330299</v>
          </cell>
          <cell r="AB16">
            <v>0</v>
          </cell>
          <cell r="AC16">
            <v>0</v>
          </cell>
          <cell r="AD16">
            <v>5108.2269851987567</v>
          </cell>
          <cell r="AE16">
            <v>1901.8731669928757</v>
          </cell>
          <cell r="AF16">
            <v>75616.051207539917</v>
          </cell>
          <cell r="AG16">
            <v>15550.405732000003</v>
          </cell>
          <cell r="AH16">
            <v>13369.844542999999</v>
          </cell>
          <cell r="AI16">
            <v>0</v>
          </cell>
          <cell r="AJ16">
            <v>4221.2639439999994</v>
          </cell>
          <cell r="AK16">
            <v>7685.1956140000002</v>
          </cell>
          <cell r="AL16">
            <v>0</v>
          </cell>
          <cell r="AM16">
            <v>19534.774805000001</v>
          </cell>
          <cell r="AN16">
            <v>31384.716187853024</v>
          </cell>
          <cell r="AO16">
            <v>2519770.6296642823</v>
          </cell>
          <cell r="AP16">
            <v>0</v>
          </cell>
          <cell r="AQ16">
            <v>0</v>
          </cell>
          <cell r="AR16">
            <v>0</v>
          </cell>
          <cell r="AS16">
            <v>0</v>
          </cell>
          <cell r="AT16">
            <v>0</v>
          </cell>
          <cell r="AU16">
            <v>0</v>
          </cell>
          <cell r="AV16">
            <v>0</v>
          </cell>
          <cell r="AW16">
            <v>0</v>
          </cell>
          <cell r="AX16">
            <v>0</v>
          </cell>
          <cell r="AY16">
            <v>0</v>
          </cell>
          <cell r="AZ16">
            <v>0</v>
          </cell>
          <cell r="BA16">
            <v>0</v>
          </cell>
          <cell r="BB16">
            <v>0</v>
          </cell>
          <cell r="BC16">
            <v>0</v>
          </cell>
          <cell r="BD16">
            <v>0</v>
          </cell>
          <cell r="BE16">
            <v>0</v>
          </cell>
          <cell r="BF16">
            <v>0</v>
          </cell>
          <cell r="BG16">
            <v>0</v>
          </cell>
          <cell r="BH16">
            <v>0</v>
          </cell>
          <cell r="BI16">
            <v>0</v>
          </cell>
          <cell r="BJ16">
            <v>0</v>
          </cell>
          <cell r="BK16">
            <v>1692498.2826601218</v>
          </cell>
          <cell r="BL16">
            <v>0</v>
          </cell>
          <cell r="BM16">
            <v>0</v>
          </cell>
        </row>
        <row r="17">
          <cell r="B17" t="str">
            <v>TRANSFER</v>
          </cell>
          <cell r="C17">
            <v>0</v>
          </cell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0</v>
          </cell>
          <cell r="AD17">
            <v>0</v>
          </cell>
          <cell r="AE17">
            <v>0</v>
          </cell>
          <cell r="AF17">
            <v>0</v>
          </cell>
          <cell r="AG17">
            <v>0</v>
          </cell>
          <cell r="AH17">
            <v>0</v>
          </cell>
          <cell r="AI17">
            <v>0</v>
          </cell>
          <cell r="AJ17">
            <v>0</v>
          </cell>
          <cell r="AK17">
            <v>0</v>
          </cell>
          <cell r="AL17">
            <v>0</v>
          </cell>
          <cell r="AM17">
            <v>0</v>
          </cell>
          <cell r="AN17">
            <v>0</v>
          </cell>
          <cell r="AO17">
            <v>0</v>
          </cell>
          <cell r="AP17">
            <v>0</v>
          </cell>
          <cell r="AQ17">
            <v>0</v>
          </cell>
          <cell r="AR17">
            <v>0</v>
          </cell>
          <cell r="AS17">
            <v>0</v>
          </cell>
          <cell r="AT17">
            <v>0</v>
          </cell>
          <cell r="AU17">
            <v>0</v>
          </cell>
          <cell r="AV17">
            <v>0</v>
          </cell>
          <cell r="AW17">
            <v>0</v>
          </cell>
          <cell r="AX17">
            <v>0</v>
          </cell>
          <cell r="AY17">
            <v>0</v>
          </cell>
          <cell r="AZ17">
            <v>0</v>
          </cell>
          <cell r="BA17">
            <v>0</v>
          </cell>
          <cell r="BB17">
            <v>0</v>
          </cell>
          <cell r="BC17">
            <v>0</v>
          </cell>
          <cell r="BD17">
            <v>0</v>
          </cell>
          <cell r="BE17">
            <v>0</v>
          </cell>
          <cell r="BF17">
            <v>0</v>
          </cell>
          <cell r="BG17">
            <v>0</v>
          </cell>
          <cell r="BH17">
            <v>0</v>
          </cell>
          <cell r="BI17">
            <v>0</v>
          </cell>
          <cell r="BJ17">
            <v>0</v>
          </cell>
          <cell r="BK17">
            <v>0</v>
          </cell>
          <cell r="BL17">
            <v>0</v>
          </cell>
          <cell r="BM17">
            <v>0</v>
          </cell>
        </row>
        <row r="18">
          <cell r="B18" t="str">
            <v>STATDIFF</v>
          </cell>
          <cell r="C18">
            <v>0</v>
          </cell>
          <cell r="D18">
            <v>82669.366970999865</v>
          </cell>
          <cell r="E18">
            <v>0</v>
          </cell>
          <cell r="F18">
            <v>0</v>
          </cell>
          <cell r="G18">
            <v>3190.7073149999997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0</v>
          </cell>
          <cell r="Q18">
            <v>0</v>
          </cell>
          <cell r="R18">
            <v>0</v>
          </cell>
          <cell r="S18">
            <v>23972.24948705174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-518.86828320734276</v>
          </cell>
          <cell r="AA18">
            <v>3422.6705226697013</v>
          </cell>
          <cell r="AB18">
            <v>0</v>
          </cell>
          <cell r="AC18">
            <v>0</v>
          </cell>
          <cell r="AD18">
            <v>-100.22698519875667</v>
          </cell>
          <cell r="AE18">
            <v>-408.50191225668664</v>
          </cell>
          <cell r="AF18">
            <v>2060.163575755083</v>
          </cell>
          <cell r="AG18">
            <v>-9289.018474618013</v>
          </cell>
          <cell r="AH18">
            <v>-124.25361902000077</v>
          </cell>
          <cell r="AI18">
            <v>0</v>
          </cell>
          <cell r="AJ18">
            <v>319.03605600000083</v>
          </cell>
          <cell r="AK18">
            <v>131.10438599999998</v>
          </cell>
          <cell r="AL18">
            <v>0</v>
          </cell>
          <cell r="AM18">
            <v>-5279.3748050000013</v>
          </cell>
          <cell r="AN18">
            <v>-19087.51618785302</v>
          </cell>
          <cell r="AO18">
            <v>89129.711964251474</v>
          </cell>
          <cell r="AP18">
            <v>0</v>
          </cell>
          <cell r="AQ18">
            <v>0</v>
          </cell>
          <cell r="AR18">
            <v>0</v>
          </cell>
          <cell r="AS18">
            <v>0</v>
          </cell>
          <cell r="AT18">
            <v>0</v>
          </cell>
          <cell r="AU18">
            <v>0</v>
          </cell>
          <cell r="AV18">
            <v>0</v>
          </cell>
          <cell r="AW18">
            <v>0</v>
          </cell>
          <cell r="AX18">
            <v>0</v>
          </cell>
          <cell r="AY18">
            <v>0</v>
          </cell>
          <cell r="AZ18">
            <v>0</v>
          </cell>
          <cell r="BA18">
            <v>0</v>
          </cell>
          <cell r="BB18">
            <v>0</v>
          </cell>
          <cell r="BC18">
            <v>0</v>
          </cell>
          <cell r="BD18">
            <v>0</v>
          </cell>
          <cell r="BE18">
            <v>0</v>
          </cell>
          <cell r="BF18">
            <v>0</v>
          </cell>
          <cell r="BG18">
            <v>0</v>
          </cell>
          <cell r="BH18">
            <v>0</v>
          </cell>
          <cell r="BI18">
            <v>0</v>
          </cell>
          <cell r="BJ18">
            <v>0</v>
          </cell>
          <cell r="BK18">
            <v>-16558.869493756909</v>
          </cell>
          <cell r="BL18">
            <v>0</v>
          </cell>
          <cell r="BM18">
            <v>0</v>
          </cell>
        </row>
        <row r="19">
          <cell r="B19" t="str">
            <v>TOTTRANF</v>
          </cell>
          <cell r="C19">
            <v>0</v>
          </cell>
          <cell r="D19">
            <v>710049.47973000002</v>
          </cell>
          <cell r="E19">
            <v>0</v>
          </cell>
          <cell r="F19">
            <v>0</v>
          </cell>
          <cell r="G19">
            <v>38756.917999999998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0</v>
          </cell>
          <cell r="Q19">
            <v>0</v>
          </cell>
          <cell r="R19">
            <v>0</v>
          </cell>
          <cell r="S19">
            <v>241703.63913593607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0.40628999999999998</v>
          </cell>
          <cell r="AA19">
            <v>0</v>
          </cell>
          <cell r="AB19">
            <v>0</v>
          </cell>
          <cell r="AC19">
            <v>0</v>
          </cell>
          <cell r="AD19">
            <v>0</v>
          </cell>
          <cell r="AE19">
            <v>0</v>
          </cell>
          <cell r="AF19">
            <v>501.97170498895883</v>
          </cell>
          <cell r="AG19">
            <v>341.19982954528007</v>
          </cell>
          <cell r="AH19">
            <v>6.0684400000000007</v>
          </cell>
          <cell r="AI19">
            <v>0</v>
          </cell>
          <cell r="AJ19">
            <v>0</v>
          </cell>
          <cell r="AK19">
            <v>0</v>
          </cell>
          <cell r="AL19">
            <v>0</v>
          </cell>
          <cell r="AM19">
            <v>0</v>
          </cell>
          <cell r="AN19">
            <v>0</v>
          </cell>
          <cell r="AO19">
            <v>393431.39500000002</v>
          </cell>
          <cell r="AP19">
            <v>0</v>
          </cell>
          <cell r="AQ19">
            <v>0</v>
          </cell>
          <cell r="AR19">
            <v>0</v>
          </cell>
          <cell r="AS19">
            <v>0</v>
          </cell>
          <cell r="AT19">
            <v>0</v>
          </cell>
          <cell r="AU19">
            <v>0</v>
          </cell>
          <cell r="AV19">
            <v>0</v>
          </cell>
          <cell r="AW19">
            <v>0</v>
          </cell>
          <cell r="AX19">
            <v>0</v>
          </cell>
          <cell r="AY19">
            <v>0</v>
          </cell>
          <cell r="AZ19">
            <v>0</v>
          </cell>
          <cell r="BA19">
            <v>0</v>
          </cell>
          <cell r="BB19">
            <v>0</v>
          </cell>
          <cell r="BC19">
            <v>0</v>
          </cell>
          <cell r="BD19">
            <v>0</v>
          </cell>
          <cell r="BE19">
            <v>0</v>
          </cell>
          <cell r="BF19">
            <v>0</v>
          </cell>
          <cell r="BG19">
            <v>0</v>
          </cell>
          <cell r="BH19">
            <v>0</v>
          </cell>
          <cell r="BI19">
            <v>0</v>
          </cell>
          <cell r="BJ19">
            <v>0</v>
          </cell>
          <cell r="BK19">
            <v>0</v>
          </cell>
          <cell r="BL19">
            <v>0</v>
          </cell>
          <cell r="BM19">
            <v>0</v>
          </cell>
        </row>
        <row r="20">
          <cell r="B20" t="str">
            <v>MAINELEC</v>
          </cell>
          <cell r="C20">
            <v>0</v>
          </cell>
          <cell r="D20">
            <v>710049.47973000002</v>
          </cell>
          <cell r="E20">
            <v>0</v>
          </cell>
          <cell r="F20">
            <v>0</v>
          </cell>
          <cell r="G20">
            <v>38756.917999999998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0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0.40628999999999998</v>
          </cell>
          <cell r="AA20">
            <v>0</v>
          </cell>
          <cell r="AB20">
            <v>0</v>
          </cell>
          <cell r="AC20">
            <v>0</v>
          </cell>
          <cell r="AD20">
            <v>0</v>
          </cell>
          <cell r="AE20">
            <v>0</v>
          </cell>
          <cell r="AF20">
            <v>501.97170498895883</v>
          </cell>
          <cell r="AG20">
            <v>341.19982954528007</v>
          </cell>
          <cell r="AH20">
            <v>6.0684400000000007</v>
          </cell>
          <cell r="AI20">
            <v>0</v>
          </cell>
          <cell r="AJ20">
            <v>0</v>
          </cell>
          <cell r="AK20">
            <v>0</v>
          </cell>
          <cell r="AL20">
            <v>0</v>
          </cell>
          <cell r="AM20">
            <v>0</v>
          </cell>
          <cell r="AN20">
            <v>0</v>
          </cell>
          <cell r="AO20">
            <v>393431.39500000002</v>
          </cell>
          <cell r="AP20">
            <v>0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  <cell r="AU20">
            <v>0</v>
          </cell>
          <cell r="AV20">
            <v>0</v>
          </cell>
          <cell r="AW20">
            <v>0</v>
          </cell>
          <cell r="AX20">
            <v>0</v>
          </cell>
          <cell r="AY20">
            <v>0</v>
          </cell>
          <cell r="AZ20">
            <v>0</v>
          </cell>
          <cell r="BA20">
            <v>0</v>
          </cell>
          <cell r="BB20">
            <v>0</v>
          </cell>
          <cell r="BC20">
            <v>0</v>
          </cell>
          <cell r="BD20">
            <v>0</v>
          </cell>
          <cell r="BE20">
            <v>0</v>
          </cell>
          <cell r="BF20">
            <v>0</v>
          </cell>
          <cell r="BG20">
            <v>0</v>
          </cell>
          <cell r="BH20">
            <v>0</v>
          </cell>
          <cell r="BI20">
            <v>0</v>
          </cell>
          <cell r="BJ20">
            <v>0</v>
          </cell>
          <cell r="BK20">
            <v>0</v>
          </cell>
          <cell r="BL20">
            <v>0</v>
          </cell>
          <cell r="BM20">
            <v>0</v>
          </cell>
        </row>
        <row r="21">
          <cell r="B21" t="str">
            <v>AUTOELEC</v>
          </cell>
          <cell r="C21">
            <v>0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0</v>
          </cell>
          <cell r="AD21">
            <v>0</v>
          </cell>
          <cell r="AE21">
            <v>0</v>
          </cell>
          <cell r="AF21">
            <v>0</v>
          </cell>
          <cell r="AG21">
            <v>0</v>
          </cell>
          <cell r="AH21">
            <v>0</v>
          </cell>
          <cell r="AI21">
            <v>0</v>
          </cell>
          <cell r="AJ21">
            <v>0</v>
          </cell>
          <cell r="AK21">
            <v>0</v>
          </cell>
          <cell r="AL21">
            <v>0</v>
          </cell>
          <cell r="AM21">
            <v>0</v>
          </cell>
          <cell r="AN21">
            <v>0</v>
          </cell>
          <cell r="AO21">
            <v>0</v>
          </cell>
          <cell r="AP21">
            <v>0</v>
          </cell>
          <cell r="AQ21">
            <v>0</v>
          </cell>
          <cell r="AR21">
            <v>0</v>
          </cell>
          <cell r="AS21">
            <v>0</v>
          </cell>
          <cell r="AT21">
            <v>0</v>
          </cell>
          <cell r="AU21">
            <v>0</v>
          </cell>
          <cell r="AV21">
            <v>0</v>
          </cell>
          <cell r="AW21">
            <v>0</v>
          </cell>
          <cell r="AX21">
            <v>0</v>
          </cell>
          <cell r="AY21">
            <v>0</v>
          </cell>
          <cell r="AZ21">
            <v>0</v>
          </cell>
          <cell r="BA21">
            <v>0</v>
          </cell>
          <cell r="BB21">
            <v>0</v>
          </cell>
          <cell r="BC21">
            <v>0</v>
          </cell>
          <cell r="BD21">
            <v>0</v>
          </cell>
          <cell r="BE21">
            <v>0</v>
          </cell>
          <cell r="BF21">
            <v>0</v>
          </cell>
          <cell r="BG21">
            <v>0</v>
          </cell>
          <cell r="BH21">
            <v>0</v>
          </cell>
          <cell r="BI21">
            <v>0</v>
          </cell>
          <cell r="BJ21">
            <v>0</v>
          </cell>
          <cell r="BK21">
            <v>0</v>
          </cell>
          <cell r="BL21">
            <v>0</v>
          </cell>
          <cell r="BM21">
            <v>0</v>
          </cell>
        </row>
        <row r="22">
          <cell r="B22" t="str">
            <v>MAINCHP</v>
          </cell>
          <cell r="C22">
            <v>0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0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0</v>
          </cell>
          <cell r="AD22">
            <v>0</v>
          </cell>
          <cell r="AE22">
            <v>0</v>
          </cell>
          <cell r="AF22">
            <v>0</v>
          </cell>
          <cell r="AG22">
            <v>0</v>
          </cell>
          <cell r="AH22">
            <v>0</v>
          </cell>
          <cell r="AI22">
            <v>0</v>
          </cell>
          <cell r="AJ22">
            <v>0</v>
          </cell>
          <cell r="AK22">
            <v>0</v>
          </cell>
          <cell r="AL22">
            <v>0</v>
          </cell>
          <cell r="AM22">
            <v>0</v>
          </cell>
          <cell r="AN22">
            <v>0</v>
          </cell>
          <cell r="AO22">
            <v>0</v>
          </cell>
          <cell r="AP22">
            <v>0</v>
          </cell>
          <cell r="AQ22">
            <v>0</v>
          </cell>
          <cell r="AR22">
            <v>0</v>
          </cell>
          <cell r="AS22">
            <v>0</v>
          </cell>
          <cell r="AT22">
            <v>0</v>
          </cell>
          <cell r="AU22">
            <v>0</v>
          </cell>
          <cell r="AV22">
            <v>0</v>
          </cell>
          <cell r="AW22">
            <v>0</v>
          </cell>
          <cell r="AX22">
            <v>0</v>
          </cell>
          <cell r="AY22">
            <v>0</v>
          </cell>
          <cell r="AZ22">
            <v>0</v>
          </cell>
          <cell r="BA22">
            <v>0</v>
          </cell>
          <cell r="BB22">
            <v>0</v>
          </cell>
          <cell r="BC22">
            <v>0</v>
          </cell>
          <cell r="BD22">
            <v>0</v>
          </cell>
          <cell r="BE22">
            <v>0</v>
          </cell>
          <cell r="BF22">
            <v>0</v>
          </cell>
          <cell r="BG22">
            <v>0</v>
          </cell>
          <cell r="BH22">
            <v>0</v>
          </cell>
          <cell r="BI22">
            <v>0</v>
          </cell>
          <cell r="BJ22">
            <v>0</v>
          </cell>
          <cell r="BK22">
            <v>0</v>
          </cell>
          <cell r="BL22">
            <v>0</v>
          </cell>
          <cell r="BM22">
            <v>0</v>
          </cell>
        </row>
        <row r="23">
          <cell r="B23" t="str">
            <v>AUTOCHP</v>
          </cell>
          <cell r="C23">
            <v>0</v>
          </cell>
          <cell r="D23">
            <v>0</v>
          </cell>
          <cell r="E23">
            <v>0</v>
          </cell>
          <cell r="F23">
            <v>0</v>
          </cell>
          <cell r="G23">
            <v>0</v>
          </cell>
          <cell r="H23">
            <v>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0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0</v>
          </cell>
          <cell r="AD23">
            <v>0</v>
          </cell>
          <cell r="AE23">
            <v>0</v>
          </cell>
          <cell r="AF23">
            <v>0</v>
          </cell>
          <cell r="AG23">
            <v>0</v>
          </cell>
          <cell r="AH23">
            <v>0</v>
          </cell>
          <cell r="AI23">
            <v>0</v>
          </cell>
          <cell r="AJ23">
            <v>0</v>
          </cell>
          <cell r="AK23">
            <v>0</v>
          </cell>
          <cell r="AL23">
            <v>0</v>
          </cell>
          <cell r="AM23">
            <v>0</v>
          </cell>
          <cell r="AN23">
            <v>0</v>
          </cell>
          <cell r="AO23">
            <v>0</v>
          </cell>
          <cell r="AP23">
            <v>0</v>
          </cell>
          <cell r="AQ23">
            <v>0</v>
          </cell>
          <cell r="AR23">
            <v>0</v>
          </cell>
          <cell r="AS23">
            <v>0</v>
          </cell>
          <cell r="AT23">
            <v>0</v>
          </cell>
          <cell r="AU23">
            <v>0</v>
          </cell>
          <cell r="AV23">
            <v>0</v>
          </cell>
          <cell r="AW23">
            <v>0</v>
          </cell>
          <cell r="AX23">
            <v>0</v>
          </cell>
          <cell r="AY23">
            <v>0</v>
          </cell>
          <cell r="AZ23">
            <v>0</v>
          </cell>
          <cell r="BA23">
            <v>0</v>
          </cell>
          <cell r="BB23">
            <v>0</v>
          </cell>
          <cell r="BC23">
            <v>0</v>
          </cell>
          <cell r="BD23">
            <v>0</v>
          </cell>
          <cell r="BE23">
            <v>0</v>
          </cell>
          <cell r="BF23">
            <v>0</v>
          </cell>
          <cell r="BG23">
            <v>0</v>
          </cell>
          <cell r="BH23">
            <v>0</v>
          </cell>
          <cell r="BI23">
            <v>0</v>
          </cell>
          <cell r="BJ23">
            <v>0</v>
          </cell>
          <cell r="BK23">
            <v>0</v>
          </cell>
          <cell r="BL23">
            <v>0</v>
          </cell>
          <cell r="BM23">
            <v>0</v>
          </cell>
        </row>
        <row r="24">
          <cell r="B24" t="str">
            <v>MAINHEAT</v>
          </cell>
          <cell r="C24">
            <v>0</v>
          </cell>
          <cell r="D24">
            <v>0</v>
          </cell>
          <cell r="E24">
            <v>0</v>
          </cell>
          <cell r="F24">
            <v>0</v>
          </cell>
          <cell r="G24">
            <v>0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0</v>
          </cell>
          <cell r="AD24">
            <v>0</v>
          </cell>
          <cell r="AE24">
            <v>0</v>
          </cell>
          <cell r="AF24">
            <v>0</v>
          </cell>
          <cell r="AG24">
            <v>0</v>
          </cell>
          <cell r="AH24">
            <v>0</v>
          </cell>
          <cell r="AI24">
            <v>0</v>
          </cell>
          <cell r="AJ24">
            <v>0</v>
          </cell>
          <cell r="AK24">
            <v>0</v>
          </cell>
          <cell r="AL24">
            <v>0</v>
          </cell>
          <cell r="AM24">
            <v>0</v>
          </cell>
          <cell r="AN24">
            <v>0</v>
          </cell>
          <cell r="AO24">
            <v>0</v>
          </cell>
          <cell r="AP24">
            <v>0</v>
          </cell>
          <cell r="AQ24">
            <v>0</v>
          </cell>
          <cell r="AR24">
            <v>0</v>
          </cell>
          <cell r="AS24">
            <v>0</v>
          </cell>
          <cell r="AT24">
            <v>0</v>
          </cell>
          <cell r="AU24">
            <v>0</v>
          </cell>
          <cell r="AV24">
            <v>0</v>
          </cell>
          <cell r="AW24">
            <v>0</v>
          </cell>
          <cell r="AX24">
            <v>0</v>
          </cell>
          <cell r="AY24">
            <v>0</v>
          </cell>
          <cell r="AZ24">
            <v>0</v>
          </cell>
          <cell r="BA24">
            <v>0</v>
          </cell>
          <cell r="BB24">
            <v>0</v>
          </cell>
          <cell r="BC24">
            <v>0</v>
          </cell>
          <cell r="BD24">
            <v>0</v>
          </cell>
          <cell r="BE24">
            <v>0</v>
          </cell>
          <cell r="BF24">
            <v>0</v>
          </cell>
          <cell r="BG24">
            <v>0</v>
          </cell>
          <cell r="BH24">
            <v>0</v>
          </cell>
          <cell r="BI24">
            <v>0</v>
          </cell>
          <cell r="BJ24">
            <v>0</v>
          </cell>
          <cell r="BK24">
            <v>0</v>
          </cell>
          <cell r="BL24">
            <v>0</v>
          </cell>
          <cell r="BM24">
            <v>0</v>
          </cell>
        </row>
        <row r="25">
          <cell r="B25" t="str">
            <v>AUTOHEAT</v>
          </cell>
          <cell r="C25">
            <v>0</v>
          </cell>
          <cell r="D25">
            <v>0</v>
          </cell>
          <cell r="E25">
            <v>0</v>
          </cell>
          <cell r="F25">
            <v>0</v>
          </cell>
          <cell r="G25">
            <v>0</v>
          </cell>
          <cell r="H25">
            <v>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0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0</v>
          </cell>
          <cell r="AD25">
            <v>0</v>
          </cell>
          <cell r="AE25">
            <v>0</v>
          </cell>
          <cell r="AF25">
            <v>0</v>
          </cell>
          <cell r="AG25">
            <v>0</v>
          </cell>
          <cell r="AH25">
            <v>0</v>
          </cell>
          <cell r="AI25">
            <v>0</v>
          </cell>
          <cell r="AJ25">
            <v>0</v>
          </cell>
          <cell r="AK25">
            <v>0</v>
          </cell>
          <cell r="AL25">
            <v>0</v>
          </cell>
          <cell r="AM25">
            <v>0</v>
          </cell>
          <cell r="AN25">
            <v>0</v>
          </cell>
          <cell r="AO25">
            <v>0</v>
          </cell>
          <cell r="AP25">
            <v>0</v>
          </cell>
          <cell r="AQ25">
            <v>0</v>
          </cell>
          <cell r="AR25">
            <v>0</v>
          </cell>
          <cell r="AS25">
            <v>0</v>
          </cell>
          <cell r="AT25">
            <v>0</v>
          </cell>
          <cell r="AU25">
            <v>0</v>
          </cell>
          <cell r="AV25">
            <v>0</v>
          </cell>
          <cell r="AW25">
            <v>0</v>
          </cell>
          <cell r="AX25">
            <v>0</v>
          </cell>
          <cell r="AY25">
            <v>0</v>
          </cell>
          <cell r="AZ25">
            <v>0</v>
          </cell>
          <cell r="BA25">
            <v>0</v>
          </cell>
          <cell r="BB25">
            <v>0</v>
          </cell>
          <cell r="BC25">
            <v>0</v>
          </cell>
          <cell r="BD25">
            <v>0</v>
          </cell>
          <cell r="BE25">
            <v>0</v>
          </cell>
          <cell r="BF25">
            <v>0</v>
          </cell>
          <cell r="BG25">
            <v>0</v>
          </cell>
          <cell r="BH25">
            <v>0</v>
          </cell>
          <cell r="BI25">
            <v>0</v>
          </cell>
          <cell r="BJ25">
            <v>0</v>
          </cell>
          <cell r="BK25">
            <v>0</v>
          </cell>
          <cell r="BL25">
            <v>0</v>
          </cell>
          <cell r="BM25">
            <v>0</v>
          </cell>
        </row>
        <row r="26">
          <cell r="B26" t="str">
            <v>THEAT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0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0</v>
          </cell>
          <cell r="AD26">
            <v>0</v>
          </cell>
          <cell r="AE26">
            <v>0</v>
          </cell>
          <cell r="AF26">
            <v>0</v>
          </cell>
          <cell r="AG26">
            <v>0</v>
          </cell>
          <cell r="AH26">
            <v>0</v>
          </cell>
          <cell r="AI26">
            <v>0</v>
          </cell>
          <cell r="AJ26">
            <v>0</v>
          </cell>
          <cell r="AK26">
            <v>0</v>
          </cell>
          <cell r="AL26">
            <v>0</v>
          </cell>
          <cell r="AM26">
            <v>0</v>
          </cell>
          <cell r="AN26">
            <v>0</v>
          </cell>
          <cell r="AO26">
            <v>0</v>
          </cell>
          <cell r="AP26">
            <v>0</v>
          </cell>
          <cell r="AQ26">
            <v>0</v>
          </cell>
          <cell r="AR26">
            <v>0</v>
          </cell>
          <cell r="AS26">
            <v>0</v>
          </cell>
          <cell r="AT26">
            <v>0</v>
          </cell>
          <cell r="AU26">
            <v>0</v>
          </cell>
          <cell r="AV26">
            <v>0</v>
          </cell>
          <cell r="AW26">
            <v>0</v>
          </cell>
          <cell r="AX26">
            <v>0</v>
          </cell>
          <cell r="AY26">
            <v>0</v>
          </cell>
          <cell r="AZ26">
            <v>0</v>
          </cell>
          <cell r="BA26">
            <v>0</v>
          </cell>
          <cell r="BB26">
            <v>0</v>
          </cell>
          <cell r="BC26">
            <v>0</v>
          </cell>
          <cell r="BD26">
            <v>0</v>
          </cell>
          <cell r="BE26">
            <v>0</v>
          </cell>
          <cell r="BF26">
            <v>0</v>
          </cell>
          <cell r="BG26">
            <v>0</v>
          </cell>
          <cell r="BH26">
            <v>0</v>
          </cell>
          <cell r="BI26">
            <v>0</v>
          </cell>
          <cell r="BJ26">
            <v>0</v>
          </cell>
          <cell r="BK26">
            <v>0</v>
          </cell>
          <cell r="BL26">
            <v>0</v>
          </cell>
          <cell r="BM26">
            <v>0</v>
          </cell>
        </row>
        <row r="27">
          <cell r="B27" t="str">
            <v>TBOILER</v>
          </cell>
          <cell r="C27">
            <v>0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  <cell r="AL27">
            <v>0</v>
          </cell>
          <cell r="AM27">
            <v>0</v>
          </cell>
          <cell r="AN27">
            <v>0</v>
          </cell>
          <cell r="AO27">
            <v>0</v>
          </cell>
          <cell r="AP27">
            <v>0</v>
          </cell>
          <cell r="AQ27">
            <v>0</v>
          </cell>
          <cell r="AR27">
            <v>0</v>
          </cell>
          <cell r="AS27">
            <v>0</v>
          </cell>
          <cell r="AT27">
            <v>0</v>
          </cell>
          <cell r="AU27">
            <v>0</v>
          </cell>
          <cell r="AV27">
            <v>0</v>
          </cell>
          <cell r="AW27">
            <v>0</v>
          </cell>
          <cell r="AX27">
            <v>0</v>
          </cell>
          <cell r="AY27">
            <v>0</v>
          </cell>
          <cell r="AZ27">
            <v>0</v>
          </cell>
          <cell r="BA27">
            <v>0</v>
          </cell>
          <cell r="BB27">
            <v>0</v>
          </cell>
          <cell r="BC27">
            <v>0</v>
          </cell>
          <cell r="BD27">
            <v>0</v>
          </cell>
          <cell r="BE27">
            <v>0</v>
          </cell>
          <cell r="BF27">
            <v>0</v>
          </cell>
          <cell r="BG27">
            <v>0</v>
          </cell>
          <cell r="BH27">
            <v>0</v>
          </cell>
          <cell r="BI27">
            <v>0</v>
          </cell>
          <cell r="BJ27">
            <v>0</v>
          </cell>
          <cell r="BK27">
            <v>0</v>
          </cell>
          <cell r="BL27">
            <v>0</v>
          </cell>
          <cell r="BM27">
            <v>0</v>
          </cell>
        </row>
        <row r="28">
          <cell r="B28" t="str">
            <v>TELE</v>
          </cell>
          <cell r="C28">
            <v>0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  <cell r="AL28">
            <v>0</v>
          </cell>
          <cell r="AM28">
            <v>0</v>
          </cell>
          <cell r="AN28">
            <v>0</v>
          </cell>
          <cell r="AO28">
            <v>0</v>
          </cell>
          <cell r="AP28">
            <v>0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  <cell r="AU28">
            <v>0</v>
          </cell>
          <cell r="AV28">
            <v>0</v>
          </cell>
          <cell r="AW28">
            <v>0</v>
          </cell>
          <cell r="AX28">
            <v>0</v>
          </cell>
          <cell r="AY28">
            <v>0</v>
          </cell>
          <cell r="AZ28">
            <v>0</v>
          </cell>
          <cell r="BA28">
            <v>0</v>
          </cell>
          <cell r="BB28">
            <v>0</v>
          </cell>
          <cell r="BC28">
            <v>0</v>
          </cell>
          <cell r="BD28">
            <v>0</v>
          </cell>
          <cell r="BE28">
            <v>0</v>
          </cell>
          <cell r="BF28">
            <v>0</v>
          </cell>
          <cell r="BG28">
            <v>0</v>
          </cell>
          <cell r="BH28">
            <v>0</v>
          </cell>
          <cell r="BI28">
            <v>0</v>
          </cell>
          <cell r="BJ28">
            <v>0</v>
          </cell>
          <cell r="BK28">
            <v>0</v>
          </cell>
          <cell r="BL28">
            <v>0</v>
          </cell>
          <cell r="BM28">
            <v>0</v>
          </cell>
        </row>
        <row r="29">
          <cell r="B29" t="str">
            <v>TPATFUEL</v>
          </cell>
          <cell r="C29">
            <v>0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0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0</v>
          </cell>
          <cell r="AD29">
            <v>0</v>
          </cell>
          <cell r="AE29">
            <v>0</v>
          </cell>
          <cell r="AF29">
            <v>0</v>
          </cell>
          <cell r="AG29">
            <v>0</v>
          </cell>
          <cell r="AH29">
            <v>0</v>
          </cell>
          <cell r="AI29">
            <v>0</v>
          </cell>
          <cell r="AJ29">
            <v>0</v>
          </cell>
          <cell r="AK29">
            <v>0</v>
          </cell>
          <cell r="AL29">
            <v>0</v>
          </cell>
          <cell r="AM29">
            <v>0</v>
          </cell>
          <cell r="AN29">
            <v>0</v>
          </cell>
          <cell r="AO29">
            <v>0</v>
          </cell>
          <cell r="AP29">
            <v>0</v>
          </cell>
          <cell r="AQ29">
            <v>0</v>
          </cell>
          <cell r="AR29">
            <v>0</v>
          </cell>
          <cell r="AS29">
            <v>0</v>
          </cell>
          <cell r="AT29">
            <v>0</v>
          </cell>
          <cell r="AU29">
            <v>0</v>
          </cell>
          <cell r="AV29">
            <v>0</v>
          </cell>
          <cell r="AW29">
            <v>0</v>
          </cell>
          <cell r="AX29">
            <v>0</v>
          </cell>
          <cell r="AY29">
            <v>0</v>
          </cell>
          <cell r="AZ29">
            <v>0</v>
          </cell>
          <cell r="BA29">
            <v>0</v>
          </cell>
          <cell r="BB29">
            <v>0</v>
          </cell>
          <cell r="BC29">
            <v>0</v>
          </cell>
          <cell r="BD29">
            <v>0</v>
          </cell>
          <cell r="BE29">
            <v>0</v>
          </cell>
          <cell r="BF29">
            <v>0</v>
          </cell>
          <cell r="BG29">
            <v>0</v>
          </cell>
          <cell r="BH29">
            <v>0</v>
          </cell>
          <cell r="BI29">
            <v>0</v>
          </cell>
          <cell r="BJ29">
            <v>0</v>
          </cell>
          <cell r="BK29">
            <v>0</v>
          </cell>
          <cell r="BL29">
            <v>0</v>
          </cell>
          <cell r="BM29">
            <v>0</v>
          </cell>
        </row>
        <row r="30">
          <cell r="B30" t="str">
            <v>TCOKEOVS</v>
          </cell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0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0</v>
          </cell>
          <cell r="AD30">
            <v>0</v>
          </cell>
          <cell r="AE30">
            <v>0</v>
          </cell>
          <cell r="AF30">
            <v>0</v>
          </cell>
          <cell r="AG30">
            <v>0</v>
          </cell>
          <cell r="AH30">
            <v>0</v>
          </cell>
          <cell r="AI30">
            <v>0</v>
          </cell>
          <cell r="AJ30">
            <v>0</v>
          </cell>
          <cell r="AK30">
            <v>0</v>
          </cell>
          <cell r="AL30">
            <v>0</v>
          </cell>
          <cell r="AM30">
            <v>0</v>
          </cell>
          <cell r="AN30">
            <v>0</v>
          </cell>
          <cell r="AO30">
            <v>0</v>
          </cell>
          <cell r="AP30">
            <v>0</v>
          </cell>
          <cell r="AQ30">
            <v>0</v>
          </cell>
          <cell r="AR30">
            <v>0</v>
          </cell>
          <cell r="AS30">
            <v>0</v>
          </cell>
          <cell r="AT30">
            <v>0</v>
          </cell>
          <cell r="AU30">
            <v>0</v>
          </cell>
          <cell r="AV30">
            <v>0</v>
          </cell>
          <cell r="AW30">
            <v>0</v>
          </cell>
          <cell r="AX30">
            <v>0</v>
          </cell>
          <cell r="AY30">
            <v>0</v>
          </cell>
          <cell r="AZ30">
            <v>0</v>
          </cell>
          <cell r="BA30">
            <v>0</v>
          </cell>
          <cell r="BB30">
            <v>0</v>
          </cell>
          <cell r="BC30">
            <v>0</v>
          </cell>
          <cell r="BD30">
            <v>0</v>
          </cell>
          <cell r="BE30">
            <v>0</v>
          </cell>
          <cell r="BF30">
            <v>0</v>
          </cell>
          <cell r="BG30">
            <v>0</v>
          </cell>
          <cell r="BH30">
            <v>0</v>
          </cell>
          <cell r="BI30">
            <v>0</v>
          </cell>
          <cell r="BJ30">
            <v>0</v>
          </cell>
          <cell r="BK30">
            <v>0</v>
          </cell>
          <cell r="BL30">
            <v>0</v>
          </cell>
          <cell r="BM30">
            <v>0</v>
          </cell>
        </row>
        <row r="31">
          <cell r="B31" t="str">
            <v>TGASWKS</v>
          </cell>
          <cell r="C31">
            <v>0</v>
          </cell>
          <cell r="D31">
            <v>0</v>
          </cell>
          <cell r="E31">
            <v>0</v>
          </cell>
          <cell r="F31">
            <v>0</v>
          </cell>
          <cell r="G31">
            <v>0</v>
          </cell>
          <cell r="H31">
            <v>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0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0</v>
          </cell>
          <cell r="AD31">
            <v>0</v>
          </cell>
          <cell r="AE31">
            <v>0</v>
          </cell>
          <cell r="AF31">
            <v>0</v>
          </cell>
          <cell r="AG31">
            <v>0</v>
          </cell>
          <cell r="AH31">
            <v>0</v>
          </cell>
          <cell r="AI31">
            <v>0</v>
          </cell>
          <cell r="AJ31">
            <v>0</v>
          </cell>
          <cell r="AK31">
            <v>0</v>
          </cell>
          <cell r="AL31">
            <v>0</v>
          </cell>
          <cell r="AM31">
            <v>0</v>
          </cell>
          <cell r="AN31">
            <v>0</v>
          </cell>
          <cell r="AO31">
            <v>0</v>
          </cell>
          <cell r="AP31">
            <v>0</v>
          </cell>
          <cell r="AQ31">
            <v>0</v>
          </cell>
          <cell r="AR31">
            <v>0</v>
          </cell>
          <cell r="AS31">
            <v>0</v>
          </cell>
          <cell r="AT31">
            <v>0</v>
          </cell>
          <cell r="AU31">
            <v>0</v>
          </cell>
          <cell r="AV31">
            <v>0</v>
          </cell>
          <cell r="AW31">
            <v>0</v>
          </cell>
          <cell r="AX31">
            <v>0</v>
          </cell>
          <cell r="AY31">
            <v>0</v>
          </cell>
          <cell r="AZ31">
            <v>0</v>
          </cell>
          <cell r="BA31">
            <v>0</v>
          </cell>
          <cell r="BB31">
            <v>0</v>
          </cell>
          <cell r="BC31">
            <v>0</v>
          </cell>
          <cell r="BD31">
            <v>0</v>
          </cell>
          <cell r="BE31">
            <v>0</v>
          </cell>
          <cell r="BF31">
            <v>0</v>
          </cell>
          <cell r="BG31">
            <v>0</v>
          </cell>
          <cell r="BH31">
            <v>0</v>
          </cell>
          <cell r="BI31">
            <v>0</v>
          </cell>
          <cell r="BJ31">
            <v>0</v>
          </cell>
          <cell r="BK31">
            <v>0</v>
          </cell>
          <cell r="BL31">
            <v>0</v>
          </cell>
          <cell r="BM31">
            <v>0</v>
          </cell>
        </row>
        <row r="32">
          <cell r="B32" t="str">
            <v>TBLASTFUR</v>
          </cell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  <cell r="AL32">
            <v>0</v>
          </cell>
          <cell r="AM32">
            <v>0</v>
          </cell>
          <cell r="AN32">
            <v>0</v>
          </cell>
          <cell r="AO32">
            <v>0</v>
          </cell>
          <cell r="AP32">
            <v>0</v>
          </cell>
          <cell r="AQ32">
            <v>0</v>
          </cell>
          <cell r="AR32">
            <v>0</v>
          </cell>
          <cell r="AS32">
            <v>0</v>
          </cell>
          <cell r="AT32">
            <v>0</v>
          </cell>
          <cell r="AU32">
            <v>0</v>
          </cell>
          <cell r="AV32">
            <v>0</v>
          </cell>
          <cell r="AW32">
            <v>0</v>
          </cell>
          <cell r="AX32">
            <v>0</v>
          </cell>
          <cell r="AY32">
            <v>0</v>
          </cell>
          <cell r="AZ32">
            <v>0</v>
          </cell>
          <cell r="BA32">
            <v>0</v>
          </cell>
          <cell r="BB32">
            <v>0</v>
          </cell>
          <cell r="BC32">
            <v>0</v>
          </cell>
          <cell r="BD32">
            <v>0</v>
          </cell>
          <cell r="BE32">
            <v>0</v>
          </cell>
          <cell r="BF32">
            <v>0</v>
          </cell>
          <cell r="BG32">
            <v>0</v>
          </cell>
          <cell r="BH32">
            <v>0</v>
          </cell>
          <cell r="BI32">
            <v>0</v>
          </cell>
          <cell r="BJ32">
            <v>0</v>
          </cell>
          <cell r="BK32">
            <v>0</v>
          </cell>
          <cell r="BL32">
            <v>0</v>
          </cell>
          <cell r="BM32">
            <v>0</v>
          </cell>
        </row>
        <row r="33">
          <cell r="B33" t="str">
            <v>TPETCHEM</v>
          </cell>
          <cell r="C33">
            <v>0</v>
          </cell>
          <cell r="D33">
            <v>0</v>
          </cell>
          <cell r="E33">
            <v>0</v>
          </cell>
          <cell r="F33">
            <v>0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0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0</v>
          </cell>
          <cell r="AD33">
            <v>0</v>
          </cell>
          <cell r="AE33">
            <v>0</v>
          </cell>
          <cell r="AF33">
            <v>0</v>
          </cell>
          <cell r="AG33">
            <v>0</v>
          </cell>
          <cell r="AH33">
            <v>0</v>
          </cell>
          <cell r="AI33">
            <v>0</v>
          </cell>
          <cell r="AJ33">
            <v>0</v>
          </cell>
          <cell r="AK33">
            <v>0</v>
          </cell>
          <cell r="AL33">
            <v>0</v>
          </cell>
          <cell r="AM33">
            <v>0</v>
          </cell>
          <cell r="AN33">
            <v>0</v>
          </cell>
          <cell r="AO33">
            <v>0</v>
          </cell>
          <cell r="AP33">
            <v>0</v>
          </cell>
          <cell r="AQ33">
            <v>0</v>
          </cell>
          <cell r="AR33">
            <v>0</v>
          </cell>
          <cell r="AS33">
            <v>0</v>
          </cell>
          <cell r="AT33">
            <v>0</v>
          </cell>
          <cell r="AU33">
            <v>0</v>
          </cell>
          <cell r="AV33">
            <v>0</v>
          </cell>
          <cell r="AW33">
            <v>0</v>
          </cell>
          <cell r="AX33">
            <v>0</v>
          </cell>
          <cell r="AY33">
            <v>0</v>
          </cell>
          <cell r="AZ33">
            <v>0</v>
          </cell>
          <cell r="BA33">
            <v>0</v>
          </cell>
          <cell r="BB33">
            <v>0</v>
          </cell>
          <cell r="BC33">
            <v>0</v>
          </cell>
          <cell r="BD33">
            <v>0</v>
          </cell>
          <cell r="BE33">
            <v>0</v>
          </cell>
          <cell r="BF33">
            <v>0</v>
          </cell>
          <cell r="BG33">
            <v>0</v>
          </cell>
          <cell r="BH33">
            <v>0</v>
          </cell>
          <cell r="BI33">
            <v>0</v>
          </cell>
          <cell r="BJ33">
            <v>0</v>
          </cell>
          <cell r="BK33">
            <v>0</v>
          </cell>
          <cell r="BL33">
            <v>0</v>
          </cell>
          <cell r="BM33">
            <v>0</v>
          </cell>
        </row>
        <row r="34">
          <cell r="B34" t="str">
            <v>TBKB</v>
          </cell>
          <cell r="C34">
            <v>0</v>
          </cell>
          <cell r="D34">
            <v>0</v>
          </cell>
          <cell r="E34">
            <v>0</v>
          </cell>
          <cell r="F34">
            <v>0</v>
          </cell>
          <cell r="G34">
            <v>0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0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0</v>
          </cell>
          <cell r="AD34">
            <v>0</v>
          </cell>
          <cell r="AE34">
            <v>0</v>
          </cell>
          <cell r="AF34">
            <v>0</v>
          </cell>
          <cell r="AG34">
            <v>0</v>
          </cell>
          <cell r="AH34">
            <v>0</v>
          </cell>
          <cell r="AI34">
            <v>0</v>
          </cell>
          <cell r="AJ34">
            <v>0</v>
          </cell>
          <cell r="AK34">
            <v>0</v>
          </cell>
          <cell r="AL34">
            <v>0</v>
          </cell>
          <cell r="AM34">
            <v>0</v>
          </cell>
          <cell r="AN34">
            <v>0</v>
          </cell>
          <cell r="AO34">
            <v>0</v>
          </cell>
          <cell r="AP34">
            <v>0</v>
          </cell>
          <cell r="AQ34">
            <v>0</v>
          </cell>
          <cell r="AR34">
            <v>0</v>
          </cell>
          <cell r="AS34">
            <v>0</v>
          </cell>
          <cell r="AT34">
            <v>0</v>
          </cell>
          <cell r="AU34">
            <v>0</v>
          </cell>
          <cell r="AV34">
            <v>0</v>
          </cell>
          <cell r="AW34">
            <v>0</v>
          </cell>
          <cell r="AX34">
            <v>0</v>
          </cell>
          <cell r="AY34">
            <v>0</v>
          </cell>
          <cell r="AZ34">
            <v>0</v>
          </cell>
          <cell r="BA34">
            <v>0</v>
          </cell>
          <cell r="BB34">
            <v>0</v>
          </cell>
          <cell r="BC34">
            <v>0</v>
          </cell>
          <cell r="BD34">
            <v>0</v>
          </cell>
          <cell r="BE34">
            <v>0</v>
          </cell>
          <cell r="BF34">
            <v>0</v>
          </cell>
          <cell r="BG34">
            <v>0</v>
          </cell>
          <cell r="BH34">
            <v>0</v>
          </cell>
          <cell r="BI34">
            <v>0</v>
          </cell>
          <cell r="BJ34">
            <v>0</v>
          </cell>
          <cell r="BK34">
            <v>0</v>
          </cell>
          <cell r="BL34">
            <v>0</v>
          </cell>
          <cell r="BM34">
            <v>0</v>
          </cell>
        </row>
        <row r="35">
          <cell r="B35" t="str">
            <v>TREFINER</v>
          </cell>
          <cell r="C35">
            <v>0</v>
          </cell>
          <cell r="D35">
            <v>0</v>
          </cell>
          <cell r="E35">
            <v>0</v>
          </cell>
          <cell r="F35">
            <v>0</v>
          </cell>
          <cell r="G35">
            <v>0</v>
          </cell>
          <cell r="H35">
            <v>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0</v>
          </cell>
          <cell r="Q35">
            <v>0</v>
          </cell>
          <cell r="R35">
            <v>0</v>
          </cell>
          <cell r="S35">
            <v>241703.63913593607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0</v>
          </cell>
          <cell r="AD35">
            <v>0</v>
          </cell>
          <cell r="AE35">
            <v>0</v>
          </cell>
          <cell r="AF35">
            <v>0</v>
          </cell>
          <cell r="AG35">
            <v>0</v>
          </cell>
          <cell r="AH35">
            <v>0</v>
          </cell>
          <cell r="AI35">
            <v>0</v>
          </cell>
          <cell r="AJ35">
            <v>0</v>
          </cell>
          <cell r="AK35">
            <v>0</v>
          </cell>
          <cell r="AL35">
            <v>0</v>
          </cell>
          <cell r="AM35">
            <v>0</v>
          </cell>
          <cell r="AN35">
            <v>0</v>
          </cell>
          <cell r="AO35">
            <v>0</v>
          </cell>
          <cell r="AP35">
            <v>0</v>
          </cell>
          <cell r="AQ35">
            <v>0</v>
          </cell>
          <cell r="AR35">
            <v>0</v>
          </cell>
          <cell r="AS35">
            <v>0</v>
          </cell>
          <cell r="AT35">
            <v>0</v>
          </cell>
          <cell r="AU35">
            <v>0</v>
          </cell>
          <cell r="AV35">
            <v>0</v>
          </cell>
          <cell r="AW35">
            <v>0</v>
          </cell>
          <cell r="AX35">
            <v>0</v>
          </cell>
          <cell r="AY35">
            <v>0</v>
          </cell>
          <cell r="AZ35">
            <v>0</v>
          </cell>
          <cell r="BA35">
            <v>0</v>
          </cell>
          <cell r="BB35">
            <v>0</v>
          </cell>
          <cell r="BC35">
            <v>0</v>
          </cell>
          <cell r="BD35">
            <v>0</v>
          </cell>
          <cell r="BE35">
            <v>0</v>
          </cell>
          <cell r="BF35">
            <v>0</v>
          </cell>
          <cell r="BG35">
            <v>0</v>
          </cell>
          <cell r="BH35">
            <v>0</v>
          </cell>
          <cell r="BI35">
            <v>0</v>
          </cell>
          <cell r="BJ35">
            <v>0</v>
          </cell>
          <cell r="BK35">
            <v>0</v>
          </cell>
          <cell r="BL35">
            <v>0</v>
          </cell>
          <cell r="BM35">
            <v>0</v>
          </cell>
        </row>
        <row r="36">
          <cell r="B36" t="str">
            <v>TCOALLIQ</v>
          </cell>
          <cell r="C36">
            <v>0</v>
          </cell>
          <cell r="D36">
            <v>0</v>
          </cell>
          <cell r="E36">
            <v>0</v>
          </cell>
          <cell r="F36">
            <v>0</v>
          </cell>
          <cell r="G36">
            <v>0</v>
          </cell>
          <cell r="H36">
            <v>0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0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0</v>
          </cell>
          <cell r="AD36">
            <v>0</v>
          </cell>
          <cell r="AE36">
            <v>0</v>
          </cell>
          <cell r="AF36">
            <v>0</v>
          </cell>
          <cell r="AG36">
            <v>0</v>
          </cell>
          <cell r="AH36">
            <v>0</v>
          </cell>
          <cell r="AI36">
            <v>0</v>
          </cell>
          <cell r="AJ36">
            <v>0</v>
          </cell>
          <cell r="AK36">
            <v>0</v>
          </cell>
          <cell r="AL36">
            <v>0</v>
          </cell>
          <cell r="AM36">
            <v>0</v>
          </cell>
          <cell r="AN36">
            <v>0</v>
          </cell>
          <cell r="AO36">
            <v>0</v>
          </cell>
          <cell r="AP36">
            <v>0</v>
          </cell>
          <cell r="AQ36">
            <v>0</v>
          </cell>
          <cell r="AR36">
            <v>0</v>
          </cell>
          <cell r="AS36">
            <v>0</v>
          </cell>
          <cell r="AT36">
            <v>0</v>
          </cell>
          <cell r="AU36">
            <v>0</v>
          </cell>
          <cell r="AV36">
            <v>0</v>
          </cell>
          <cell r="AW36">
            <v>0</v>
          </cell>
          <cell r="AX36">
            <v>0</v>
          </cell>
          <cell r="AY36">
            <v>0</v>
          </cell>
          <cell r="AZ36">
            <v>0</v>
          </cell>
          <cell r="BA36">
            <v>0</v>
          </cell>
          <cell r="BB36">
            <v>0</v>
          </cell>
          <cell r="BC36">
            <v>0</v>
          </cell>
          <cell r="BD36">
            <v>0</v>
          </cell>
          <cell r="BE36">
            <v>0</v>
          </cell>
          <cell r="BF36">
            <v>0</v>
          </cell>
          <cell r="BG36">
            <v>0</v>
          </cell>
          <cell r="BH36">
            <v>0</v>
          </cell>
          <cell r="BI36">
            <v>0</v>
          </cell>
          <cell r="BJ36">
            <v>0</v>
          </cell>
          <cell r="BK36">
            <v>0</v>
          </cell>
          <cell r="BL36">
            <v>0</v>
          </cell>
          <cell r="BM36">
            <v>0</v>
          </cell>
        </row>
        <row r="37">
          <cell r="B37" t="str">
            <v>TGTL</v>
          </cell>
          <cell r="C37">
            <v>0</v>
          </cell>
          <cell r="D37">
            <v>0</v>
          </cell>
          <cell r="E37">
            <v>0</v>
          </cell>
          <cell r="F37">
            <v>0</v>
          </cell>
          <cell r="G37">
            <v>0</v>
          </cell>
          <cell r="H37">
            <v>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0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>
            <v>0</v>
          </cell>
          <cell r="AD37">
            <v>0</v>
          </cell>
          <cell r="AE37">
            <v>0</v>
          </cell>
          <cell r="AF37">
            <v>0</v>
          </cell>
          <cell r="AG37">
            <v>0</v>
          </cell>
          <cell r="AH37">
            <v>0</v>
          </cell>
          <cell r="AI37">
            <v>0</v>
          </cell>
          <cell r="AJ37">
            <v>0</v>
          </cell>
          <cell r="AK37">
            <v>0</v>
          </cell>
          <cell r="AL37">
            <v>0</v>
          </cell>
          <cell r="AM37">
            <v>0</v>
          </cell>
          <cell r="AN37">
            <v>0</v>
          </cell>
          <cell r="AO37">
            <v>0</v>
          </cell>
          <cell r="AP37">
            <v>0</v>
          </cell>
          <cell r="AQ37">
            <v>0</v>
          </cell>
          <cell r="AR37">
            <v>0</v>
          </cell>
          <cell r="AS37">
            <v>0</v>
          </cell>
          <cell r="AT37">
            <v>0</v>
          </cell>
          <cell r="AU37">
            <v>0</v>
          </cell>
          <cell r="AV37">
            <v>0</v>
          </cell>
          <cell r="AW37">
            <v>0</v>
          </cell>
          <cell r="AX37">
            <v>0</v>
          </cell>
          <cell r="AY37">
            <v>0</v>
          </cell>
          <cell r="AZ37">
            <v>0</v>
          </cell>
          <cell r="BA37">
            <v>0</v>
          </cell>
          <cell r="BB37">
            <v>0</v>
          </cell>
          <cell r="BC37">
            <v>0</v>
          </cell>
          <cell r="BD37">
            <v>0</v>
          </cell>
          <cell r="BE37">
            <v>0</v>
          </cell>
          <cell r="BF37">
            <v>0</v>
          </cell>
          <cell r="BG37">
            <v>0</v>
          </cell>
          <cell r="BH37">
            <v>0</v>
          </cell>
          <cell r="BI37">
            <v>0</v>
          </cell>
          <cell r="BJ37">
            <v>0</v>
          </cell>
          <cell r="BK37">
            <v>0</v>
          </cell>
          <cell r="BL37">
            <v>0</v>
          </cell>
          <cell r="BM37">
            <v>0</v>
          </cell>
        </row>
        <row r="38">
          <cell r="B38" t="str">
            <v>TBLENDGAS</v>
          </cell>
          <cell r="C38">
            <v>0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  <cell r="AL38">
            <v>0</v>
          </cell>
          <cell r="AM38">
            <v>0</v>
          </cell>
          <cell r="AN38">
            <v>0</v>
          </cell>
          <cell r="AO38">
            <v>0</v>
          </cell>
          <cell r="AP38">
            <v>0</v>
          </cell>
          <cell r="AQ38">
            <v>0</v>
          </cell>
          <cell r="AR38">
            <v>0</v>
          </cell>
          <cell r="AS38">
            <v>0</v>
          </cell>
          <cell r="AT38">
            <v>0</v>
          </cell>
          <cell r="AU38">
            <v>0</v>
          </cell>
          <cell r="AV38">
            <v>0</v>
          </cell>
          <cell r="AW38">
            <v>0</v>
          </cell>
          <cell r="AX38">
            <v>0</v>
          </cell>
          <cell r="AY38">
            <v>0</v>
          </cell>
          <cell r="AZ38">
            <v>0</v>
          </cell>
          <cell r="BA38">
            <v>0</v>
          </cell>
          <cell r="BB38">
            <v>0</v>
          </cell>
          <cell r="BC38">
            <v>0</v>
          </cell>
          <cell r="BD38">
            <v>0</v>
          </cell>
          <cell r="BE38">
            <v>0</v>
          </cell>
          <cell r="BF38">
            <v>0</v>
          </cell>
          <cell r="BG38">
            <v>0</v>
          </cell>
          <cell r="BH38">
            <v>0</v>
          </cell>
          <cell r="BI38">
            <v>0</v>
          </cell>
          <cell r="BJ38">
            <v>0</v>
          </cell>
          <cell r="BK38">
            <v>0</v>
          </cell>
          <cell r="BL38">
            <v>0</v>
          </cell>
          <cell r="BM38">
            <v>0</v>
          </cell>
        </row>
        <row r="39">
          <cell r="B39" t="str">
            <v>TCHARCOAL</v>
          </cell>
          <cell r="C39">
            <v>0</v>
          </cell>
          <cell r="D39">
            <v>0</v>
          </cell>
          <cell r="E39">
            <v>0</v>
          </cell>
          <cell r="F39">
            <v>0</v>
          </cell>
          <cell r="G39">
            <v>0</v>
          </cell>
          <cell r="H39">
            <v>0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0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>
            <v>0</v>
          </cell>
          <cell r="AD39">
            <v>0</v>
          </cell>
          <cell r="AE39">
            <v>0</v>
          </cell>
          <cell r="AF39">
            <v>0</v>
          </cell>
          <cell r="AG39">
            <v>0</v>
          </cell>
          <cell r="AH39">
            <v>0</v>
          </cell>
          <cell r="AI39">
            <v>0</v>
          </cell>
          <cell r="AJ39">
            <v>0</v>
          </cell>
          <cell r="AK39">
            <v>0</v>
          </cell>
          <cell r="AL39">
            <v>0</v>
          </cell>
          <cell r="AM39">
            <v>0</v>
          </cell>
          <cell r="AN39">
            <v>0</v>
          </cell>
          <cell r="AO39">
            <v>0</v>
          </cell>
          <cell r="AP39">
            <v>0</v>
          </cell>
          <cell r="AQ39">
            <v>0</v>
          </cell>
          <cell r="AR39">
            <v>0</v>
          </cell>
          <cell r="AS39">
            <v>0</v>
          </cell>
          <cell r="AT39">
            <v>0</v>
          </cell>
          <cell r="AU39">
            <v>0</v>
          </cell>
          <cell r="AV39">
            <v>0</v>
          </cell>
          <cell r="AW39">
            <v>0</v>
          </cell>
          <cell r="AX39">
            <v>0</v>
          </cell>
          <cell r="AY39">
            <v>0</v>
          </cell>
          <cell r="AZ39">
            <v>0</v>
          </cell>
          <cell r="BA39">
            <v>0</v>
          </cell>
          <cell r="BB39">
            <v>0</v>
          </cell>
          <cell r="BC39">
            <v>0</v>
          </cell>
          <cell r="BD39">
            <v>0</v>
          </cell>
          <cell r="BE39">
            <v>0</v>
          </cell>
          <cell r="BF39">
            <v>0</v>
          </cell>
          <cell r="BG39">
            <v>0</v>
          </cell>
          <cell r="BH39">
            <v>0</v>
          </cell>
          <cell r="BI39">
            <v>0</v>
          </cell>
          <cell r="BJ39">
            <v>0</v>
          </cell>
          <cell r="BK39">
            <v>0</v>
          </cell>
          <cell r="BL39">
            <v>0</v>
          </cell>
          <cell r="BM39">
            <v>0</v>
          </cell>
        </row>
        <row r="40">
          <cell r="B40" t="str">
            <v>TNONSPEC</v>
          </cell>
          <cell r="C40">
            <v>0</v>
          </cell>
          <cell r="D40">
            <v>0</v>
          </cell>
          <cell r="E40">
            <v>0</v>
          </cell>
          <cell r="F40">
            <v>0</v>
          </cell>
          <cell r="G40">
            <v>0</v>
          </cell>
          <cell r="H40">
            <v>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0</v>
          </cell>
          <cell r="Q40">
            <v>0</v>
          </cell>
          <cell r="R40">
            <v>0</v>
          </cell>
          <cell r="S40">
            <v>0</v>
          </cell>
          <cell r="T40">
            <v>0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0</v>
          </cell>
          <cell r="AC40">
            <v>0</v>
          </cell>
          <cell r="AD40">
            <v>0</v>
          </cell>
          <cell r="AE40">
            <v>0</v>
          </cell>
          <cell r="AF40">
            <v>0</v>
          </cell>
          <cell r="AG40">
            <v>0</v>
          </cell>
          <cell r="AH40">
            <v>0</v>
          </cell>
          <cell r="AI40">
            <v>0</v>
          </cell>
          <cell r="AJ40">
            <v>0</v>
          </cell>
          <cell r="AK40">
            <v>0</v>
          </cell>
          <cell r="AL40">
            <v>0</v>
          </cell>
          <cell r="AM40">
            <v>0</v>
          </cell>
          <cell r="AN40">
            <v>0</v>
          </cell>
          <cell r="AO40">
            <v>0</v>
          </cell>
          <cell r="AP40">
            <v>0</v>
          </cell>
          <cell r="AQ40">
            <v>0</v>
          </cell>
          <cell r="AR40">
            <v>0</v>
          </cell>
          <cell r="AS40">
            <v>0</v>
          </cell>
          <cell r="AT40">
            <v>0</v>
          </cell>
          <cell r="AU40">
            <v>0</v>
          </cell>
          <cell r="AV40">
            <v>0</v>
          </cell>
          <cell r="AW40">
            <v>0</v>
          </cell>
          <cell r="AX40">
            <v>0</v>
          </cell>
          <cell r="AY40">
            <v>0</v>
          </cell>
          <cell r="AZ40">
            <v>0</v>
          </cell>
          <cell r="BA40">
            <v>0</v>
          </cell>
          <cell r="BB40">
            <v>0</v>
          </cell>
          <cell r="BC40">
            <v>0</v>
          </cell>
          <cell r="BD40">
            <v>0</v>
          </cell>
          <cell r="BE40">
            <v>0</v>
          </cell>
          <cell r="BF40">
            <v>0</v>
          </cell>
          <cell r="BG40">
            <v>0</v>
          </cell>
          <cell r="BH40">
            <v>0</v>
          </cell>
          <cell r="BI40">
            <v>0</v>
          </cell>
          <cell r="BJ40">
            <v>0</v>
          </cell>
          <cell r="BK40">
            <v>0</v>
          </cell>
          <cell r="BL40">
            <v>0</v>
          </cell>
          <cell r="BM40">
            <v>0</v>
          </cell>
        </row>
        <row r="41">
          <cell r="B41" t="str">
            <v>TOTENGY</v>
          </cell>
          <cell r="C41">
            <v>0</v>
          </cell>
          <cell r="D41">
            <v>0</v>
          </cell>
          <cell r="E41">
            <v>0</v>
          </cell>
          <cell r="F41">
            <v>0</v>
          </cell>
          <cell r="G41">
            <v>0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0</v>
          </cell>
          <cell r="Q41">
            <v>0</v>
          </cell>
          <cell r="R41">
            <v>0</v>
          </cell>
          <cell r="S41">
            <v>0</v>
          </cell>
          <cell r="T41">
            <v>0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0</v>
          </cell>
          <cell r="AC41">
            <v>0</v>
          </cell>
          <cell r="AD41">
            <v>0</v>
          </cell>
          <cell r="AE41">
            <v>0</v>
          </cell>
          <cell r="AF41">
            <v>0</v>
          </cell>
          <cell r="AG41">
            <v>0</v>
          </cell>
          <cell r="AH41">
            <v>0</v>
          </cell>
          <cell r="AI41">
            <v>0</v>
          </cell>
          <cell r="AJ41">
            <v>0</v>
          </cell>
          <cell r="AK41">
            <v>0</v>
          </cell>
          <cell r="AL41">
            <v>0</v>
          </cell>
          <cell r="AM41">
            <v>0</v>
          </cell>
          <cell r="AN41">
            <v>0</v>
          </cell>
          <cell r="AO41">
            <v>786619.06849258847</v>
          </cell>
          <cell r="AP41">
            <v>0</v>
          </cell>
          <cell r="AQ41">
            <v>0</v>
          </cell>
          <cell r="AR41">
            <v>0</v>
          </cell>
          <cell r="AS41">
            <v>0</v>
          </cell>
          <cell r="AT41">
            <v>0</v>
          </cell>
          <cell r="AU41">
            <v>0</v>
          </cell>
          <cell r="AV41">
            <v>0</v>
          </cell>
          <cell r="AW41">
            <v>0</v>
          </cell>
          <cell r="AX41">
            <v>0</v>
          </cell>
          <cell r="AY41">
            <v>0</v>
          </cell>
          <cell r="AZ41">
            <v>0</v>
          </cell>
          <cell r="BA41">
            <v>0</v>
          </cell>
          <cell r="BB41">
            <v>0</v>
          </cell>
          <cell r="BC41">
            <v>0</v>
          </cell>
          <cell r="BD41">
            <v>0</v>
          </cell>
          <cell r="BE41">
            <v>0</v>
          </cell>
          <cell r="BF41">
            <v>0</v>
          </cell>
          <cell r="BG41">
            <v>0</v>
          </cell>
          <cell r="BH41">
            <v>0</v>
          </cell>
          <cell r="BI41">
            <v>0</v>
          </cell>
          <cell r="BJ41">
            <v>0</v>
          </cell>
          <cell r="BK41">
            <v>86756.242708724079</v>
          </cell>
          <cell r="BL41">
            <v>0</v>
          </cell>
          <cell r="BM41">
            <v>0</v>
          </cell>
        </row>
        <row r="42">
          <cell r="B42" t="str">
            <v>EMINES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0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0</v>
          </cell>
          <cell r="AC42">
            <v>0</v>
          </cell>
          <cell r="AD42">
            <v>0</v>
          </cell>
          <cell r="AE42">
            <v>0</v>
          </cell>
          <cell r="AF42">
            <v>0</v>
          </cell>
          <cell r="AG42">
            <v>0</v>
          </cell>
          <cell r="AH42">
            <v>0</v>
          </cell>
          <cell r="AI42">
            <v>0</v>
          </cell>
          <cell r="AJ42">
            <v>0</v>
          </cell>
          <cell r="AK42">
            <v>0</v>
          </cell>
          <cell r="AL42">
            <v>0</v>
          </cell>
          <cell r="AM42">
            <v>0</v>
          </cell>
          <cell r="AN42">
            <v>0</v>
          </cell>
          <cell r="AO42">
            <v>0</v>
          </cell>
          <cell r="AP42">
            <v>0</v>
          </cell>
          <cell r="AQ42">
            <v>0</v>
          </cell>
          <cell r="AR42">
            <v>0</v>
          </cell>
          <cell r="AS42">
            <v>0</v>
          </cell>
          <cell r="AT42">
            <v>0</v>
          </cell>
          <cell r="AU42">
            <v>0</v>
          </cell>
          <cell r="AV42">
            <v>0</v>
          </cell>
          <cell r="AW42">
            <v>0</v>
          </cell>
          <cell r="AX42">
            <v>0</v>
          </cell>
          <cell r="AY42">
            <v>0</v>
          </cell>
          <cell r="AZ42">
            <v>0</v>
          </cell>
          <cell r="BA42">
            <v>0</v>
          </cell>
          <cell r="BB42">
            <v>0</v>
          </cell>
          <cell r="BC42">
            <v>0</v>
          </cell>
          <cell r="BD42">
            <v>0</v>
          </cell>
          <cell r="BE42">
            <v>0</v>
          </cell>
          <cell r="BF42">
            <v>0</v>
          </cell>
          <cell r="BG42">
            <v>0</v>
          </cell>
          <cell r="BH42">
            <v>0</v>
          </cell>
          <cell r="BI42">
            <v>0</v>
          </cell>
          <cell r="BJ42">
            <v>0</v>
          </cell>
          <cell r="BK42">
            <v>0</v>
          </cell>
          <cell r="BL42">
            <v>0</v>
          </cell>
          <cell r="BM42">
            <v>0</v>
          </cell>
        </row>
        <row r="43">
          <cell r="B43" t="str">
            <v>EOILGASEX</v>
          </cell>
          <cell r="C43">
            <v>0</v>
          </cell>
          <cell r="D43">
            <v>0</v>
          </cell>
          <cell r="E43">
            <v>0</v>
          </cell>
          <cell r="F43">
            <v>0</v>
          </cell>
          <cell r="G43">
            <v>0</v>
          </cell>
          <cell r="H43">
            <v>0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0</v>
          </cell>
          <cell r="Q43">
            <v>0</v>
          </cell>
          <cell r="R43">
            <v>0</v>
          </cell>
          <cell r="S43">
            <v>0</v>
          </cell>
          <cell r="T43">
            <v>0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0</v>
          </cell>
          <cell r="AC43">
            <v>0</v>
          </cell>
          <cell r="AD43">
            <v>0</v>
          </cell>
          <cell r="AE43">
            <v>0</v>
          </cell>
          <cell r="AF43">
            <v>0</v>
          </cell>
          <cell r="AG43">
            <v>0</v>
          </cell>
          <cell r="AH43">
            <v>0</v>
          </cell>
          <cell r="AI43">
            <v>0</v>
          </cell>
          <cell r="AJ43">
            <v>0</v>
          </cell>
          <cell r="AK43">
            <v>0</v>
          </cell>
          <cell r="AL43">
            <v>0</v>
          </cell>
          <cell r="AM43">
            <v>0</v>
          </cell>
          <cell r="AN43">
            <v>0</v>
          </cell>
          <cell r="AO43">
            <v>223382.5938642869</v>
          </cell>
          <cell r="AP43">
            <v>0</v>
          </cell>
          <cell r="AQ43">
            <v>0</v>
          </cell>
          <cell r="AR43">
            <v>0</v>
          </cell>
          <cell r="AS43">
            <v>0</v>
          </cell>
          <cell r="AT43">
            <v>0</v>
          </cell>
          <cell r="AU43">
            <v>0</v>
          </cell>
          <cell r="AV43">
            <v>0</v>
          </cell>
          <cell r="AW43">
            <v>0</v>
          </cell>
          <cell r="AX43">
            <v>0</v>
          </cell>
          <cell r="AY43">
            <v>0</v>
          </cell>
          <cell r="AZ43">
            <v>0</v>
          </cell>
          <cell r="BA43">
            <v>0</v>
          </cell>
          <cell r="BB43">
            <v>0</v>
          </cell>
          <cell r="BC43">
            <v>0</v>
          </cell>
          <cell r="BD43">
            <v>0</v>
          </cell>
          <cell r="BE43">
            <v>0</v>
          </cell>
          <cell r="BF43">
            <v>0</v>
          </cell>
          <cell r="BG43">
            <v>0</v>
          </cell>
          <cell r="BH43">
            <v>0</v>
          </cell>
          <cell r="BI43">
            <v>0</v>
          </cell>
          <cell r="BJ43">
            <v>0</v>
          </cell>
          <cell r="BK43">
            <v>0</v>
          </cell>
          <cell r="BL43">
            <v>0</v>
          </cell>
          <cell r="BM43">
            <v>0</v>
          </cell>
        </row>
        <row r="44">
          <cell r="B44" t="str">
            <v>EPATFUEL</v>
          </cell>
          <cell r="C44">
            <v>0</v>
          </cell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0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0</v>
          </cell>
          <cell r="AC44">
            <v>0</v>
          </cell>
          <cell r="AD44">
            <v>0</v>
          </cell>
          <cell r="AE44">
            <v>0</v>
          </cell>
          <cell r="AF44">
            <v>0</v>
          </cell>
          <cell r="AG44">
            <v>0</v>
          </cell>
          <cell r="AH44">
            <v>0</v>
          </cell>
          <cell r="AI44">
            <v>0</v>
          </cell>
          <cell r="AJ44">
            <v>0</v>
          </cell>
          <cell r="AK44">
            <v>0</v>
          </cell>
          <cell r="AL44">
            <v>0</v>
          </cell>
          <cell r="AM44">
            <v>0</v>
          </cell>
          <cell r="AN44">
            <v>0</v>
          </cell>
          <cell r="AO44">
            <v>0</v>
          </cell>
          <cell r="AP44">
            <v>0</v>
          </cell>
          <cell r="AQ44">
            <v>0</v>
          </cell>
          <cell r="AR44">
            <v>0</v>
          </cell>
          <cell r="AS44">
            <v>0</v>
          </cell>
          <cell r="AT44">
            <v>0</v>
          </cell>
          <cell r="AU44">
            <v>0</v>
          </cell>
          <cell r="AV44">
            <v>0</v>
          </cell>
          <cell r="AW44">
            <v>0</v>
          </cell>
          <cell r="AX44">
            <v>0</v>
          </cell>
          <cell r="AY44">
            <v>0</v>
          </cell>
          <cell r="AZ44">
            <v>0</v>
          </cell>
          <cell r="BA44">
            <v>0</v>
          </cell>
          <cell r="BB44">
            <v>0</v>
          </cell>
          <cell r="BC44">
            <v>0</v>
          </cell>
          <cell r="BD44">
            <v>0</v>
          </cell>
          <cell r="BE44">
            <v>0</v>
          </cell>
          <cell r="BF44">
            <v>0</v>
          </cell>
          <cell r="BG44">
            <v>0</v>
          </cell>
          <cell r="BH44">
            <v>0</v>
          </cell>
          <cell r="BI44">
            <v>0</v>
          </cell>
          <cell r="BJ44">
            <v>0</v>
          </cell>
          <cell r="BK44">
            <v>0</v>
          </cell>
          <cell r="BL44">
            <v>0</v>
          </cell>
          <cell r="BM44">
            <v>0</v>
          </cell>
        </row>
        <row r="45">
          <cell r="B45" t="str">
            <v>ECOKEOVS</v>
          </cell>
          <cell r="C45">
            <v>0</v>
          </cell>
          <cell r="D45">
            <v>0</v>
          </cell>
          <cell r="E45">
            <v>0</v>
          </cell>
          <cell r="F45">
            <v>0</v>
          </cell>
          <cell r="G45">
            <v>0</v>
          </cell>
          <cell r="H45">
            <v>0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0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0</v>
          </cell>
          <cell r="AC45">
            <v>0</v>
          </cell>
          <cell r="AD45">
            <v>0</v>
          </cell>
          <cell r="AE45">
            <v>0</v>
          </cell>
          <cell r="AF45">
            <v>0</v>
          </cell>
          <cell r="AG45">
            <v>0</v>
          </cell>
          <cell r="AH45">
            <v>0</v>
          </cell>
          <cell r="AI45">
            <v>0</v>
          </cell>
          <cell r="AJ45">
            <v>0</v>
          </cell>
          <cell r="AK45">
            <v>0</v>
          </cell>
          <cell r="AL45">
            <v>0</v>
          </cell>
          <cell r="AM45">
            <v>0</v>
          </cell>
          <cell r="AN45">
            <v>0</v>
          </cell>
          <cell r="AO45">
            <v>0</v>
          </cell>
          <cell r="AP45">
            <v>0</v>
          </cell>
          <cell r="AQ45">
            <v>0</v>
          </cell>
          <cell r="AR45">
            <v>0</v>
          </cell>
          <cell r="AS45">
            <v>0</v>
          </cell>
          <cell r="AT45">
            <v>0</v>
          </cell>
          <cell r="AU45">
            <v>0</v>
          </cell>
          <cell r="AV45">
            <v>0</v>
          </cell>
          <cell r="AW45">
            <v>0</v>
          </cell>
          <cell r="AX45">
            <v>0</v>
          </cell>
          <cell r="AY45">
            <v>0</v>
          </cell>
          <cell r="AZ45">
            <v>0</v>
          </cell>
          <cell r="BA45">
            <v>0</v>
          </cell>
          <cell r="BB45">
            <v>0</v>
          </cell>
          <cell r="BC45">
            <v>0</v>
          </cell>
          <cell r="BD45">
            <v>0</v>
          </cell>
          <cell r="BE45">
            <v>0</v>
          </cell>
          <cell r="BF45">
            <v>0</v>
          </cell>
          <cell r="BG45">
            <v>0</v>
          </cell>
          <cell r="BH45">
            <v>0</v>
          </cell>
          <cell r="BI45">
            <v>0</v>
          </cell>
          <cell r="BJ45">
            <v>0</v>
          </cell>
          <cell r="BK45">
            <v>0</v>
          </cell>
          <cell r="BL45">
            <v>0</v>
          </cell>
          <cell r="BM45">
            <v>0</v>
          </cell>
        </row>
        <row r="46">
          <cell r="B46" t="str">
            <v>EGASWKS</v>
          </cell>
          <cell r="C46">
            <v>0</v>
          </cell>
          <cell r="D46">
            <v>0</v>
          </cell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0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U46">
            <v>0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0</v>
          </cell>
          <cell r="AC46">
            <v>0</v>
          </cell>
          <cell r="AD46">
            <v>0</v>
          </cell>
          <cell r="AE46">
            <v>0</v>
          </cell>
          <cell r="AF46">
            <v>0</v>
          </cell>
          <cell r="AG46">
            <v>0</v>
          </cell>
          <cell r="AH46">
            <v>0</v>
          </cell>
          <cell r="AI46">
            <v>0</v>
          </cell>
          <cell r="AJ46">
            <v>0</v>
          </cell>
          <cell r="AK46">
            <v>0</v>
          </cell>
          <cell r="AL46">
            <v>0</v>
          </cell>
          <cell r="AM46">
            <v>0</v>
          </cell>
          <cell r="AN46">
            <v>0</v>
          </cell>
          <cell r="AO46">
            <v>0</v>
          </cell>
          <cell r="AP46">
            <v>0</v>
          </cell>
          <cell r="AQ46">
            <v>0</v>
          </cell>
          <cell r="AR46">
            <v>0</v>
          </cell>
          <cell r="AS46">
            <v>0</v>
          </cell>
          <cell r="AT46">
            <v>0</v>
          </cell>
          <cell r="AU46">
            <v>0</v>
          </cell>
          <cell r="AV46">
            <v>0</v>
          </cell>
          <cell r="AW46">
            <v>0</v>
          </cell>
          <cell r="AX46">
            <v>0</v>
          </cell>
          <cell r="AY46">
            <v>0</v>
          </cell>
          <cell r="AZ46">
            <v>0</v>
          </cell>
          <cell r="BA46">
            <v>0</v>
          </cell>
          <cell r="BB46">
            <v>0</v>
          </cell>
          <cell r="BC46">
            <v>0</v>
          </cell>
          <cell r="BD46">
            <v>0</v>
          </cell>
          <cell r="BE46">
            <v>0</v>
          </cell>
          <cell r="BF46">
            <v>0</v>
          </cell>
          <cell r="BG46">
            <v>0</v>
          </cell>
          <cell r="BH46">
            <v>0</v>
          </cell>
          <cell r="BI46">
            <v>0</v>
          </cell>
          <cell r="BJ46">
            <v>0</v>
          </cell>
          <cell r="BK46">
            <v>0</v>
          </cell>
          <cell r="BL46">
            <v>0</v>
          </cell>
          <cell r="BM46">
            <v>0</v>
          </cell>
        </row>
        <row r="47">
          <cell r="B47" t="str">
            <v>EBIOGAS</v>
          </cell>
          <cell r="C47">
            <v>0</v>
          </cell>
          <cell r="D47">
            <v>0</v>
          </cell>
          <cell r="E47">
            <v>0</v>
          </cell>
          <cell r="F47">
            <v>0</v>
          </cell>
          <cell r="G47">
            <v>0</v>
          </cell>
          <cell r="H47">
            <v>0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0</v>
          </cell>
          <cell r="Q47">
            <v>0</v>
          </cell>
          <cell r="R47">
            <v>0</v>
          </cell>
          <cell r="S47">
            <v>0</v>
          </cell>
          <cell r="T47">
            <v>0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0</v>
          </cell>
          <cell r="AC47">
            <v>0</v>
          </cell>
          <cell r="AD47">
            <v>0</v>
          </cell>
          <cell r="AE47">
            <v>0</v>
          </cell>
          <cell r="AF47">
            <v>0</v>
          </cell>
          <cell r="AG47">
            <v>0</v>
          </cell>
          <cell r="AH47">
            <v>0</v>
          </cell>
          <cell r="AI47">
            <v>0</v>
          </cell>
          <cell r="AJ47">
            <v>0</v>
          </cell>
          <cell r="AK47">
            <v>0</v>
          </cell>
          <cell r="AL47">
            <v>0</v>
          </cell>
          <cell r="AM47">
            <v>0</v>
          </cell>
          <cell r="AN47">
            <v>0</v>
          </cell>
          <cell r="AO47">
            <v>0</v>
          </cell>
          <cell r="AP47">
            <v>0</v>
          </cell>
          <cell r="AQ47">
            <v>0</v>
          </cell>
          <cell r="AR47">
            <v>0</v>
          </cell>
          <cell r="AS47">
            <v>0</v>
          </cell>
          <cell r="AT47">
            <v>0</v>
          </cell>
          <cell r="AU47">
            <v>0</v>
          </cell>
          <cell r="AV47">
            <v>0</v>
          </cell>
          <cell r="AW47">
            <v>0</v>
          </cell>
          <cell r="AX47">
            <v>0</v>
          </cell>
          <cell r="AY47">
            <v>0</v>
          </cell>
          <cell r="AZ47">
            <v>0</v>
          </cell>
          <cell r="BA47">
            <v>0</v>
          </cell>
          <cell r="BB47">
            <v>0</v>
          </cell>
          <cell r="BC47">
            <v>0</v>
          </cell>
          <cell r="BD47">
            <v>0</v>
          </cell>
          <cell r="BE47">
            <v>0</v>
          </cell>
          <cell r="BF47">
            <v>0</v>
          </cell>
          <cell r="BG47">
            <v>0</v>
          </cell>
          <cell r="BH47">
            <v>0</v>
          </cell>
          <cell r="BI47">
            <v>0</v>
          </cell>
          <cell r="BJ47">
            <v>0</v>
          </cell>
          <cell r="BK47">
            <v>0</v>
          </cell>
          <cell r="BL47">
            <v>0</v>
          </cell>
          <cell r="BM47">
            <v>0</v>
          </cell>
        </row>
        <row r="48">
          <cell r="B48" t="str">
            <v>EBLASTFUR</v>
          </cell>
          <cell r="C48">
            <v>0</v>
          </cell>
          <cell r="D48">
            <v>0</v>
          </cell>
          <cell r="E48">
            <v>0</v>
          </cell>
          <cell r="F48">
            <v>0</v>
          </cell>
          <cell r="G48">
            <v>0</v>
          </cell>
          <cell r="H48">
            <v>0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0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U48">
            <v>0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0</v>
          </cell>
          <cell r="AC48">
            <v>0</v>
          </cell>
          <cell r="AD48">
            <v>0</v>
          </cell>
          <cell r="AE48">
            <v>0</v>
          </cell>
          <cell r="AF48">
            <v>0</v>
          </cell>
          <cell r="AG48">
            <v>0</v>
          </cell>
          <cell r="AH48">
            <v>0</v>
          </cell>
          <cell r="AI48">
            <v>0</v>
          </cell>
          <cell r="AJ48">
            <v>0</v>
          </cell>
          <cell r="AK48">
            <v>0</v>
          </cell>
          <cell r="AL48">
            <v>0</v>
          </cell>
          <cell r="AM48">
            <v>0</v>
          </cell>
          <cell r="AN48">
            <v>0</v>
          </cell>
          <cell r="AO48">
            <v>0</v>
          </cell>
          <cell r="AP48">
            <v>0</v>
          </cell>
          <cell r="AQ48">
            <v>0</v>
          </cell>
          <cell r="AR48">
            <v>0</v>
          </cell>
          <cell r="AS48">
            <v>0</v>
          </cell>
          <cell r="AT48">
            <v>0</v>
          </cell>
          <cell r="AU48">
            <v>0</v>
          </cell>
          <cell r="AV48">
            <v>0</v>
          </cell>
          <cell r="AW48">
            <v>0</v>
          </cell>
          <cell r="AX48">
            <v>0</v>
          </cell>
          <cell r="AY48">
            <v>0</v>
          </cell>
          <cell r="AZ48">
            <v>0</v>
          </cell>
          <cell r="BA48">
            <v>0</v>
          </cell>
          <cell r="BB48">
            <v>0</v>
          </cell>
          <cell r="BC48">
            <v>0</v>
          </cell>
          <cell r="BD48">
            <v>0</v>
          </cell>
          <cell r="BE48">
            <v>0</v>
          </cell>
          <cell r="BF48">
            <v>0</v>
          </cell>
          <cell r="BG48">
            <v>0</v>
          </cell>
          <cell r="BH48">
            <v>0</v>
          </cell>
          <cell r="BI48">
            <v>0</v>
          </cell>
          <cell r="BJ48">
            <v>0</v>
          </cell>
          <cell r="BK48">
            <v>0</v>
          </cell>
          <cell r="BL48">
            <v>0</v>
          </cell>
          <cell r="BM48">
            <v>0</v>
          </cell>
        </row>
        <row r="49">
          <cell r="B49" t="str">
            <v>EBKB</v>
          </cell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0</v>
          </cell>
          <cell r="Q49">
            <v>0</v>
          </cell>
          <cell r="R49">
            <v>0</v>
          </cell>
          <cell r="S49">
            <v>0</v>
          </cell>
          <cell r="T49">
            <v>0</v>
          </cell>
          <cell r="U49">
            <v>0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0</v>
          </cell>
          <cell r="AC49">
            <v>0</v>
          </cell>
          <cell r="AD49">
            <v>0</v>
          </cell>
          <cell r="AE49">
            <v>0</v>
          </cell>
          <cell r="AF49">
            <v>0</v>
          </cell>
          <cell r="AG49">
            <v>0</v>
          </cell>
          <cell r="AH49">
            <v>0</v>
          </cell>
          <cell r="AI49">
            <v>0</v>
          </cell>
          <cell r="AJ49">
            <v>0</v>
          </cell>
          <cell r="AK49">
            <v>0</v>
          </cell>
          <cell r="AL49">
            <v>0</v>
          </cell>
          <cell r="AM49">
            <v>0</v>
          </cell>
          <cell r="AN49">
            <v>0</v>
          </cell>
          <cell r="AO49">
            <v>0</v>
          </cell>
          <cell r="AP49">
            <v>0</v>
          </cell>
          <cell r="AQ49">
            <v>0</v>
          </cell>
          <cell r="AR49">
            <v>0</v>
          </cell>
          <cell r="AS49">
            <v>0</v>
          </cell>
          <cell r="AT49">
            <v>0</v>
          </cell>
          <cell r="AU49">
            <v>0</v>
          </cell>
          <cell r="AV49">
            <v>0</v>
          </cell>
          <cell r="AW49">
            <v>0</v>
          </cell>
          <cell r="AX49">
            <v>0</v>
          </cell>
          <cell r="AY49">
            <v>0</v>
          </cell>
          <cell r="AZ49">
            <v>0</v>
          </cell>
          <cell r="BA49">
            <v>0</v>
          </cell>
          <cell r="BB49">
            <v>0</v>
          </cell>
          <cell r="BC49">
            <v>0</v>
          </cell>
          <cell r="BD49">
            <v>0</v>
          </cell>
          <cell r="BE49">
            <v>0</v>
          </cell>
          <cell r="BF49">
            <v>0</v>
          </cell>
          <cell r="BG49">
            <v>0</v>
          </cell>
          <cell r="BH49">
            <v>0</v>
          </cell>
          <cell r="BI49">
            <v>0</v>
          </cell>
          <cell r="BJ49">
            <v>0</v>
          </cell>
          <cell r="BK49">
            <v>0</v>
          </cell>
          <cell r="BL49">
            <v>0</v>
          </cell>
          <cell r="BM49">
            <v>0</v>
          </cell>
        </row>
        <row r="50">
          <cell r="B50" t="str">
            <v>EREFINER</v>
          </cell>
          <cell r="C50">
            <v>0</v>
          </cell>
          <cell r="D50">
            <v>0</v>
          </cell>
          <cell r="E50">
            <v>0</v>
          </cell>
          <cell r="F50">
            <v>0</v>
          </cell>
          <cell r="G50">
            <v>0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0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0</v>
          </cell>
          <cell r="AC50">
            <v>0</v>
          </cell>
          <cell r="AD50">
            <v>0</v>
          </cell>
          <cell r="AE50">
            <v>0</v>
          </cell>
          <cell r="AF50">
            <v>0</v>
          </cell>
          <cell r="AG50">
            <v>0</v>
          </cell>
          <cell r="AH50">
            <v>0</v>
          </cell>
          <cell r="AI50">
            <v>0</v>
          </cell>
          <cell r="AJ50">
            <v>0</v>
          </cell>
          <cell r="AK50">
            <v>0</v>
          </cell>
          <cell r="AL50">
            <v>0</v>
          </cell>
          <cell r="AM50">
            <v>0</v>
          </cell>
          <cell r="AN50">
            <v>0</v>
          </cell>
          <cell r="AO50">
            <v>205765.06388306417</v>
          </cell>
          <cell r="AP50">
            <v>0</v>
          </cell>
          <cell r="AQ50">
            <v>0</v>
          </cell>
          <cell r="AR50">
            <v>0</v>
          </cell>
          <cell r="AS50">
            <v>0</v>
          </cell>
          <cell r="AT50">
            <v>0</v>
          </cell>
          <cell r="AU50">
            <v>0</v>
          </cell>
          <cell r="AV50">
            <v>0</v>
          </cell>
          <cell r="AW50">
            <v>0</v>
          </cell>
          <cell r="AX50">
            <v>0</v>
          </cell>
          <cell r="AY50">
            <v>0</v>
          </cell>
          <cell r="AZ50">
            <v>0</v>
          </cell>
          <cell r="BA50">
            <v>0</v>
          </cell>
          <cell r="BB50">
            <v>0</v>
          </cell>
          <cell r="BC50">
            <v>0</v>
          </cell>
          <cell r="BD50">
            <v>0</v>
          </cell>
          <cell r="BE50">
            <v>0</v>
          </cell>
          <cell r="BF50">
            <v>0</v>
          </cell>
          <cell r="BG50">
            <v>0</v>
          </cell>
          <cell r="BH50">
            <v>0</v>
          </cell>
          <cell r="BI50">
            <v>0</v>
          </cell>
          <cell r="BJ50">
            <v>0</v>
          </cell>
          <cell r="BK50">
            <v>0</v>
          </cell>
          <cell r="BL50">
            <v>0</v>
          </cell>
          <cell r="BM50">
            <v>0</v>
          </cell>
        </row>
        <row r="51">
          <cell r="B51" t="str">
            <v>ECOALLIQ</v>
          </cell>
          <cell r="C51">
            <v>0</v>
          </cell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0</v>
          </cell>
          <cell r="Q51">
            <v>0</v>
          </cell>
          <cell r="R51">
            <v>0</v>
          </cell>
          <cell r="S51">
            <v>0</v>
          </cell>
          <cell r="T51">
            <v>0</v>
          </cell>
          <cell r="U51">
            <v>0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0</v>
          </cell>
          <cell r="AC51">
            <v>0</v>
          </cell>
          <cell r="AD51">
            <v>0</v>
          </cell>
          <cell r="AE51">
            <v>0</v>
          </cell>
          <cell r="AF51">
            <v>0</v>
          </cell>
          <cell r="AG51">
            <v>0</v>
          </cell>
          <cell r="AH51">
            <v>0</v>
          </cell>
          <cell r="AI51">
            <v>0</v>
          </cell>
          <cell r="AJ51">
            <v>0</v>
          </cell>
          <cell r="AK51">
            <v>0</v>
          </cell>
          <cell r="AL51">
            <v>0</v>
          </cell>
          <cell r="AM51">
            <v>0</v>
          </cell>
          <cell r="AN51">
            <v>0</v>
          </cell>
          <cell r="AO51">
            <v>0</v>
          </cell>
          <cell r="AP51">
            <v>0</v>
          </cell>
          <cell r="AQ51">
            <v>0</v>
          </cell>
          <cell r="AR51">
            <v>0</v>
          </cell>
          <cell r="AS51">
            <v>0</v>
          </cell>
          <cell r="AT51">
            <v>0</v>
          </cell>
          <cell r="AU51">
            <v>0</v>
          </cell>
          <cell r="AV51">
            <v>0</v>
          </cell>
          <cell r="AW51">
            <v>0</v>
          </cell>
          <cell r="AX51">
            <v>0</v>
          </cell>
          <cell r="AY51">
            <v>0</v>
          </cell>
          <cell r="AZ51">
            <v>0</v>
          </cell>
          <cell r="BA51">
            <v>0</v>
          </cell>
          <cell r="BB51">
            <v>0</v>
          </cell>
          <cell r="BC51">
            <v>0</v>
          </cell>
          <cell r="BD51">
            <v>0</v>
          </cell>
          <cell r="BE51">
            <v>0</v>
          </cell>
          <cell r="BF51">
            <v>0</v>
          </cell>
          <cell r="BG51">
            <v>0</v>
          </cell>
          <cell r="BH51">
            <v>0</v>
          </cell>
          <cell r="BI51">
            <v>0</v>
          </cell>
          <cell r="BJ51">
            <v>0</v>
          </cell>
          <cell r="BK51">
            <v>0</v>
          </cell>
          <cell r="BL51">
            <v>0</v>
          </cell>
          <cell r="BM51">
            <v>0</v>
          </cell>
        </row>
        <row r="52">
          <cell r="B52" t="str">
            <v>ELNG</v>
          </cell>
          <cell r="C52">
            <v>0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  <cell r="AL52">
            <v>0</v>
          </cell>
          <cell r="AM52">
            <v>0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  <cell r="AU52">
            <v>0</v>
          </cell>
          <cell r="AV52">
            <v>0</v>
          </cell>
          <cell r="AW52">
            <v>0</v>
          </cell>
          <cell r="AX52">
            <v>0</v>
          </cell>
          <cell r="AY52">
            <v>0</v>
          </cell>
          <cell r="AZ52">
            <v>0</v>
          </cell>
          <cell r="BA52">
            <v>0</v>
          </cell>
          <cell r="BB52">
            <v>0</v>
          </cell>
          <cell r="BC52">
            <v>0</v>
          </cell>
          <cell r="BD52">
            <v>0</v>
          </cell>
          <cell r="BE52">
            <v>0</v>
          </cell>
          <cell r="BF52">
            <v>0</v>
          </cell>
          <cell r="BG52">
            <v>0</v>
          </cell>
          <cell r="BH52">
            <v>0</v>
          </cell>
          <cell r="BI52">
            <v>0</v>
          </cell>
          <cell r="BJ52">
            <v>0</v>
          </cell>
          <cell r="BK52">
            <v>0</v>
          </cell>
          <cell r="BL52">
            <v>0</v>
          </cell>
          <cell r="BM52">
            <v>0</v>
          </cell>
        </row>
        <row r="53">
          <cell r="B53" t="str">
            <v>EGTL</v>
          </cell>
          <cell r="C53">
            <v>0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  <cell r="AL53">
            <v>0</v>
          </cell>
          <cell r="AM53">
            <v>0</v>
          </cell>
          <cell r="AN53">
            <v>0</v>
          </cell>
          <cell r="AO53">
            <v>0</v>
          </cell>
          <cell r="AP53">
            <v>0</v>
          </cell>
          <cell r="AQ53">
            <v>0</v>
          </cell>
          <cell r="AR53">
            <v>0</v>
          </cell>
          <cell r="AS53">
            <v>0</v>
          </cell>
          <cell r="AT53">
            <v>0</v>
          </cell>
          <cell r="AU53">
            <v>0</v>
          </cell>
          <cell r="AV53">
            <v>0</v>
          </cell>
          <cell r="AW53">
            <v>0</v>
          </cell>
          <cell r="AX53">
            <v>0</v>
          </cell>
          <cell r="AY53">
            <v>0</v>
          </cell>
          <cell r="AZ53">
            <v>0</v>
          </cell>
          <cell r="BA53">
            <v>0</v>
          </cell>
          <cell r="BB53">
            <v>0</v>
          </cell>
          <cell r="BC53">
            <v>0</v>
          </cell>
          <cell r="BD53">
            <v>0</v>
          </cell>
          <cell r="BE53">
            <v>0</v>
          </cell>
          <cell r="BF53">
            <v>0</v>
          </cell>
          <cell r="BG53">
            <v>0</v>
          </cell>
          <cell r="BH53">
            <v>0</v>
          </cell>
          <cell r="BI53">
            <v>0</v>
          </cell>
          <cell r="BJ53">
            <v>0</v>
          </cell>
          <cell r="BK53">
            <v>0</v>
          </cell>
          <cell r="BL53">
            <v>0</v>
          </cell>
          <cell r="BM53">
            <v>0</v>
          </cell>
        </row>
        <row r="54">
          <cell r="B54" t="str">
            <v>EPOWERPLT</v>
          </cell>
          <cell r="C54">
            <v>0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  <cell r="AL54">
            <v>0</v>
          </cell>
          <cell r="AM54">
            <v>0</v>
          </cell>
          <cell r="AN54">
            <v>0</v>
          </cell>
          <cell r="AO54">
            <v>0</v>
          </cell>
          <cell r="AP54">
            <v>0</v>
          </cell>
          <cell r="AQ54">
            <v>0</v>
          </cell>
          <cell r="AR54">
            <v>0</v>
          </cell>
          <cell r="AS54">
            <v>0</v>
          </cell>
          <cell r="AT54">
            <v>0</v>
          </cell>
          <cell r="AU54">
            <v>0</v>
          </cell>
          <cell r="AV54">
            <v>0</v>
          </cell>
          <cell r="AW54">
            <v>0</v>
          </cell>
          <cell r="AX54">
            <v>0</v>
          </cell>
          <cell r="AY54">
            <v>0</v>
          </cell>
          <cell r="AZ54">
            <v>0</v>
          </cell>
          <cell r="BA54">
            <v>0</v>
          </cell>
          <cell r="BB54">
            <v>0</v>
          </cell>
          <cell r="BC54">
            <v>0</v>
          </cell>
          <cell r="BD54">
            <v>0</v>
          </cell>
          <cell r="BE54">
            <v>0</v>
          </cell>
          <cell r="BF54">
            <v>0</v>
          </cell>
          <cell r="BG54">
            <v>0</v>
          </cell>
          <cell r="BH54">
            <v>0</v>
          </cell>
          <cell r="BI54">
            <v>0</v>
          </cell>
          <cell r="BJ54">
            <v>0</v>
          </cell>
          <cell r="BK54">
            <v>86756.242708724079</v>
          </cell>
          <cell r="BL54">
            <v>0</v>
          </cell>
          <cell r="BM54">
            <v>0</v>
          </cell>
        </row>
        <row r="55">
          <cell r="B55" t="str">
            <v>EPUMPST</v>
          </cell>
          <cell r="C55">
            <v>0</v>
          </cell>
          <cell r="D55">
            <v>0</v>
          </cell>
          <cell r="E55">
            <v>0</v>
          </cell>
          <cell r="F55">
            <v>0</v>
          </cell>
          <cell r="G55">
            <v>0</v>
          </cell>
          <cell r="H55">
            <v>0</v>
          </cell>
          <cell r="I55">
            <v>0</v>
          </cell>
          <cell r="J55">
            <v>0</v>
          </cell>
          <cell r="K55">
            <v>0</v>
          </cell>
          <cell r="L55">
            <v>0</v>
          </cell>
          <cell r="M55">
            <v>0</v>
          </cell>
          <cell r="N55">
            <v>0</v>
          </cell>
          <cell r="O55">
            <v>0</v>
          </cell>
          <cell r="P55">
            <v>0</v>
          </cell>
          <cell r="Q55">
            <v>0</v>
          </cell>
          <cell r="R55">
            <v>0</v>
          </cell>
          <cell r="S55">
            <v>0</v>
          </cell>
          <cell r="T55">
            <v>0</v>
          </cell>
          <cell r="U55">
            <v>0</v>
          </cell>
          <cell r="V55">
            <v>0</v>
          </cell>
          <cell r="W55">
            <v>0</v>
          </cell>
          <cell r="X55">
            <v>0</v>
          </cell>
          <cell r="Y55">
            <v>0</v>
          </cell>
          <cell r="Z55">
            <v>0</v>
          </cell>
          <cell r="AA55">
            <v>0</v>
          </cell>
          <cell r="AB55">
            <v>0</v>
          </cell>
          <cell r="AC55">
            <v>0</v>
          </cell>
          <cell r="AD55">
            <v>0</v>
          </cell>
          <cell r="AE55">
            <v>0</v>
          </cell>
          <cell r="AF55">
            <v>0</v>
          </cell>
          <cell r="AG55">
            <v>0</v>
          </cell>
          <cell r="AH55">
            <v>0</v>
          </cell>
          <cell r="AI55">
            <v>0</v>
          </cell>
          <cell r="AJ55">
            <v>0</v>
          </cell>
          <cell r="AK55">
            <v>0</v>
          </cell>
          <cell r="AL55">
            <v>0</v>
          </cell>
          <cell r="AM55">
            <v>0</v>
          </cell>
          <cell r="AN55">
            <v>0</v>
          </cell>
          <cell r="AO55">
            <v>0</v>
          </cell>
          <cell r="AP55">
            <v>0</v>
          </cell>
          <cell r="AQ55">
            <v>0</v>
          </cell>
          <cell r="AR55">
            <v>0</v>
          </cell>
          <cell r="AS55">
            <v>0</v>
          </cell>
          <cell r="AT55">
            <v>0</v>
          </cell>
          <cell r="AU55">
            <v>0</v>
          </cell>
          <cell r="AV55">
            <v>0</v>
          </cell>
          <cell r="AW55">
            <v>0</v>
          </cell>
          <cell r="AX55">
            <v>0</v>
          </cell>
          <cell r="AY55">
            <v>0</v>
          </cell>
          <cell r="AZ55">
            <v>0</v>
          </cell>
          <cell r="BA55">
            <v>0</v>
          </cell>
          <cell r="BB55">
            <v>0</v>
          </cell>
          <cell r="BC55">
            <v>0</v>
          </cell>
          <cell r="BD55">
            <v>0</v>
          </cell>
          <cell r="BE55">
            <v>0</v>
          </cell>
          <cell r="BF55">
            <v>0</v>
          </cell>
          <cell r="BG55">
            <v>0</v>
          </cell>
          <cell r="BH55">
            <v>0</v>
          </cell>
          <cell r="BI55">
            <v>0</v>
          </cell>
          <cell r="BJ55">
            <v>0</v>
          </cell>
          <cell r="BK55">
            <v>0</v>
          </cell>
          <cell r="BL55">
            <v>0</v>
          </cell>
          <cell r="BM55">
            <v>0</v>
          </cell>
        </row>
        <row r="56">
          <cell r="B56" t="str">
            <v>ENUC</v>
          </cell>
          <cell r="C56">
            <v>0</v>
          </cell>
          <cell r="D56">
            <v>0</v>
          </cell>
          <cell r="E56">
            <v>0</v>
          </cell>
          <cell r="F56">
            <v>0</v>
          </cell>
          <cell r="G56">
            <v>0</v>
          </cell>
          <cell r="H56">
            <v>0</v>
          </cell>
          <cell r="I56">
            <v>0</v>
          </cell>
          <cell r="J56">
            <v>0</v>
          </cell>
          <cell r="K56">
            <v>0</v>
          </cell>
          <cell r="L56">
            <v>0</v>
          </cell>
          <cell r="M56">
            <v>0</v>
          </cell>
          <cell r="N56">
            <v>0</v>
          </cell>
          <cell r="O56">
            <v>0</v>
          </cell>
          <cell r="P56">
            <v>0</v>
          </cell>
          <cell r="Q56">
            <v>0</v>
          </cell>
          <cell r="R56">
            <v>0</v>
          </cell>
          <cell r="S56">
            <v>0</v>
          </cell>
          <cell r="T56">
            <v>0</v>
          </cell>
          <cell r="U56">
            <v>0</v>
          </cell>
          <cell r="V56">
            <v>0</v>
          </cell>
          <cell r="W56">
            <v>0</v>
          </cell>
          <cell r="X56">
            <v>0</v>
          </cell>
          <cell r="Y56">
            <v>0</v>
          </cell>
          <cell r="Z56">
            <v>0</v>
          </cell>
          <cell r="AA56">
            <v>0</v>
          </cell>
          <cell r="AB56">
            <v>0</v>
          </cell>
          <cell r="AC56">
            <v>0</v>
          </cell>
          <cell r="AD56">
            <v>0</v>
          </cell>
          <cell r="AE56">
            <v>0</v>
          </cell>
          <cell r="AF56">
            <v>0</v>
          </cell>
          <cell r="AG56">
            <v>0</v>
          </cell>
          <cell r="AH56">
            <v>0</v>
          </cell>
          <cell r="AI56">
            <v>0</v>
          </cell>
          <cell r="AJ56">
            <v>0</v>
          </cell>
          <cell r="AK56">
            <v>0</v>
          </cell>
          <cell r="AL56">
            <v>0</v>
          </cell>
          <cell r="AM56">
            <v>0</v>
          </cell>
          <cell r="AN56">
            <v>0</v>
          </cell>
          <cell r="AO56">
            <v>0</v>
          </cell>
          <cell r="AP56">
            <v>0</v>
          </cell>
          <cell r="AQ56">
            <v>0</v>
          </cell>
          <cell r="AR56">
            <v>0</v>
          </cell>
          <cell r="AS56">
            <v>0</v>
          </cell>
          <cell r="AT56">
            <v>0</v>
          </cell>
          <cell r="AU56">
            <v>0</v>
          </cell>
          <cell r="AV56">
            <v>0</v>
          </cell>
          <cell r="AW56">
            <v>0</v>
          </cell>
          <cell r="AX56">
            <v>0</v>
          </cell>
          <cell r="AY56">
            <v>0</v>
          </cell>
          <cell r="AZ56">
            <v>0</v>
          </cell>
          <cell r="BA56">
            <v>0</v>
          </cell>
          <cell r="BB56">
            <v>0</v>
          </cell>
          <cell r="BC56">
            <v>0</v>
          </cell>
          <cell r="BD56">
            <v>0</v>
          </cell>
          <cell r="BE56">
            <v>0</v>
          </cell>
          <cell r="BF56">
            <v>0</v>
          </cell>
          <cell r="BG56">
            <v>0</v>
          </cell>
          <cell r="BH56">
            <v>0</v>
          </cell>
          <cell r="BI56">
            <v>0</v>
          </cell>
          <cell r="BJ56">
            <v>0</v>
          </cell>
          <cell r="BK56">
            <v>0</v>
          </cell>
          <cell r="BL56">
            <v>0</v>
          </cell>
          <cell r="BM56">
            <v>0</v>
          </cell>
        </row>
        <row r="57">
          <cell r="B57" t="str">
            <v>ECHARCOAL</v>
          </cell>
          <cell r="C57">
            <v>0</v>
          </cell>
          <cell r="D57">
            <v>0</v>
          </cell>
          <cell r="E57">
            <v>0</v>
          </cell>
          <cell r="F57">
            <v>0</v>
          </cell>
          <cell r="G57">
            <v>0</v>
          </cell>
          <cell r="H57">
            <v>0</v>
          </cell>
          <cell r="I57">
            <v>0</v>
          </cell>
          <cell r="J57">
            <v>0</v>
          </cell>
          <cell r="K57">
            <v>0</v>
          </cell>
          <cell r="L57">
            <v>0</v>
          </cell>
          <cell r="M57">
            <v>0</v>
          </cell>
          <cell r="N57">
            <v>0</v>
          </cell>
          <cell r="O57">
            <v>0</v>
          </cell>
          <cell r="P57">
            <v>0</v>
          </cell>
          <cell r="Q57">
            <v>0</v>
          </cell>
          <cell r="R57">
            <v>0</v>
          </cell>
          <cell r="S57">
            <v>0</v>
          </cell>
          <cell r="T57">
            <v>0</v>
          </cell>
          <cell r="U57">
            <v>0</v>
          </cell>
          <cell r="V57">
            <v>0</v>
          </cell>
          <cell r="W57">
            <v>0</v>
          </cell>
          <cell r="X57">
            <v>0</v>
          </cell>
          <cell r="Y57">
            <v>0</v>
          </cell>
          <cell r="Z57">
            <v>0</v>
          </cell>
          <cell r="AA57">
            <v>0</v>
          </cell>
          <cell r="AB57">
            <v>0</v>
          </cell>
          <cell r="AC57">
            <v>0</v>
          </cell>
          <cell r="AD57">
            <v>0</v>
          </cell>
          <cell r="AE57">
            <v>0</v>
          </cell>
          <cell r="AF57">
            <v>0</v>
          </cell>
          <cell r="AG57">
            <v>0</v>
          </cell>
          <cell r="AH57">
            <v>0</v>
          </cell>
          <cell r="AI57">
            <v>0</v>
          </cell>
          <cell r="AJ57">
            <v>0</v>
          </cell>
          <cell r="AK57">
            <v>0</v>
          </cell>
          <cell r="AL57">
            <v>0</v>
          </cell>
          <cell r="AM57">
            <v>0</v>
          </cell>
          <cell r="AN57">
            <v>0</v>
          </cell>
          <cell r="AO57">
            <v>0</v>
          </cell>
          <cell r="AP57">
            <v>0</v>
          </cell>
          <cell r="AQ57">
            <v>0</v>
          </cell>
          <cell r="AR57">
            <v>0</v>
          </cell>
          <cell r="AS57">
            <v>0</v>
          </cell>
          <cell r="AT57">
            <v>0</v>
          </cell>
          <cell r="AU57">
            <v>0</v>
          </cell>
          <cell r="AV57">
            <v>0</v>
          </cell>
          <cell r="AW57">
            <v>0</v>
          </cell>
          <cell r="AX57">
            <v>0</v>
          </cell>
          <cell r="AY57">
            <v>0</v>
          </cell>
          <cell r="AZ57">
            <v>0</v>
          </cell>
          <cell r="BA57">
            <v>0</v>
          </cell>
          <cell r="BB57">
            <v>0</v>
          </cell>
          <cell r="BC57">
            <v>0</v>
          </cell>
          <cell r="BD57">
            <v>0</v>
          </cell>
          <cell r="BE57">
            <v>0</v>
          </cell>
          <cell r="BF57">
            <v>0</v>
          </cell>
          <cell r="BG57">
            <v>0</v>
          </cell>
          <cell r="BH57">
            <v>0</v>
          </cell>
          <cell r="BI57">
            <v>0</v>
          </cell>
          <cell r="BJ57">
            <v>0</v>
          </cell>
          <cell r="BK57">
            <v>0</v>
          </cell>
          <cell r="BL57">
            <v>0</v>
          </cell>
          <cell r="BM57">
            <v>0</v>
          </cell>
        </row>
        <row r="58">
          <cell r="B58" t="str">
            <v>ENONSPEC</v>
          </cell>
          <cell r="C58">
            <v>0</v>
          </cell>
          <cell r="D58">
            <v>0</v>
          </cell>
          <cell r="E58">
            <v>0</v>
          </cell>
          <cell r="F58">
            <v>0</v>
          </cell>
          <cell r="G58">
            <v>0</v>
          </cell>
          <cell r="H58">
            <v>0</v>
          </cell>
          <cell r="I58">
            <v>0</v>
          </cell>
          <cell r="J58">
            <v>0</v>
          </cell>
          <cell r="K58">
            <v>0</v>
          </cell>
          <cell r="L58">
            <v>0</v>
          </cell>
          <cell r="M58">
            <v>0</v>
          </cell>
          <cell r="N58">
            <v>0</v>
          </cell>
          <cell r="O58">
            <v>0</v>
          </cell>
          <cell r="P58">
            <v>0</v>
          </cell>
          <cell r="Q58">
            <v>0</v>
          </cell>
          <cell r="R58">
            <v>0</v>
          </cell>
          <cell r="S58">
            <v>0</v>
          </cell>
          <cell r="T58">
            <v>0</v>
          </cell>
          <cell r="U58">
            <v>0</v>
          </cell>
          <cell r="V58">
            <v>0</v>
          </cell>
          <cell r="W58">
            <v>0</v>
          </cell>
          <cell r="X58">
            <v>0</v>
          </cell>
          <cell r="Y58">
            <v>0</v>
          </cell>
          <cell r="Z58">
            <v>0</v>
          </cell>
          <cell r="AA58">
            <v>0</v>
          </cell>
          <cell r="AB58">
            <v>0</v>
          </cell>
          <cell r="AC58">
            <v>0</v>
          </cell>
          <cell r="AD58">
            <v>0</v>
          </cell>
          <cell r="AE58">
            <v>0</v>
          </cell>
          <cell r="AF58">
            <v>0</v>
          </cell>
          <cell r="AG58">
            <v>0</v>
          </cell>
          <cell r="AH58">
            <v>0</v>
          </cell>
          <cell r="AI58">
            <v>0</v>
          </cell>
          <cell r="AJ58">
            <v>0</v>
          </cell>
          <cell r="AK58">
            <v>0</v>
          </cell>
          <cell r="AL58">
            <v>0</v>
          </cell>
          <cell r="AM58">
            <v>0</v>
          </cell>
          <cell r="AN58">
            <v>0</v>
          </cell>
          <cell r="AO58">
            <v>357471.41074523737</v>
          </cell>
          <cell r="AP58">
            <v>0</v>
          </cell>
          <cell r="AQ58">
            <v>0</v>
          </cell>
          <cell r="AR58">
            <v>0</v>
          </cell>
          <cell r="AS58">
            <v>0</v>
          </cell>
          <cell r="AT58">
            <v>0</v>
          </cell>
          <cell r="AU58">
            <v>0</v>
          </cell>
          <cell r="AV58">
            <v>0</v>
          </cell>
          <cell r="AW58">
            <v>0</v>
          </cell>
          <cell r="AX58">
            <v>0</v>
          </cell>
          <cell r="AY58">
            <v>0</v>
          </cell>
          <cell r="AZ58">
            <v>0</v>
          </cell>
          <cell r="BA58">
            <v>0</v>
          </cell>
          <cell r="BB58">
            <v>0</v>
          </cell>
          <cell r="BC58">
            <v>0</v>
          </cell>
          <cell r="BD58">
            <v>0</v>
          </cell>
          <cell r="BE58">
            <v>0</v>
          </cell>
          <cell r="BF58">
            <v>0</v>
          </cell>
          <cell r="BG58">
            <v>0</v>
          </cell>
          <cell r="BH58">
            <v>0</v>
          </cell>
          <cell r="BI58">
            <v>0</v>
          </cell>
          <cell r="BJ58">
            <v>0</v>
          </cell>
          <cell r="BK58">
            <v>0</v>
          </cell>
          <cell r="BL58">
            <v>0</v>
          </cell>
          <cell r="BM58">
            <v>0</v>
          </cell>
        </row>
        <row r="59">
          <cell r="B59" t="str">
            <v>DISTLOSS</v>
          </cell>
          <cell r="C59">
            <v>0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0</v>
          </cell>
          <cell r="O59">
            <v>0</v>
          </cell>
          <cell r="P59">
            <v>0</v>
          </cell>
          <cell r="Q59">
            <v>0</v>
          </cell>
          <cell r="R59">
            <v>0</v>
          </cell>
          <cell r="S59">
            <v>24340.957027677283</v>
          </cell>
          <cell r="T59">
            <v>0</v>
          </cell>
          <cell r="U59">
            <v>0</v>
          </cell>
          <cell r="V59">
            <v>0</v>
          </cell>
          <cell r="W59">
            <v>0</v>
          </cell>
          <cell r="X59">
            <v>0</v>
          </cell>
          <cell r="Y59">
            <v>0</v>
          </cell>
          <cell r="Z59">
            <v>0</v>
          </cell>
          <cell r="AA59">
            <v>0</v>
          </cell>
          <cell r="AB59">
            <v>0</v>
          </cell>
          <cell r="AC59">
            <v>0</v>
          </cell>
          <cell r="AD59">
            <v>0</v>
          </cell>
          <cell r="AE59">
            <v>0</v>
          </cell>
          <cell r="AF59">
            <v>0</v>
          </cell>
          <cell r="AG59">
            <v>0</v>
          </cell>
          <cell r="AH59">
            <v>0</v>
          </cell>
          <cell r="AI59">
            <v>0</v>
          </cell>
          <cell r="AJ59">
            <v>0</v>
          </cell>
          <cell r="AK59">
            <v>0</v>
          </cell>
          <cell r="AL59">
            <v>0</v>
          </cell>
          <cell r="AM59">
            <v>0</v>
          </cell>
          <cell r="AN59">
            <v>0</v>
          </cell>
          <cell r="AO59">
            <v>3663.8627642469887</v>
          </cell>
          <cell r="AP59">
            <v>0</v>
          </cell>
          <cell r="AQ59">
            <v>0</v>
          </cell>
          <cell r="AR59">
            <v>0</v>
          </cell>
          <cell r="AS59">
            <v>0</v>
          </cell>
          <cell r="AT59">
            <v>0</v>
          </cell>
          <cell r="AU59">
            <v>0</v>
          </cell>
          <cell r="AV59">
            <v>0</v>
          </cell>
          <cell r="AW59">
            <v>0</v>
          </cell>
          <cell r="AX59">
            <v>0</v>
          </cell>
          <cell r="AY59">
            <v>0</v>
          </cell>
          <cell r="AZ59">
            <v>0</v>
          </cell>
          <cell r="BA59">
            <v>0</v>
          </cell>
          <cell r="BB59">
            <v>0</v>
          </cell>
          <cell r="BC59">
            <v>0</v>
          </cell>
          <cell r="BD59">
            <v>0</v>
          </cell>
          <cell r="BE59">
            <v>0</v>
          </cell>
          <cell r="BF59">
            <v>0</v>
          </cell>
          <cell r="BG59">
            <v>0</v>
          </cell>
          <cell r="BH59">
            <v>0</v>
          </cell>
          <cell r="BI59">
            <v>0</v>
          </cell>
          <cell r="BJ59">
            <v>0</v>
          </cell>
          <cell r="BK59">
            <v>272418.39858748694</v>
          </cell>
          <cell r="BL59">
            <v>0</v>
          </cell>
          <cell r="BM59">
            <v>0</v>
          </cell>
        </row>
        <row r="60">
          <cell r="B60" t="str">
            <v>FINCONS</v>
          </cell>
          <cell r="C60">
            <v>0</v>
          </cell>
          <cell r="D60">
            <v>317982.33526999998</v>
          </cell>
          <cell r="E60">
            <v>0</v>
          </cell>
          <cell r="F60">
            <v>0</v>
          </cell>
          <cell r="G60">
            <v>10328.037121000001</v>
          </cell>
          <cell r="H60">
            <v>0</v>
          </cell>
          <cell r="I60">
            <v>0</v>
          </cell>
          <cell r="J60">
            <v>0</v>
          </cell>
          <cell r="K60">
            <v>0</v>
          </cell>
          <cell r="L60">
            <v>0</v>
          </cell>
          <cell r="M60">
            <v>0</v>
          </cell>
          <cell r="N60">
            <v>0</v>
          </cell>
          <cell r="O60">
            <v>0</v>
          </cell>
          <cell r="P60">
            <v>0</v>
          </cell>
          <cell r="Q60">
            <v>0</v>
          </cell>
          <cell r="R60">
            <v>0</v>
          </cell>
          <cell r="S60">
            <v>0</v>
          </cell>
          <cell r="T60">
            <v>0</v>
          </cell>
          <cell r="U60">
            <v>0</v>
          </cell>
          <cell r="V60">
            <v>0</v>
          </cell>
          <cell r="W60">
            <v>0</v>
          </cell>
          <cell r="X60">
            <v>0</v>
          </cell>
          <cell r="Y60">
            <v>0</v>
          </cell>
          <cell r="Z60">
            <v>28249.603826792656</v>
          </cell>
          <cell r="AA60">
            <v>30849</v>
          </cell>
          <cell r="AB60">
            <v>0</v>
          </cell>
          <cell r="AC60">
            <v>0</v>
          </cell>
          <cell r="AD60">
            <v>5008</v>
          </cell>
          <cell r="AE60">
            <v>1493.371254736189</v>
          </cell>
          <cell r="AF60">
            <v>77174.243078306041</v>
          </cell>
          <cell r="AG60">
            <v>5920.1874278367104</v>
          </cell>
          <cell r="AH60">
            <v>13239.522483979999</v>
          </cell>
          <cell r="AI60">
            <v>0</v>
          </cell>
          <cell r="AJ60">
            <v>4540.3</v>
          </cell>
          <cell r="AK60">
            <v>7816.3</v>
          </cell>
          <cell r="AL60">
            <v>0</v>
          </cell>
          <cell r="AM60">
            <v>14255.4</v>
          </cell>
          <cell r="AN60">
            <v>12297.200000000004</v>
          </cell>
          <cell r="AO60">
            <v>1425186.0153716984</v>
          </cell>
          <cell r="AP60">
            <v>0</v>
          </cell>
          <cell r="AQ60">
            <v>0</v>
          </cell>
          <cell r="AR60">
            <v>0</v>
          </cell>
          <cell r="AS60">
            <v>0</v>
          </cell>
          <cell r="AT60">
            <v>0</v>
          </cell>
          <cell r="AU60">
            <v>0</v>
          </cell>
          <cell r="AV60">
            <v>0</v>
          </cell>
          <cell r="AW60">
            <v>0</v>
          </cell>
          <cell r="AX60">
            <v>0</v>
          </cell>
          <cell r="AY60">
            <v>0</v>
          </cell>
          <cell r="AZ60">
            <v>0</v>
          </cell>
          <cell r="BA60">
            <v>0</v>
          </cell>
          <cell r="BB60">
            <v>0</v>
          </cell>
          <cell r="BC60">
            <v>0</v>
          </cell>
          <cell r="BD60">
            <v>0</v>
          </cell>
          <cell r="BE60">
            <v>0</v>
          </cell>
          <cell r="BF60">
            <v>0</v>
          </cell>
          <cell r="BG60">
            <v>0</v>
          </cell>
          <cell r="BH60">
            <v>0</v>
          </cell>
          <cell r="BI60">
            <v>0</v>
          </cell>
          <cell r="BJ60">
            <v>0</v>
          </cell>
          <cell r="BK60">
            <v>1316764.771870154</v>
          </cell>
          <cell r="BL60">
            <v>0</v>
          </cell>
          <cell r="BM60">
            <v>0</v>
          </cell>
        </row>
        <row r="61">
          <cell r="B61" t="str">
            <v>TOTIND</v>
          </cell>
          <cell r="C61">
            <v>0</v>
          </cell>
          <cell r="D61">
            <v>317982.33526999998</v>
          </cell>
          <cell r="E61">
            <v>0</v>
          </cell>
          <cell r="F61">
            <v>0</v>
          </cell>
          <cell r="G61">
            <v>10328.037121000001</v>
          </cell>
          <cell r="H61">
            <v>0</v>
          </cell>
          <cell r="I61">
            <v>0</v>
          </cell>
          <cell r="J61">
            <v>0</v>
          </cell>
          <cell r="K61">
            <v>0</v>
          </cell>
          <cell r="L61">
            <v>0</v>
          </cell>
          <cell r="M61">
            <v>0</v>
          </cell>
          <cell r="N61">
            <v>0</v>
          </cell>
          <cell r="O61">
            <v>0</v>
          </cell>
          <cell r="P61">
            <v>0</v>
          </cell>
          <cell r="Q61">
            <v>0</v>
          </cell>
          <cell r="R61">
            <v>0</v>
          </cell>
          <cell r="S61">
            <v>0</v>
          </cell>
          <cell r="T61">
            <v>0</v>
          </cell>
          <cell r="U61">
            <v>0</v>
          </cell>
          <cell r="V61">
            <v>0</v>
          </cell>
          <cell r="W61">
            <v>0</v>
          </cell>
          <cell r="X61">
            <v>0</v>
          </cell>
          <cell r="Y61">
            <v>0</v>
          </cell>
          <cell r="Z61">
            <v>2418.8558442660255</v>
          </cell>
          <cell r="AA61">
            <v>0</v>
          </cell>
          <cell r="AB61">
            <v>0</v>
          </cell>
          <cell r="AC61">
            <v>0</v>
          </cell>
          <cell r="AD61">
            <v>0</v>
          </cell>
          <cell r="AE61">
            <v>0</v>
          </cell>
          <cell r="AF61">
            <v>3138.1531383925294</v>
          </cell>
          <cell r="AG61">
            <v>2410.4753150452789</v>
          </cell>
          <cell r="AH61">
            <v>13239.522483979999</v>
          </cell>
          <cell r="AI61">
            <v>0</v>
          </cell>
          <cell r="AJ61">
            <v>0</v>
          </cell>
          <cell r="AK61">
            <v>0</v>
          </cell>
          <cell r="AL61">
            <v>0</v>
          </cell>
          <cell r="AM61">
            <v>14255.4</v>
          </cell>
          <cell r="AN61">
            <v>12297.200000000004</v>
          </cell>
          <cell r="AO61">
            <v>32111.314999999999</v>
          </cell>
          <cell r="AP61">
            <v>0</v>
          </cell>
          <cell r="AQ61">
            <v>0</v>
          </cell>
          <cell r="AR61">
            <v>0</v>
          </cell>
          <cell r="AS61">
            <v>0</v>
          </cell>
          <cell r="AT61">
            <v>0</v>
          </cell>
          <cell r="AU61">
            <v>0</v>
          </cell>
          <cell r="AV61">
            <v>0</v>
          </cell>
          <cell r="AW61">
            <v>0</v>
          </cell>
          <cell r="AX61">
            <v>0</v>
          </cell>
          <cell r="AY61">
            <v>0</v>
          </cell>
          <cell r="AZ61">
            <v>0</v>
          </cell>
          <cell r="BA61">
            <v>0</v>
          </cell>
          <cell r="BB61">
            <v>0</v>
          </cell>
          <cell r="BC61">
            <v>0</v>
          </cell>
          <cell r="BD61">
            <v>0</v>
          </cell>
          <cell r="BE61">
            <v>0</v>
          </cell>
          <cell r="BF61">
            <v>0</v>
          </cell>
          <cell r="BG61">
            <v>0</v>
          </cell>
          <cell r="BH61">
            <v>0</v>
          </cell>
          <cell r="BI61">
            <v>0</v>
          </cell>
          <cell r="BJ61">
            <v>0</v>
          </cell>
          <cell r="BK61">
            <v>556481</v>
          </cell>
          <cell r="BL61">
            <v>0</v>
          </cell>
          <cell r="BM61">
            <v>0</v>
          </cell>
        </row>
        <row r="62">
          <cell r="B62" t="str">
            <v>IRONSTL</v>
          </cell>
          <cell r="C62">
            <v>0</v>
          </cell>
          <cell r="D62">
            <v>75305.341603999987</v>
          </cell>
          <cell r="E62">
            <v>0</v>
          </cell>
          <cell r="F62">
            <v>0</v>
          </cell>
          <cell r="G62">
            <v>261.66359999999997</v>
          </cell>
          <cell r="H62">
            <v>0</v>
          </cell>
          <cell r="I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  <cell r="T62">
            <v>0</v>
          </cell>
          <cell r="U62">
            <v>0</v>
          </cell>
          <cell r="V62">
            <v>0</v>
          </cell>
          <cell r="W62">
            <v>0</v>
          </cell>
          <cell r="X62">
            <v>0</v>
          </cell>
          <cell r="Y62">
            <v>0</v>
          </cell>
          <cell r="Z62">
            <v>0</v>
          </cell>
          <cell r="AA62">
            <v>0</v>
          </cell>
          <cell r="AB62">
            <v>0</v>
          </cell>
          <cell r="AC62">
            <v>0</v>
          </cell>
          <cell r="AD62">
            <v>0</v>
          </cell>
          <cell r="AE62">
            <v>0</v>
          </cell>
          <cell r="AF62">
            <v>228.10850635770009</v>
          </cell>
          <cell r="AG62">
            <v>913.49285277532408</v>
          </cell>
          <cell r="AH62">
            <v>0</v>
          </cell>
          <cell r="AI62">
            <v>0</v>
          </cell>
          <cell r="AJ62">
            <v>0</v>
          </cell>
          <cell r="AK62">
            <v>0</v>
          </cell>
          <cell r="AL62">
            <v>0</v>
          </cell>
          <cell r="AM62">
            <v>0</v>
          </cell>
          <cell r="AN62">
            <v>0</v>
          </cell>
          <cell r="AO62">
            <v>0</v>
          </cell>
          <cell r="AP62">
            <v>0</v>
          </cell>
          <cell r="AQ62">
            <v>0</v>
          </cell>
          <cell r="AR62">
            <v>0</v>
          </cell>
          <cell r="AS62">
            <v>0</v>
          </cell>
          <cell r="AT62">
            <v>0</v>
          </cell>
          <cell r="AU62">
            <v>0</v>
          </cell>
          <cell r="AV62">
            <v>0</v>
          </cell>
          <cell r="AW62">
            <v>0</v>
          </cell>
          <cell r="AX62">
            <v>0</v>
          </cell>
          <cell r="AY62">
            <v>0</v>
          </cell>
          <cell r="AZ62">
            <v>0</v>
          </cell>
          <cell r="BA62">
            <v>0</v>
          </cell>
          <cell r="BB62">
            <v>0</v>
          </cell>
          <cell r="BC62">
            <v>0</v>
          </cell>
          <cell r="BD62">
            <v>0</v>
          </cell>
          <cell r="BE62">
            <v>0</v>
          </cell>
          <cell r="BF62">
            <v>0</v>
          </cell>
          <cell r="BG62">
            <v>0</v>
          </cell>
          <cell r="BH62">
            <v>0</v>
          </cell>
          <cell r="BI62">
            <v>0</v>
          </cell>
          <cell r="BJ62">
            <v>0</v>
          </cell>
          <cell r="BK62">
            <v>0</v>
          </cell>
          <cell r="BL62">
            <v>0</v>
          </cell>
          <cell r="BM62">
            <v>0</v>
          </cell>
        </row>
        <row r="63">
          <cell r="B63" t="str">
            <v>CHEMICAL</v>
          </cell>
          <cell r="C63">
            <v>0</v>
          </cell>
          <cell r="D63">
            <v>1306.5981400000001</v>
          </cell>
          <cell r="E63">
            <v>0</v>
          </cell>
          <cell r="F63">
            <v>0</v>
          </cell>
          <cell r="G63">
            <v>0</v>
          </cell>
          <cell r="H63">
            <v>0</v>
          </cell>
          <cell r="I63">
            <v>0</v>
          </cell>
          <cell r="J63">
            <v>0</v>
          </cell>
          <cell r="K63">
            <v>0</v>
          </cell>
          <cell r="L63">
            <v>0</v>
          </cell>
          <cell r="M63">
            <v>0</v>
          </cell>
          <cell r="N63">
            <v>0</v>
          </cell>
          <cell r="O63">
            <v>0</v>
          </cell>
          <cell r="P63">
            <v>0</v>
          </cell>
          <cell r="Q63">
            <v>0</v>
          </cell>
          <cell r="R63">
            <v>0</v>
          </cell>
          <cell r="S63">
            <v>0</v>
          </cell>
          <cell r="T63">
            <v>0</v>
          </cell>
          <cell r="U63">
            <v>0</v>
          </cell>
          <cell r="V63">
            <v>0</v>
          </cell>
          <cell r="W63">
            <v>0</v>
          </cell>
          <cell r="X63">
            <v>0</v>
          </cell>
          <cell r="Y63">
            <v>0</v>
          </cell>
          <cell r="Z63">
            <v>0</v>
          </cell>
          <cell r="AA63">
            <v>0</v>
          </cell>
          <cell r="AB63">
            <v>0</v>
          </cell>
          <cell r="AC63">
            <v>0</v>
          </cell>
          <cell r="AD63">
            <v>0</v>
          </cell>
          <cell r="AE63">
            <v>0</v>
          </cell>
          <cell r="AF63">
            <v>135.70636413202087</v>
          </cell>
          <cell r="AG63">
            <v>581.10408201170389</v>
          </cell>
          <cell r="AH63">
            <v>11903.706670979998</v>
          </cell>
          <cell r="AI63">
            <v>0</v>
          </cell>
          <cell r="AJ63">
            <v>0</v>
          </cell>
          <cell r="AK63">
            <v>0</v>
          </cell>
          <cell r="AL63">
            <v>0</v>
          </cell>
          <cell r="AM63">
            <v>0</v>
          </cell>
          <cell r="AN63">
            <v>0</v>
          </cell>
          <cell r="AO63">
            <v>0</v>
          </cell>
          <cell r="AP63">
            <v>0</v>
          </cell>
          <cell r="AQ63">
            <v>0</v>
          </cell>
          <cell r="AR63">
            <v>0</v>
          </cell>
          <cell r="AS63">
            <v>0</v>
          </cell>
          <cell r="AT63">
            <v>0</v>
          </cell>
          <cell r="AU63">
            <v>0</v>
          </cell>
          <cell r="AV63">
            <v>0</v>
          </cell>
          <cell r="AW63">
            <v>0</v>
          </cell>
          <cell r="AX63">
            <v>0</v>
          </cell>
          <cell r="AY63">
            <v>0</v>
          </cell>
          <cell r="AZ63">
            <v>0</v>
          </cell>
          <cell r="BA63">
            <v>0</v>
          </cell>
          <cell r="BB63">
            <v>0</v>
          </cell>
          <cell r="BC63">
            <v>0</v>
          </cell>
          <cell r="BD63">
            <v>0</v>
          </cell>
          <cell r="BE63">
            <v>0</v>
          </cell>
          <cell r="BF63">
            <v>0</v>
          </cell>
          <cell r="BG63">
            <v>0</v>
          </cell>
          <cell r="BH63">
            <v>0</v>
          </cell>
          <cell r="BI63">
            <v>0</v>
          </cell>
          <cell r="BJ63">
            <v>0</v>
          </cell>
          <cell r="BK63">
            <v>0</v>
          </cell>
          <cell r="BL63">
            <v>0</v>
          </cell>
          <cell r="BM63">
            <v>0</v>
          </cell>
        </row>
        <row r="64">
          <cell r="B64" t="str">
            <v>NONFERR</v>
          </cell>
          <cell r="C64">
            <v>0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U64">
            <v>0</v>
          </cell>
          <cell r="V64">
            <v>0</v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0</v>
          </cell>
          <cell r="AB64">
            <v>0</v>
          </cell>
          <cell r="AC64">
            <v>0</v>
          </cell>
          <cell r="AD64">
            <v>0</v>
          </cell>
          <cell r="AE64">
            <v>0</v>
          </cell>
          <cell r="AF64">
            <v>27.254017723436668</v>
          </cell>
          <cell r="AG64">
            <v>390.34236709228747</v>
          </cell>
          <cell r="AH64">
            <v>0</v>
          </cell>
          <cell r="AI64">
            <v>0</v>
          </cell>
          <cell r="AJ64">
            <v>0</v>
          </cell>
          <cell r="AK64">
            <v>0</v>
          </cell>
          <cell r="AL64">
            <v>0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0</v>
          </cell>
          <cell r="AS64">
            <v>0</v>
          </cell>
          <cell r="AT64">
            <v>0</v>
          </cell>
          <cell r="AU64">
            <v>0</v>
          </cell>
          <cell r="AV64">
            <v>0</v>
          </cell>
          <cell r="AW64">
            <v>0</v>
          </cell>
          <cell r="AX64">
            <v>0</v>
          </cell>
          <cell r="AY64">
            <v>0</v>
          </cell>
          <cell r="AZ64">
            <v>0</v>
          </cell>
          <cell r="BA64">
            <v>0</v>
          </cell>
          <cell r="BB64">
            <v>0</v>
          </cell>
          <cell r="BC64">
            <v>0</v>
          </cell>
          <cell r="BD64">
            <v>0</v>
          </cell>
          <cell r="BE64">
            <v>0</v>
          </cell>
          <cell r="BF64">
            <v>0</v>
          </cell>
          <cell r="BG64">
            <v>0</v>
          </cell>
          <cell r="BH64">
            <v>0</v>
          </cell>
          <cell r="BI64">
            <v>0</v>
          </cell>
          <cell r="BJ64">
            <v>0</v>
          </cell>
          <cell r="BK64">
            <v>0</v>
          </cell>
          <cell r="BL64">
            <v>0</v>
          </cell>
          <cell r="BM64">
            <v>0</v>
          </cell>
        </row>
        <row r="65">
          <cell r="B65" t="str">
            <v>NONMET</v>
          </cell>
          <cell r="C65">
            <v>0</v>
          </cell>
          <cell r="D65">
            <v>0</v>
          </cell>
          <cell r="E65">
            <v>0</v>
          </cell>
          <cell r="F65">
            <v>0</v>
          </cell>
          <cell r="G65">
            <v>0</v>
          </cell>
          <cell r="H65">
            <v>0</v>
          </cell>
          <cell r="I65">
            <v>0</v>
          </cell>
          <cell r="J65">
            <v>0</v>
          </cell>
          <cell r="K65">
            <v>0</v>
          </cell>
          <cell r="L65">
            <v>0</v>
          </cell>
          <cell r="M65">
            <v>0</v>
          </cell>
          <cell r="N65">
            <v>0</v>
          </cell>
          <cell r="O65">
            <v>0</v>
          </cell>
          <cell r="P65">
            <v>0</v>
          </cell>
          <cell r="Q65">
            <v>0</v>
          </cell>
          <cell r="R65">
            <v>0</v>
          </cell>
          <cell r="S65">
            <v>0</v>
          </cell>
          <cell r="T65">
            <v>0</v>
          </cell>
          <cell r="U65">
            <v>0</v>
          </cell>
          <cell r="V65">
            <v>0</v>
          </cell>
          <cell r="W65">
            <v>0</v>
          </cell>
          <cell r="X65">
            <v>0</v>
          </cell>
          <cell r="Y65">
            <v>0</v>
          </cell>
          <cell r="Z65">
            <v>0</v>
          </cell>
          <cell r="AA65">
            <v>0</v>
          </cell>
          <cell r="AB65">
            <v>0</v>
          </cell>
          <cell r="AC65">
            <v>0</v>
          </cell>
          <cell r="AD65">
            <v>0</v>
          </cell>
          <cell r="AE65">
            <v>0</v>
          </cell>
          <cell r="AF65">
            <v>0</v>
          </cell>
          <cell r="AG65">
            <v>0</v>
          </cell>
          <cell r="AH65">
            <v>0</v>
          </cell>
          <cell r="AI65">
            <v>0</v>
          </cell>
          <cell r="AJ65">
            <v>0</v>
          </cell>
          <cell r="AK65">
            <v>0</v>
          </cell>
          <cell r="AL65">
            <v>0</v>
          </cell>
          <cell r="AM65">
            <v>0</v>
          </cell>
          <cell r="AN65">
            <v>0</v>
          </cell>
          <cell r="AO65">
            <v>0</v>
          </cell>
          <cell r="AP65">
            <v>0</v>
          </cell>
          <cell r="AQ65">
            <v>0</v>
          </cell>
          <cell r="AR65">
            <v>0</v>
          </cell>
          <cell r="AS65">
            <v>0</v>
          </cell>
          <cell r="AT65">
            <v>0</v>
          </cell>
          <cell r="AU65">
            <v>0</v>
          </cell>
          <cell r="AV65">
            <v>0</v>
          </cell>
          <cell r="AW65">
            <v>0</v>
          </cell>
          <cell r="AX65">
            <v>0</v>
          </cell>
          <cell r="AY65">
            <v>0</v>
          </cell>
          <cell r="AZ65">
            <v>0</v>
          </cell>
          <cell r="BA65">
            <v>0</v>
          </cell>
          <cell r="BB65">
            <v>0</v>
          </cell>
          <cell r="BC65">
            <v>0</v>
          </cell>
          <cell r="BD65">
            <v>0</v>
          </cell>
          <cell r="BE65">
            <v>0</v>
          </cell>
          <cell r="BF65">
            <v>0</v>
          </cell>
          <cell r="BG65">
            <v>0</v>
          </cell>
          <cell r="BH65">
            <v>0</v>
          </cell>
          <cell r="BI65">
            <v>0</v>
          </cell>
          <cell r="BJ65">
            <v>0</v>
          </cell>
          <cell r="BK65">
            <v>0</v>
          </cell>
          <cell r="BL65">
            <v>0</v>
          </cell>
          <cell r="BM65">
            <v>0</v>
          </cell>
        </row>
        <row r="66">
          <cell r="B66" t="str">
            <v>TRANSEQ</v>
          </cell>
          <cell r="C66">
            <v>0</v>
          </cell>
          <cell r="D66">
            <v>0</v>
          </cell>
          <cell r="E66">
            <v>0</v>
          </cell>
          <cell r="F66">
            <v>0</v>
          </cell>
          <cell r="G66">
            <v>0</v>
          </cell>
          <cell r="H66">
            <v>0</v>
          </cell>
          <cell r="I66">
            <v>0</v>
          </cell>
          <cell r="J66">
            <v>0</v>
          </cell>
          <cell r="K66">
            <v>0</v>
          </cell>
          <cell r="L66">
            <v>0</v>
          </cell>
          <cell r="M66">
            <v>0</v>
          </cell>
          <cell r="N66">
            <v>0</v>
          </cell>
          <cell r="O66">
            <v>0</v>
          </cell>
          <cell r="P66">
            <v>0</v>
          </cell>
          <cell r="Q66">
            <v>0</v>
          </cell>
          <cell r="R66">
            <v>0</v>
          </cell>
          <cell r="S66">
            <v>0</v>
          </cell>
          <cell r="T66">
            <v>0</v>
          </cell>
          <cell r="U66">
            <v>0</v>
          </cell>
          <cell r="V66">
            <v>0</v>
          </cell>
          <cell r="W66">
            <v>0</v>
          </cell>
          <cell r="X66">
            <v>0</v>
          </cell>
          <cell r="Y66">
            <v>0</v>
          </cell>
          <cell r="Z66">
            <v>0</v>
          </cell>
          <cell r="AA66">
            <v>0</v>
          </cell>
          <cell r="AB66">
            <v>0</v>
          </cell>
          <cell r="AC66">
            <v>0</v>
          </cell>
          <cell r="AD66">
            <v>0</v>
          </cell>
          <cell r="AE66">
            <v>0</v>
          </cell>
          <cell r="AF66">
            <v>0</v>
          </cell>
          <cell r="AG66">
            <v>0</v>
          </cell>
          <cell r="AH66">
            <v>0</v>
          </cell>
          <cell r="AI66">
            <v>0</v>
          </cell>
          <cell r="AJ66">
            <v>0</v>
          </cell>
          <cell r="AK66">
            <v>0</v>
          </cell>
          <cell r="AL66">
            <v>0</v>
          </cell>
          <cell r="AM66">
            <v>0</v>
          </cell>
          <cell r="AN66">
            <v>0</v>
          </cell>
          <cell r="AO66">
            <v>0</v>
          </cell>
          <cell r="AP66">
            <v>0</v>
          </cell>
          <cell r="AQ66">
            <v>0</v>
          </cell>
          <cell r="AR66">
            <v>0</v>
          </cell>
          <cell r="AS66">
            <v>0</v>
          </cell>
          <cell r="AT66">
            <v>0</v>
          </cell>
          <cell r="AU66">
            <v>0</v>
          </cell>
          <cell r="AV66">
            <v>0</v>
          </cell>
          <cell r="AW66">
            <v>0</v>
          </cell>
          <cell r="AX66">
            <v>0</v>
          </cell>
          <cell r="AY66">
            <v>0</v>
          </cell>
          <cell r="AZ66">
            <v>0</v>
          </cell>
          <cell r="BA66">
            <v>0</v>
          </cell>
          <cell r="BB66">
            <v>0</v>
          </cell>
          <cell r="BC66">
            <v>0</v>
          </cell>
          <cell r="BD66">
            <v>0</v>
          </cell>
          <cell r="BE66">
            <v>0</v>
          </cell>
          <cell r="BF66">
            <v>0</v>
          </cell>
          <cell r="BG66">
            <v>0</v>
          </cell>
          <cell r="BH66">
            <v>0</v>
          </cell>
          <cell r="BI66">
            <v>0</v>
          </cell>
          <cell r="BJ66">
            <v>0</v>
          </cell>
          <cell r="BK66">
            <v>0</v>
          </cell>
          <cell r="BL66">
            <v>0</v>
          </cell>
          <cell r="BM66">
            <v>0</v>
          </cell>
        </row>
        <row r="67">
          <cell r="B67" t="str">
            <v>MACHINE</v>
          </cell>
          <cell r="C67">
            <v>0</v>
          </cell>
          <cell r="D67">
            <v>0</v>
          </cell>
          <cell r="E67">
            <v>0</v>
          </cell>
          <cell r="F67">
            <v>0</v>
          </cell>
          <cell r="G67">
            <v>0</v>
          </cell>
          <cell r="H67">
            <v>0</v>
          </cell>
          <cell r="I67">
            <v>0</v>
          </cell>
          <cell r="J67">
            <v>0</v>
          </cell>
          <cell r="K67">
            <v>0</v>
          </cell>
          <cell r="L67">
            <v>0</v>
          </cell>
          <cell r="M67">
            <v>0</v>
          </cell>
          <cell r="N67">
            <v>0</v>
          </cell>
          <cell r="O67">
            <v>0</v>
          </cell>
          <cell r="P67">
            <v>0</v>
          </cell>
          <cell r="Q67">
            <v>0</v>
          </cell>
          <cell r="R67">
            <v>0</v>
          </cell>
          <cell r="S67">
            <v>0</v>
          </cell>
          <cell r="T67">
            <v>0</v>
          </cell>
          <cell r="U67">
            <v>0</v>
          </cell>
          <cell r="V67">
            <v>0</v>
          </cell>
          <cell r="W67">
            <v>0</v>
          </cell>
          <cell r="X67">
            <v>0</v>
          </cell>
          <cell r="Y67">
            <v>0</v>
          </cell>
          <cell r="Z67">
            <v>0</v>
          </cell>
          <cell r="AA67">
            <v>0</v>
          </cell>
          <cell r="AB67">
            <v>0</v>
          </cell>
          <cell r="AC67">
            <v>0</v>
          </cell>
          <cell r="AD67">
            <v>0</v>
          </cell>
          <cell r="AE67">
            <v>0</v>
          </cell>
          <cell r="AF67">
            <v>139.58923676692589</v>
          </cell>
          <cell r="AG67">
            <v>19.471069087682267</v>
          </cell>
          <cell r="AH67">
            <v>0</v>
          </cell>
          <cell r="AI67">
            <v>0</v>
          </cell>
          <cell r="AJ67">
            <v>0</v>
          </cell>
          <cell r="AK67">
            <v>0</v>
          </cell>
          <cell r="AL67">
            <v>0</v>
          </cell>
          <cell r="AM67">
            <v>0</v>
          </cell>
          <cell r="AN67">
            <v>0</v>
          </cell>
          <cell r="AO67">
            <v>0</v>
          </cell>
          <cell r="AP67">
            <v>0</v>
          </cell>
          <cell r="AQ67">
            <v>0</v>
          </cell>
          <cell r="AR67">
            <v>0</v>
          </cell>
          <cell r="AS67">
            <v>0</v>
          </cell>
          <cell r="AT67">
            <v>0</v>
          </cell>
          <cell r="AU67">
            <v>0</v>
          </cell>
          <cell r="AV67">
            <v>0</v>
          </cell>
          <cell r="AW67">
            <v>0</v>
          </cell>
          <cell r="AX67">
            <v>0</v>
          </cell>
          <cell r="AY67">
            <v>0</v>
          </cell>
          <cell r="AZ67">
            <v>0</v>
          </cell>
          <cell r="BA67">
            <v>0</v>
          </cell>
          <cell r="BB67">
            <v>0</v>
          </cell>
          <cell r="BC67">
            <v>0</v>
          </cell>
          <cell r="BD67">
            <v>0</v>
          </cell>
          <cell r="BE67">
            <v>0</v>
          </cell>
          <cell r="BF67">
            <v>0</v>
          </cell>
          <cell r="BG67">
            <v>0</v>
          </cell>
          <cell r="BH67">
            <v>0</v>
          </cell>
          <cell r="BI67">
            <v>0</v>
          </cell>
          <cell r="BJ67">
            <v>0</v>
          </cell>
          <cell r="BK67">
            <v>0</v>
          </cell>
          <cell r="BL67">
            <v>0</v>
          </cell>
          <cell r="BM67">
            <v>0</v>
          </cell>
        </row>
        <row r="68">
          <cell r="B68" t="str">
            <v>MINING</v>
          </cell>
          <cell r="C68">
            <v>0</v>
          </cell>
          <cell r="D68">
            <v>0</v>
          </cell>
          <cell r="E68">
            <v>0</v>
          </cell>
          <cell r="F68">
            <v>0</v>
          </cell>
          <cell r="G68">
            <v>0</v>
          </cell>
          <cell r="H68">
            <v>0</v>
          </cell>
          <cell r="I68">
            <v>0</v>
          </cell>
          <cell r="J68">
            <v>0</v>
          </cell>
          <cell r="K68">
            <v>0</v>
          </cell>
          <cell r="L68">
            <v>0</v>
          </cell>
          <cell r="M68">
            <v>0</v>
          </cell>
          <cell r="N68">
            <v>0</v>
          </cell>
          <cell r="O68">
            <v>0</v>
          </cell>
          <cell r="P68">
            <v>0</v>
          </cell>
          <cell r="Q68">
            <v>0</v>
          </cell>
          <cell r="R68">
            <v>0</v>
          </cell>
          <cell r="S68">
            <v>0</v>
          </cell>
          <cell r="T68">
            <v>0</v>
          </cell>
          <cell r="U68">
            <v>0</v>
          </cell>
          <cell r="V68">
            <v>0</v>
          </cell>
          <cell r="W68">
            <v>0</v>
          </cell>
          <cell r="X68">
            <v>0</v>
          </cell>
          <cell r="Y68">
            <v>0</v>
          </cell>
          <cell r="Z68">
            <v>0</v>
          </cell>
          <cell r="AA68">
            <v>0</v>
          </cell>
          <cell r="AB68">
            <v>0</v>
          </cell>
          <cell r="AC68">
            <v>0</v>
          </cell>
          <cell r="AD68">
            <v>0</v>
          </cell>
          <cell r="AE68">
            <v>0</v>
          </cell>
          <cell r="AF68">
            <v>1550.7142860914537</v>
          </cell>
          <cell r="AG68">
            <v>127.40130151861086</v>
          </cell>
          <cell r="AH68">
            <v>0</v>
          </cell>
          <cell r="AI68">
            <v>0</v>
          </cell>
          <cell r="AJ68">
            <v>0</v>
          </cell>
          <cell r="AK68">
            <v>0</v>
          </cell>
          <cell r="AL68">
            <v>0</v>
          </cell>
          <cell r="AM68">
            <v>0</v>
          </cell>
          <cell r="AN68">
            <v>0</v>
          </cell>
          <cell r="AO68">
            <v>0</v>
          </cell>
          <cell r="AP68">
            <v>0</v>
          </cell>
          <cell r="AQ68">
            <v>0</v>
          </cell>
          <cell r="AR68">
            <v>0</v>
          </cell>
          <cell r="AS68">
            <v>0</v>
          </cell>
          <cell r="AT68">
            <v>0</v>
          </cell>
          <cell r="AU68">
            <v>0</v>
          </cell>
          <cell r="AV68">
            <v>0</v>
          </cell>
          <cell r="AW68">
            <v>0</v>
          </cell>
          <cell r="AX68">
            <v>0</v>
          </cell>
          <cell r="AY68">
            <v>0</v>
          </cell>
          <cell r="AZ68">
            <v>0</v>
          </cell>
          <cell r="BA68">
            <v>0</v>
          </cell>
          <cell r="BB68">
            <v>0</v>
          </cell>
          <cell r="BC68">
            <v>0</v>
          </cell>
          <cell r="BD68">
            <v>0</v>
          </cell>
          <cell r="BE68">
            <v>0</v>
          </cell>
          <cell r="BF68">
            <v>0</v>
          </cell>
          <cell r="BG68">
            <v>0</v>
          </cell>
          <cell r="BH68">
            <v>0</v>
          </cell>
          <cell r="BI68">
            <v>0</v>
          </cell>
          <cell r="BJ68">
            <v>0</v>
          </cell>
          <cell r="BK68">
            <v>0</v>
          </cell>
          <cell r="BL68">
            <v>0</v>
          </cell>
          <cell r="BM68">
            <v>0</v>
          </cell>
        </row>
        <row r="69">
          <cell r="B69" t="str">
            <v>FOODPRO</v>
          </cell>
          <cell r="C69">
            <v>0</v>
          </cell>
          <cell r="D69">
            <v>0</v>
          </cell>
          <cell r="E69">
            <v>0</v>
          </cell>
          <cell r="F69">
            <v>0</v>
          </cell>
          <cell r="G69">
            <v>0</v>
          </cell>
          <cell r="H69">
            <v>0</v>
          </cell>
          <cell r="I69">
            <v>0</v>
          </cell>
          <cell r="J69">
            <v>0</v>
          </cell>
          <cell r="K69">
            <v>0</v>
          </cell>
          <cell r="L69">
            <v>0</v>
          </cell>
          <cell r="M69">
            <v>0</v>
          </cell>
          <cell r="N69">
            <v>0</v>
          </cell>
          <cell r="O69">
            <v>0</v>
          </cell>
          <cell r="P69">
            <v>0</v>
          </cell>
          <cell r="Q69">
            <v>0</v>
          </cell>
          <cell r="R69">
            <v>0</v>
          </cell>
          <cell r="S69">
            <v>0</v>
          </cell>
          <cell r="T69">
            <v>0</v>
          </cell>
          <cell r="U69">
            <v>0</v>
          </cell>
          <cell r="V69">
            <v>0</v>
          </cell>
          <cell r="W69">
            <v>0</v>
          </cell>
          <cell r="X69">
            <v>0</v>
          </cell>
          <cell r="Y69">
            <v>0</v>
          </cell>
          <cell r="Z69">
            <v>0</v>
          </cell>
          <cell r="AA69">
            <v>0</v>
          </cell>
          <cell r="AB69">
            <v>0</v>
          </cell>
          <cell r="AC69">
            <v>0</v>
          </cell>
          <cell r="AD69">
            <v>0</v>
          </cell>
          <cell r="AE69">
            <v>0</v>
          </cell>
          <cell r="AF69">
            <v>0</v>
          </cell>
          <cell r="AG69">
            <v>0</v>
          </cell>
          <cell r="AH69">
            <v>0</v>
          </cell>
          <cell r="AI69">
            <v>0</v>
          </cell>
          <cell r="AJ69">
            <v>0</v>
          </cell>
          <cell r="AK69">
            <v>0</v>
          </cell>
          <cell r="AL69">
            <v>0</v>
          </cell>
          <cell r="AM69">
            <v>0</v>
          </cell>
          <cell r="AN69">
            <v>0</v>
          </cell>
          <cell r="AO69">
            <v>0</v>
          </cell>
          <cell r="AP69">
            <v>0</v>
          </cell>
          <cell r="AQ69">
            <v>0</v>
          </cell>
          <cell r="AR69">
            <v>0</v>
          </cell>
          <cell r="AS69">
            <v>0</v>
          </cell>
          <cell r="AT69">
            <v>0</v>
          </cell>
          <cell r="AU69">
            <v>0</v>
          </cell>
          <cell r="AV69">
            <v>0</v>
          </cell>
          <cell r="AW69">
            <v>0</v>
          </cell>
          <cell r="AX69">
            <v>0</v>
          </cell>
          <cell r="AY69">
            <v>0</v>
          </cell>
          <cell r="AZ69">
            <v>0</v>
          </cell>
          <cell r="BA69">
            <v>0</v>
          </cell>
          <cell r="BB69">
            <v>0</v>
          </cell>
          <cell r="BC69">
            <v>0</v>
          </cell>
          <cell r="BD69">
            <v>0</v>
          </cell>
          <cell r="BE69">
            <v>0</v>
          </cell>
          <cell r="BF69">
            <v>0</v>
          </cell>
          <cell r="BG69">
            <v>0</v>
          </cell>
          <cell r="BH69">
            <v>0</v>
          </cell>
          <cell r="BI69">
            <v>0</v>
          </cell>
          <cell r="BJ69">
            <v>0</v>
          </cell>
          <cell r="BK69">
            <v>0</v>
          </cell>
          <cell r="BL69">
            <v>0</v>
          </cell>
          <cell r="BM69">
            <v>0</v>
          </cell>
        </row>
        <row r="70">
          <cell r="B70" t="str">
            <v>PAPERPRO</v>
          </cell>
          <cell r="C70">
            <v>0</v>
          </cell>
          <cell r="D70">
            <v>1244</v>
          </cell>
          <cell r="E70">
            <v>0</v>
          </cell>
          <cell r="F70">
            <v>0</v>
          </cell>
          <cell r="G70">
            <v>2105.54018</v>
          </cell>
          <cell r="H70">
            <v>0</v>
          </cell>
          <cell r="I70">
            <v>0</v>
          </cell>
          <cell r="J70">
            <v>0</v>
          </cell>
          <cell r="K70">
            <v>0</v>
          </cell>
          <cell r="L70">
            <v>0</v>
          </cell>
          <cell r="M70">
            <v>0</v>
          </cell>
          <cell r="N70">
            <v>0</v>
          </cell>
          <cell r="O70">
            <v>0</v>
          </cell>
          <cell r="P70">
            <v>0</v>
          </cell>
          <cell r="Q70">
            <v>0</v>
          </cell>
          <cell r="R70">
            <v>0</v>
          </cell>
          <cell r="S70">
            <v>0</v>
          </cell>
          <cell r="T70">
            <v>0</v>
          </cell>
          <cell r="U70">
            <v>0</v>
          </cell>
          <cell r="V70">
            <v>0</v>
          </cell>
          <cell r="W70">
            <v>0</v>
          </cell>
          <cell r="X70">
            <v>0</v>
          </cell>
          <cell r="Y70">
            <v>0</v>
          </cell>
          <cell r="Z70">
            <v>0</v>
          </cell>
          <cell r="AA70">
            <v>0</v>
          </cell>
          <cell r="AB70">
            <v>0</v>
          </cell>
          <cell r="AC70">
            <v>0</v>
          </cell>
          <cell r="AD70">
            <v>0</v>
          </cell>
          <cell r="AE70">
            <v>0</v>
          </cell>
          <cell r="AF70">
            <v>0</v>
          </cell>
          <cell r="AG70">
            <v>0</v>
          </cell>
          <cell r="AH70">
            <v>0</v>
          </cell>
          <cell r="AI70">
            <v>0</v>
          </cell>
          <cell r="AJ70">
            <v>0</v>
          </cell>
          <cell r="AK70">
            <v>0</v>
          </cell>
          <cell r="AL70">
            <v>0</v>
          </cell>
          <cell r="AM70">
            <v>0</v>
          </cell>
          <cell r="AN70">
            <v>0</v>
          </cell>
          <cell r="AO70">
            <v>0</v>
          </cell>
          <cell r="AP70">
            <v>0</v>
          </cell>
          <cell r="AQ70">
            <v>0</v>
          </cell>
          <cell r="AR70">
            <v>0</v>
          </cell>
          <cell r="AS70">
            <v>0</v>
          </cell>
          <cell r="AT70">
            <v>0</v>
          </cell>
          <cell r="AU70">
            <v>0</v>
          </cell>
          <cell r="AV70">
            <v>0</v>
          </cell>
          <cell r="AW70">
            <v>0</v>
          </cell>
          <cell r="AX70">
            <v>0</v>
          </cell>
          <cell r="AY70">
            <v>0</v>
          </cell>
          <cell r="AZ70">
            <v>0</v>
          </cell>
          <cell r="BA70">
            <v>0</v>
          </cell>
          <cell r="BB70">
            <v>0</v>
          </cell>
          <cell r="BC70">
            <v>0</v>
          </cell>
          <cell r="BD70">
            <v>0</v>
          </cell>
          <cell r="BE70">
            <v>0</v>
          </cell>
          <cell r="BF70">
            <v>0</v>
          </cell>
          <cell r="BG70">
            <v>0</v>
          </cell>
          <cell r="BH70">
            <v>0</v>
          </cell>
          <cell r="BI70">
            <v>0</v>
          </cell>
          <cell r="BJ70">
            <v>0</v>
          </cell>
          <cell r="BK70">
            <v>0</v>
          </cell>
          <cell r="BL70">
            <v>0</v>
          </cell>
          <cell r="BM70">
            <v>0</v>
          </cell>
        </row>
        <row r="71">
          <cell r="B71" t="str">
            <v>WOODPRO</v>
          </cell>
          <cell r="C71">
            <v>0</v>
          </cell>
          <cell r="D71">
            <v>0</v>
          </cell>
          <cell r="E71">
            <v>0</v>
          </cell>
          <cell r="F71">
            <v>0</v>
          </cell>
          <cell r="G71">
            <v>0</v>
          </cell>
          <cell r="H71">
            <v>0</v>
          </cell>
          <cell r="I71">
            <v>0</v>
          </cell>
          <cell r="J71">
            <v>0</v>
          </cell>
          <cell r="K71">
            <v>0</v>
          </cell>
          <cell r="L71">
            <v>0</v>
          </cell>
          <cell r="M71">
            <v>0</v>
          </cell>
          <cell r="N71">
            <v>0</v>
          </cell>
          <cell r="O71">
            <v>0</v>
          </cell>
          <cell r="P71">
            <v>0</v>
          </cell>
          <cell r="Q71">
            <v>0</v>
          </cell>
          <cell r="R71">
            <v>0</v>
          </cell>
          <cell r="S71">
            <v>0</v>
          </cell>
          <cell r="T71">
            <v>0</v>
          </cell>
          <cell r="U71">
            <v>0</v>
          </cell>
          <cell r="V71">
            <v>0</v>
          </cell>
          <cell r="W71">
            <v>0</v>
          </cell>
          <cell r="X71">
            <v>0</v>
          </cell>
          <cell r="Y71">
            <v>0</v>
          </cell>
          <cell r="Z71">
            <v>0</v>
          </cell>
          <cell r="AA71">
            <v>0</v>
          </cell>
          <cell r="AB71">
            <v>0</v>
          </cell>
          <cell r="AC71">
            <v>0</v>
          </cell>
          <cell r="AD71">
            <v>0</v>
          </cell>
          <cell r="AE71">
            <v>0</v>
          </cell>
          <cell r="AF71">
            <v>0</v>
          </cell>
          <cell r="AG71">
            <v>0</v>
          </cell>
          <cell r="AH71">
            <v>0</v>
          </cell>
          <cell r="AI71">
            <v>0</v>
          </cell>
          <cell r="AJ71">
            <v>0</v>
          </cell>
          <cell r="AK71">
            <v>0</v>
          </cell>
          <cell r="AL71">
            <v>0</v>
          </cell>
          <cell r="AM71">
            <v>0</v>
          </cell>
          <cell r="AN71">
            <v>0</v>
          </cell>
          <cell r="AO71">
            <v>0</v>
          </cell>
          <cell r="AP71">
            <v>0</v>
          </cell>
          <cell r="AQ71">
            <v>0</v>
          </cell>
          <cell r="AR71">
            <v>0</v>
          </cell>
          <cell r="AS71">
            <v>0</v>
          </cell>
          <cell r="AT71">
            <v>0</v>
          </cell>
          <cell r="AU71">
            <v>0</v>
          </cell>
          <cell r="AV71">
            <v>0</v>
          </cell>
          <cell r="AW71">
            <v>0</v>
          </cell>
          <cell r="AX71">
            <v>0</v>
          </cell>
          <cell r="AY71">
            <v>0</v>
          </cell>
          <cell r="AZ71">
            <v>0</v>
          </cell>
          <cell r="BA71">
            <v>0</v>
          </cell>
          <cell r="BB71">
            <v>0</v>
          </cell>
          <cell r="BC71">
            <v>0</v>
          </cell>
          <cell r="BD71">
            <v>0</v>
          </cell>
          <cell r="BE71">
            <v>0</v>
          </cell>
          <cell r="BF71">
            <v>0</v>
          </cell>
          <cell r="BG71">
            <v>0</v>
          </cell>
          <cell r="BH71">
            <v>0</v>
          </cell>
          <cell r="BI71">
            <v>0</v>
          </cell>
          <cell r="BJ71">
            <v>0</v>
          </cell>
          <cell r="BK71">
            <v>0</v>
          </cell>
          <cell r="BL71">
            <v>0</v>
          </cell>
          <cell r="BM71">
            <v>0</v>
          </cell>
        </row>
        <row r="72">
          <cell r="B72" t="str">
            <v>CONSTRUC</v>
          </cell>
          <cell r="C72">
            <v>0</v>
          </cell>
          <cell r="D72">
            <v>7329.0810200000005</v>
          </cell>
          <cell r="E72">
            <v>0</v>
          </cell>
          <cell r="F72">
            <v>0</v>
          </cell>
          <cell r="G72">
            <v>2684.1431149999999</v>
          </cell>
          <cell r="H72">
            <v>0</v>
          </cell>
          <cell r="I72">
            <v>0</v>
          </cell>
          <cell r="J72">
            <v>0</v>
          </cell>
          <cell r="K72">
            <v>0</v>
          </cell>
          <cell r="L72">
            <v>0</v>
          </cell>
          <cell r="M72">
            <v>0</v>
          </cell>
          <cell r="N72">
            <v>0</v>
          </cell>
          <cell r="O72">
            <v>0</v>
          </cell>
          <cell r="P72">
            <v>0</v>
          </cell>
          <cell r="Q72">
            <v>0</v>
          </cell>
          <cell r="R72">
            <v>0</v>
          </cell>
          <cell r="S72">
            <v>0</v>
          </cell>
          <cell r="T72">
            <v>0</v>
          </cell>
          <cell r="U72">
            <v>0</v>
          </cell>
          <cell r="V72">
            <v>0</v>
          </cell>
          <cell r="W72">
            <v>0</v>
          </cell>
          <cell r="X72">
            <v>0</v>
          </cell>
          <cell r="Y72">
            <v>0</v>
          </cell>
          <cell r="Z72">
            <v>0</v>
          </cell>
          <cell r="AA72">
            <v>0</v>
          </cell>
          <cell r="AB72">
            <v>0</v>
          </cell>
          <cell r="AC72">
            <v>0</v>
          </cell>
          <cell r="AD72">
            <v>0</v>
          </cell>
          <cell r="AE72">
            <v>0</v>
          </cell>
          <cell r="AF72">
            <v>757.81384318299115</v>
          </cell>
          <cell r="AG72">
            <v>183.56004169704525</v>
          </cell>
          <cell r="AH72">
            <v>0</v>
          </cell>
          <cell r="AI72">
            <v>0</v>
          </cell>
          <cell r="AJ72">
            <v>0</v>
          </cell>
          <cell r="AK72">
            <v>0</v>
          </cell>
          <cell r="AL72">
            <v>0</v>
          </cell>
          <cell r="AM72">
            <v>0</v>
          </cell>
          <cell r="AN72">
            <v>0</v>
          </cell>
          <cell r="AO72">
            <v>0</v>
          </cell>
          <cell r="AP72">
            <v>0</v>
          </cell>
          <cell r="AQ72">
            <v>0</v>
          </cell>
          <cell r="AR72">
            <v>0</v>
          </cell>
          <cell r="AS72">
            <v>0</v>
          </cell>
          <cell r="AT72">
            <v>0</v>
          </cell>
          <cell r="AU72">
            <v>0</v>
          </cell>
          <cell r="AV72">
            <v>0</v>
          </cell>
          <cell r="AW72">
            <v>0</v>
          </cell>
          <cell r="AX72">
            <v>0</v>
          </cell>
          <cell r="AY72">
            <v>0</v>
          </cell>
          <cell r="AZ72">
            <v>0</v>
          </cell>
          <cell r="BA72">
            <v>0</v>
          </cell>
          <cell r="BB72">
            <v>0</v>
          </cell>
          <cell r="BC72">
            <v>0</v>
          </cell>
          <cell r="BD72">
            <v>0</v>
          </cell>
          <cell r="BE72">
            <v>0</v>
          </cell>
          <cell r="BF72">
            <v>0</v>
          </cell>
          <cell r="BG72">
            <v>0</v>
          </cell>
          <cell r="BH72">
            <v>0</v>
          </cell>
          <cell r="BI72">
            <v>0</v>
          </cell>
          <cell r="BJ72">
            <v>0</v>
          </cell>
          <cell r="BK72">
            <v>0</v>
          </cell>
          <cell r="BL72">
            <v>0</v>
          </cell>
          <cell r="BM72">
            <v>0</v>
          </cell>
        </row>
        <row r="73">
          <cell r="B73" t="str">
            <v>TEXTILES</v>
          </cell>
          <cell r="C73">
            <v>0</v>
          </cell>
          <cell r="D73">
            <v>80</v>
          </cell>
          <cell r="E73">
            <v>0</v>
          </cell>
          <cell r="F73">
            <v>0</v>
          </cell>
          <cell r="G73">
            <v>2079.7923800000003</v>
          </cell>
          <cell r="H73">
            <v>0</v>
          </cell>
          <cell r="I73">
            <v>0</v>
          </cell>
          <cell r="J73">
            <v>0</v>
          </cell>
          <cell r="K73">
            <v>0</v>
          </cell>
          <cell r="L73">
            <v>0</v>
          </cell>
          <cell r="M73">
            <v>0</v>
          </cell>
          <cell r="N73">
            <v>0</v>
          </cell>
          <cell r="O73">
            <v>0</v>
          </cell>
          <cell r="P73">
            <v>0</v>
          </cell>
          <cell r="Q73">
            <v>0</v>
          </cell>
          <cell r="R73">
            <v>0</v>
          </cell>
          <cell r="S73">
            <v>0</v>
          </cell>
          <cell r="T73">
            <v>0</v>
          </cell>
          <cell r="U73">
            <v>0</v>
          </cell>
          <cell r="V73">
            <v>0</v>
          </cell>
          <cell r="W73">
            <v>0</v>
          </cell>
          <cell r="X73">
            <v>0</v>
          </cell>
          <cell r="Y73">
            <v>0</v>
          </cell>
          <cell r="Z73">
            <v>0</v>
          </cell>
          <cell r="AA73">
            <v>0</v>
          </cell>
          <cell r="AB73">
            <v>0</v>
          </cell>
          <cell r="AC73">
            <v>0</v>
          </cell>
          <cell r="AD73">
            <v>0</v>
          </cell>
          <cell r="AE73">
            <v>0</v>
          </cell>
          <cell r="AF73">
            <v>238.64713418149475</v>
          </cell>
          <cell r="AG73">
            <v>33.383582745587105</v>
          </cell>
          <cell r="AH73">
            <v>0</v>
          </cell>
          <cell r="AI73">
            <v>0</v>
          </cell>
          <cell r="AJ73">
            <v>0</v>
          </cell>
          <cell r="AK73">
            <v>0</v>
          </cell>
          <cell r="AL73">
            <v>0</v>
          </cell>
          <cell r="AM73">
            <v>0</v>
          </cell>
          <cell r="AN73">
            <v>0</v>
          </cell>
          <cell r="AO73">
            <v>0</v>
          </cell>
          <cell r="AP73">
            <v>0</v>
          </cell>
          <cell r="AQ73">
            <v>0</v>
          </cell>
          <cell r="AR73">
            <v>0</v>
          </cell>
          <cell r="AS73">
            <v>0</v>
          </cell>
          <cell r="AT73">
            <v>0</v>
          </cell>
          <cell r="AU73">
            <v>0</v>
          </cell>
          <cell r="AV73">
            <v>0</v>
          </cell>
          <cell r="AW73">
            <v>0</v>
          </cell>
          <cell r="AX73">
            <v>0</v>
          </cell>
          <cell r="AY73">
            <v>0</v>
          </cell>
          <cell r="AZ73">
            <v>0</v>
          </cell>
          <cell r="BA73">
            <v>0</v>
          </cell>
          <cell r="BB73">
            <v>0</v>
          </cell>
          <cell r="BC73">
            <v>0</v>
          </cell>
          <cell r="BD73">
            <v>0</v>
          </cell>
          <cell r="BE73">
            <v>0</v>
          </cell>
          <cell r="BF73">
            <v>0</v>
          </cell>
          <cell r="BG73">
            <v>0</v>
          </cell>
          <cell r="BH73">
            <v>0</v>
          </cell>
          <cell r="BI73">
            <v>0</v>
          </cell>
          <cell r="BJ73">
            <v>0</v>
          </cell>
          <cell r="BK73">
            <v>0</v>
          </cell>
          <cell r="BL73">
            <v>0</v>
          </cell>
          <cell r="BM73">
            <v>0</v>
          </cell>
        </row>
        <row r="74">
          <cell r="B74" t="str">
            <v>INONSPEC</v>
          </cell>
          <cell r="C74">
            <v>0</v>
          </cell>
          <cell r="D74">
            <v>232717.314506</v>
          </cell>
          <cell r="E74">
            <v>0</v>
          </cell>
          <cell r="F74">
            <v>0</v>
          </cell>
          <cell r="G74">
            <v>3196.8978460000008</v>
          </cell>
          <cell r="H74">
            <v>0</v>
          </cell>
          <cell r="I74">
            <v>0</v>
          </cell>
          <cell r="J74">
            <v>0</v>
          </cell>
          <cell r="K74">
            <v>0</v>
          </cell>
          <cell r="L74">
            <v>0</v>
          </cell>
          <cell r="M74">
            <v>0</v>
          </cell>
          <cell r="N74">
            <v>0</v>
          </cell>
          <cell r="O74">
            <v>0</v>
          </cell>
          <cell r="P74">
            <v>0</v>
          </cell>
          <cell r="Q74">
            <v>0</v>
          </cell>
          <cell r="R74">
            <v>0</v>
          </cell>
          <cell r="S74">
            <v>0</v>
          </cell>
          <cell r="T74">
            <v>0</v>
          </cell>
          <cell r="U74">
            <v>0</v>
          </cell>
          <cell r="V74">
            <v>0</v>
          </cell>
          <cell r="W74">
            <v>0</v>
          </cell>
          <cell r="X74">
            <v>0</v>
          </cell>
          <cell r="Y74">
            <v>0</v>
          </cell>
          <cell r="Z74">
            <v>2418.8558442660255</v>
          </cell>
          <cell r="AA74">
            <v>0</v>
          </cell>
          <cell r="AB74">
            <v>0</v>
          </cell>
          <cell r="AC74">
            <v>0</v>
          </cell>
          <cell r="AD74">
            <v>0</v>
          </cell>
          <cell r="AE74">
            <v>0</v>
          </cell>
          <cell r="AF74">
            <v>60.319749956505731</v>
          </cell>
          <cell r="AG74">
            <v>161.72001811703765</v>
          </cell>
          <cell r="AH74">
            <v>1335.8158130000002</v>
          </cell>
          <cell r="AI74">
            <v>0</v>
          </cell>
          <cell r="AJ74">
            <v>0</v>
          </cell>
          <cell r="AK74">
            <v>0</v>
          </cell>
          <cell r="AL74">
            <v>0</v>
          </cell>
          <cell r="AM74">
            <v>14255.4</v>
          </cell>
          <cell r="AN74">
            <v>12297.200000000004</v>
          </cell>
          <cell r="AO74">
            <v>32111.314999999999</v>
          </cell>
          <cell r="AP74">
            <v>0</v>
          </cell>
          <cell r="AQ74">
            <v>0</v>
          </cell>
          <cell r="AR74">
            <v>0</v>
          </cell>
          <cell r="AS74">
            <v>0</v>
          </cell>
          <cell r="AT74">
            <v>0</v>
          </cell>
          <cell r="AU74">
            <v>0</v>
          </cell>
          <cell r="AV74">
            <v>0</v>
          </cell>
          <cell r="AW74">
            <v>0</v>
          </cell>
          <cell r="AX74">
            <v>0</v>
          </cell>
          <cell r="AY74">
            <v>0</v>
          </cell>
          <cell r="AZ74">
            <v>0</v>
          </cell>
          <cell r="BA74">
            <v>0</v>
          </cell>
          <cell r="BB74">
            <v>0</v>
          </cell>
          <cell r="BC74">
            <v>0</v>
          </cell>
          <cell r="BD74">
            <v>0</v>
          </cell>
          <cell r="BE74">
            <v>0</v>
          </cell>
          <cell r="BF74">
            <v>0</v>
          </cell>
          <cell r="BG74">
            <v>0</v>
          </cell>
          <cell r="BH74">
            <v>0</v>
          </cell>
          <cell r="BI74">
            <v>0</v>
          </cell>
          <cell r="BJ74">
            <v>0</v>
          </cell>
          <cell r="BK74">
            <v>556481</v>
          </cell>
          <cell r="BL74">
            <v>0</v>
          </cell>
          <cell r="BM74">
            <v>0</v>
          </cell>
        </row>
        <row r="75">
          <cell r="B75" t="str">
            <v>TOTTRANS</v>
          </cell>
          <cell r="C75">
            <v>0</v>
          </cell>
          <cell r="D75">
            <v>0</v>
          </cell>
          <cell r="E75">
            <v>0</v>
          </cell>
          <cell r="F75">
            <v>0</v>
          </cell>
          <cell r="G75">
            <v>0</v>
          </cell>
          <cell r="H75">
            <v>0</v>
          </cell>
          <cell r="I75">
            <v>0</v>
          </cell>
          <cell r="J75">
            <v>0</v>
          </cell>
          <cell r="K75">
            <v>0</v>
          </cell>
          <cell r="L75">
            <v>0</v>
          </cell>
          <cell r="M75">
            <v>0</v>
          </cell>
          <cell r="N75">
            <v>0</v>
          </cell>
          <cell r="O75">
            <v>0</v>
          </cell>
          <cell r="P75">
            <v>0</v>
          </cell>
          <cell r="Q75">
            <v>0</v>
          </cell>
          <cell r="R75">
            <v>0</v>
          </cell>
          <cell r="S75">
            <v>0</v>
          </cell>
          <cell r="T75">
            <v>0</v>
          </cell>
          <cell r="U75">
            <v>0</v>
          </cell>
          <cell r="V75">
            <v>0</v>
          </cell>
          <cell r="W75">
            <v>0</v>
          </cell>
          <cell r="X75">
            <v>0</v>
          </cell>
          <cell r="Y75">
            <v>0</v>
          </cell>
          <cell r="Z75">
            <v>122.98970608400005</v>
          </cell>
          <cell r="AA75">
            <v>30849</v>
          </cell>
          <cell r="AB75">
            <v>0</v>
          </cell>
          <cell r="AC75">
            <v>0</v>
          </cell>
          <cell r="AD75">
            <v>5008</v>
          </cell>
          <cell r="AE75">
            <v>0</v>
          </cell>
          <cell r="AF75">
            <v>4094.986900971815</v>
          </cell>
          <cell r="AG75">
            <v>1208.5662724311101</v>
          </cell>
          <cell r="AH75">
            <v>0</v>
          </cell>
          <cell r="AI75">
            <v>0</v>
          </cell>
          <cell r="AJ75">
            <v>0</v>
          </cell>
          <cell r="AK75">
            <v>0</v>
          </cell>
          <cell r="AL75">
            <v>0</v>
          </cell>
          <cell r="AM75">
            <v>0</v>
          </cell>
          <cell r="AN75">
            <v>0</v>
          </cell>
          <cell r="AO75">
            <v>490432.74404999998</v>
          </cell>
          <cell r="AP75">
            <v>0</v>
          </cell>
          <cell r="AQ75">
            <v>0</v>
          </cell>
          <cell r="AR75">
            <v>0</v>
          </cell>
          <cell r="AS75">
            <v>0</v>
          </cell>
          <cell r="AT75">
            <v>0</v>
          </cell>
          <cell r="AU75">
            <v>0</v>
          </cell>
          <cell r="AV75">
            <v>0</v>
          </cell>
          <cell r="AW75">
            <v>0</v>
          </cell>
          <cell r="AX75">
            <v>0</v>
          </cell>
          <cell r="AY75">
            <v>0</v>
          </cell>
          <cell r="AZ75">
            <v>0</v>
          </cell>
          <cell r="BA75">
            <v>0</v>
          </cell>
          <cell r="BB75">
            <v>0</v>
          </cell>
          <cell r="BC75">
            <v>0</v>
          </cell>
          <cell r="BD75">
            <v>0</v>
          </cell>
          <cell r="BE75">
            <v>0</v>
          </cell>
          <cell r="BF75">
            <v>0</v>
          </cell>
          <cell r="BG75">
            <v>0</v>
          </cell>
          <cell r="BH75">
            <v>0</v>
          </cell>
          <cell r="BI75">
            <v>0</v>
          </cell>
          <cell r="BJ75">
            <v>0</v>
          </cell>
          <cell r="BK75">
            <v>21934.82167679998</v>
          </cell>
          <cell r="BL75">
            <v>0</v>
          </cell>
          <cell r="BM75">
            <v>0</v>
          </cell>
        </row>
        <row r="76">
          <cell r="B76" t="str">
            <v>ROAD</v>
          </cell>
          <cell r="C76">
            <v>0</v>
          </cell>
          <cell r="D76">
            <v>0</v>
          </cell>
          <cell r="E76">
            <v>0</v>
          </cell>
          <cell r="F76">
            <v>0</v>
          </cell>
          <cell r="G76">
            <v>0</v>
          </cell>
          <cell r="H76">
            <v>0</v>
          </cell>
          <cell r="I76">
            <v>0</v>
          </cell>
          <cell r="J76">
            <v>0</v>
          </cell>
          <cell r="K76">
            <v>0</v>
          </cell>
          <cell r="L76">
            <v>0</v>
          </cell>
          <cell r="M76">
            <v>0</v>
          </cell>
          <cell r="N76">
            <v>0</v>
          </cell>
          <cell r="O76">
            <v>0</v>
          </cell>
          <cell r="P76">
            <v>0</v>
          </cell>
          <cell r="Q76">
            <v>0</v>
          </cell>
          <cell r="R76">
            <v>0</v>
          </cell>
          <cell r="S76">
            <v>0</v>
          </cell>
          <cell r="T76">
            <v>0</v>
          </cell>
          <cell r="U76">
            <v>0</v>
          </cell>
          <cell r="V76">
            <v>0</v>
          </cell>
          <cell r="W76">
            <v>0</v>
          </cell>
          <cell r="X76">
            <v>0</v>
          </cell>
          <cell r="Y76">
            <v>0</v>
          </cell>
          <cell r="Z76">
            <v>122.98970608400005</v>
          </cell>
          <cell r="AA76">
            <v>30849</v>
          </cell>
          <cell r="AB76">
            <v>0</v>
          </cell>
          <cell r="AC76">
            <v>0</v>
          </cell>
          <cell r="AD76">
            <v>0</v>
          </cell>
          <cell r="AE76">
            <v>0</v>
          </cell>
          <cell r="AF76">
            <v>1695.7288928566518</v>
          </cell>
          <cell r="AG76">
            <v>172.39057119148114</v>
          </cell>
          <cell r="AH76">
            <v>0</v>
          </cell>
          <cell r="AI76">
            <v>0</v>
          </cell>
          <cell r="AJ76">
            <v>0</v>
          </cell>
          <cell r="AK76">
            <v>0</v>
          </cell>
          <cell r="AL76">
            <v>0</v>
          </cell>
          <cell r="AM76">
            <v>0</v>
          </cell>
          <cell r="AN76">
            <v>0</v>
          </cell>
          <cell r="AO76">
            <v>471598.625</v>
          </cell>
          <cell r="AP76">
            <v>0</v>
          </cell>
          <cell r="AQ76">
            <v>0</v>
          </cell>
          <cell r="AR76">
            <v>0</v>
          </cell>
          <cell r="AS76">
            <v>0</v>
          </cell>
          <cell r="AT76">
            <v>0</v>
          </cell>
          <cell r="AU76">
            <v>0</v>
          </cell>
          <cell r="AV76">
            <v>0</v>
          </cell>
          <cell r="AW76">
            <v>0</v>
          </cell>
          <cell r="AX76">
            <v>0</v>
          </cell>
          <cell r="AY76">
            <v>0</v>
          </cell>
          <cell r="AZ76">
            <v>0</v>
          </cell>
          <cell r="BA76">
            <v>0</v>
          </cell>
          <cell r="BB76">
            <v>0</v>
          </cell>
          <cell r="BC76">
            <v>0</v>
          </cell>
          <cell r="BD76">
            <v>0</v>
          </cell>
          <cell r="BE76">
            <v>0</v>
          </cell>
          <cell r="BF76">
            <v>0</v>
          </cell>
          <cell r="BG76">
            <v>0</v>
          </cell>
          <cell r="BH76">
            <v>0</v>
          </cell>
          <cell r="BI76">
            <v>0</v>
          </cell>
          <cell r="BJ76">
            <v>0</v>
          </cell>
          <cell r="BK76">
            <v>0</v>
          </cell>
          <cell r="BL76">
            <v>0</v>
          </cell>
          <cell r="BM76">
            <v>0</v>
          </cell>
        </row>
        <row r="77">
          <cell r="B77" t="str">
            <v>DOMESAIR</v>
          </cell>
          <cell r="C77">
            <v>0</v>
          </cell>
          <cell r="D77">
            <v>0</v>
          </cell>
          <cell r="E77">
            <v>0</v>
          </cell>
          <cell r="F77">
            <v>0</v>
          </cell>
          <cell r="G77">
            <v>0</v>
          </cell>
          <cell r="H77">
            <v>0</v>
          </cell>
          <cell r="I77">
            <v>0</v>
          </cell>
          <cell r="J77">
            <v>0</v>
          </cell>
          <cell r="K77">
            <v>0</v>
          </cell>
          <cell r="L77">
            <v>0</v>
          </cell>
          <cell r="M77">
            <v>0</v>
          </cell>
          <cell r="N77">
            <v>0</v>
          </cell>
          <cell r="O77">
            <v>0</v>
          </cell>
          <cell r="P77">
            <v>0</v>
          </cell>
          <cell r="Q77">
            <v>0</v>
          </cell>
          <cell r="R77">
            <v>0</v>
          </cell>
          <cell r="S77">
            <v>0</v>
          </cell>
          <cell r="T77">
            <v>0</v>
          </cell>
          <cell r="U77">
            <v>0</v>
          </cell>
          <cell r="V77">
            <v>0</v>
          </cell>
          <cell r="W77">
            <v>0</v>
          </cell>
          <cell r="X77">
            <v>0</v>
          </cell>
          <cell r="Y77">
            <v>0</v>
          </cell>
          <cell r="Z77">
            <v>0</v>
          </cell>
          <cell r="AA77">
            <v>0</v>
          </cell>
          <cell r="AB77">
            <v>0</v>
          </cell>
          <cell r="AC77">
            <v>0</v>
          </cell>
          <cell r="AD77">
            <v>5008</v>
          </cell>
          <cell r="AE77">
            <v>0</v>
          </cell>
          <cell r="AF77">
            <v>2.6500151404958663</v>
          </cell>
          <cell r="AG77">
            <v>0</v>
          </cell>
          <cell r="AH77">
            <v>0</v>
          </cell>
          <cell r="AI77">
            <v>0</v>
          </cell>
          <cell r="AJ77">
            <v>0</v>
          </cell>
          <cell r="AK77">
            <v>0</v>
          </cell>
          <cell r="AL77">
            <v>0</v>
          </cell>
          <cell r="AM77">
            <v>0</v>
          </cell>
          <cell r="AN77">
            <v>0</v>
          </cell>
          <cell r="AO77">
            <v>0</v>
          </cell>
          <cell r="AP77">
            <v>0</v>
          </cell>
          <cell r="AQ77">
            <v>0</v>
          </cell>
          <cell r="AR77">
            <v>0</v>
          </cell>
          <cell r="AS77">
            <v>0</v>
          </cell>
          <cell r="AT77">
            <v>0</v>
          </cell>
          <cell r="AU77">
            <v>0</v>
          </cell>
          <cell r="AV77">
            <v>0</v>
          </cell>
          <cell r="AW77">
            <v>0</v>
          </cell>
          <cell r="AX77">
            <v>0</v>
          </cell>
          <cell r="AY77">
            <v>0</v>
          </cell>
          <cell r="AZ77">
            <v>0</v>
          </cell>
          <cell r="BA77">
            <v>0</v>
          </cell>
          <cell r="BB77">
            <v>0</v>
          </cell>
          <cell r="BC77">
            <v>0</v>
          </cell>
          <cell r="BD77">
            <v>0</v>
          </cell>
          <cell r="BE77">
            <v>0</v>
          </cell>
          <cell r="BF77">
            <v>0</v>
          </cell>
          <cell r="BG77">
            <v>0</v>
          </cell>
          <cell r="BH77">
            <v>0</v>
          </cell>
          <cell r="BI77">
            <v>0</v>
          </cell>
          <cell r="BJ77">
            <v>0</v>
          </cell>
          <cell r="BK77">
            <v>0</v>
          </cell>
          <cell r="BL77">
            <v>0</v>
          </cell>
          <cell r="BM77">
            <v>0</v>
          </cell>
        </row>
        <row r="78">
          <cell r="B78" t="str">
            <v>RAIL</v>
          </cell>
          <cell r="C78">
            <v>0</v>
          </cell>
          <cell r="D78">
            <v>0</v>
          </cell>
          <cell r="E78">
            <v>0</v>
          </cell>
          <cell r="F78">
            <v>0</v>
          </cell>
          <cell r="G78">
            <v>0</v>
          </cell>
          <cell r="H78">
            <v>0</v>
          </cell>
          <cell r="I78">
            <v>0</v>
          </cell>
          <cell r="J78">
            <v>0</v>
          </cell>
          <cell r="K78">
            <v>0</v>
          </cell>
          <cell r="L78">
            <v>0</v>
          </cell>
          <cell r="M78">
            <v>0</v>
          </cell>
          <cell r="N78">
            <v>0</v>
          </cell>
          <cell r="O78">
            <v>0</v>
          </cell>
          <cell r="P78">
            <v>0</v>
          </cell>
          <cell r="Q78">
            <v>0</v>
          </cell>
          <cell r="R78">
            <v>0</v>
          </cell>
          <cell r="S78">
            <v>0</v>
          </cell>
          <cell r="T78">
            <v>0</v>
          </cell>
          <cell r="U78">
            <v>0</v>
          </cell>
          <cell r="V78">
            <v>0</v>
          </cell>
          <cell r="W78">
            <v>0</v>
          </cell>
          <cell r="X78">
            <v>0</v>
          </cell>
          <cell r="Y78">
            <v>0</v>
          </cell>
          <cell r="Z78">
            <v>0</v>
          </cell>
          <cell r="AA78">
            <v>0</v>
          </cell>
          <cell r="AB78">
            <v>0</v>
          </cell>
          <cell r="AC78">
            <v>0</v>
          </cell>
          <cell r="AD78">
            <v>0</v>
          </cell>
          <cell r="AE78">
            <v>0</v>
          </cell>
          <cell r="AF78">
            <v>1748.6640684383519</v>
          </cell>
          <cell r="AG78">
            <v>0</v>
          </cell>
          <cell r="AH78">
            <v>0</v>
          </cell>
          <cell r="AI78">
            <v>0</v>
          </cell>
          <cell r="AJ78">
            <v>0</v>
          </cell>
          <cell r="AK78">
            <v>0</v>
          </cell>
          <cell r="AL78">
            <v>0</v>
          </cell>
          <cell r="AM78">
            <v>0</v>
          </cell>
          <cell r="AN78">
            <v>0</v>
          </cell>
          <cell r="AO78">
            <v>0</v>
          </cell>
          <cell r="AP78">
            <v>0</v>
          </cell>
          <cell r="AQ78">
            <v>0</v>
          </cell>
          <cell r="AR78">
            <v>0</v>
          </cell>
          <cell r="AS78">
            <v>0</v>
          </cell>
          <cell r="AT78">
            <v>0</v>
          </cell>
          <cell r="AU78">
            <v>0</v>
          </cell>
          <cell r="AV78">
            <v>0</v>
          </cell>
          <cell r="AW78">
            <v>0</v>
          </cell>
          <cell r="AX78">
            <v>0</v>
          </cell>
          <cell r="AY78">
            <v>0</v>
          </cell>
          <cell r="AZ78">
            <v>0</v>
          </cell>
          <cell r="BA78">
            <v>0</v>
          </cell>
          <cell r="BB78">
            <v>0</v>
          </cell>
          <cell r="BC78">
            <v>0</v>
          </cell>
          <cell r="BD78">
            <v>0</v>
          </cell>
          <cell r="BE78">
            <v>0</v>
          </cell>
          <cell r="BF78">
            <v>0</v>
          </cell>
          <cell r="BG78">
            <v>0</v>
          </cell>
          <cell r="BH78">
            <v>0</v>
          </cell>
          <cell r="BI78">
            <v>0</v>
          </cell>
          <cell r="BJ78">
            <v>0</v>
          </cell>
          <cell r="BK78">
            <v>21934.82167679998</v>
          </cell>
          <cell r="BL78">
            <v>0</v>
          </cell>
          <cell r="BM78">
            <v>0</v>
          </cell>
        </row>
        <row r="79">
          <cell r="B79" t="str">
            <v>PIPELINE</v>
          </cell>
          <cell r="C79">
            <v>0</v>
          </cell>
          <cell r="D79">
            <v>0</v>
          </cell>
          <cell r="E79">
            <v>0</v>
          </cell>
          <cell r="F79">
            <v>0</v>
          </cell>
          <cell r="G79">
            <v>0</v>
          </cell>
          <cell r="H79">
            <v>0</v>
          </cell>
          <cell r="I79">
            <v>0</v>
          </cell>
          <cell r="J79">
            <v>0</v>
          </cell>
          <cell r="K79">
            <v>0</v>
          </cell>
          <cell r="L79">
            <v>0</v>
          </cell>
          <cell r="M79">
            <v>0</v>
          </cell>
          <cell r="N79">
            <v>0</v>
          </cell>
          <cell r="O79">
            <v>0</v>
          </cell>
          <cell r="P79">
            <v>0</v>
          </cell>
          <cell r="Q79">
            <v>0</v>
          </cell>
          <cell r="R79">
            <v>0</v>
          </cell>
          <cell r="S79">
            <v>0</v>
          </cell>
          <cell r="T79">
            <v>0</v>
          </cell>
          <cell r="U79">
            <v>0</v>
          </cell>
          <cell r="V79">
            <v>0</v>
          </cell>
          <cell r="W79">
            <v>0</v>
          </cell>
          <cell r="X79">
            <v>0</v>
          </cell>
          <cell r="Y79">
            <v>0</v>
          </cell>
          <cell r="Z79">
            <v>0</v>
          </cell>
          <cell r="AA79">
            <v>0</v>
          </cell>
          <cell r="AB79">
            <v>0</v>
          </cell>
          <cell r="AC79">
            <v>0</v>
          </cell>
          <cell r="AD79">
            <v>0</v>
          </cell>
          <cell r="AE79">
            <v>0</v>
          </cell>
          <cell r="AF79">
            <v>0</v>
          </cell>
          <cell r="AG79">
            <v>0</v>
          </cell>
          <cell r="AH79">
            <v>0</v>
          </cell>
          <cell r="AI79">
            <v>0</v>
          </cell>
          <cell r="AJ79">
            <v>0</v>
          </cell>
          <cell r="AK79">
            <v>0</v>
          </cell>
          <cell r="AL79">
            <v>0</v>
          </cell>
          <cell r="AM79">
            <v>0</v>
          </cell>
          <cell r="AN79">
            <v>0</v>
          </cell>
          <cell r="AO79">
            <v>18834.119049999998</v>
          </cell>
          <cell r="AP79">
            <v>0</v>
          </cell>
          <cell r="AQ79">
            <v>0</v>
          </cell>
          <cell r="AR79">
            <v>0</v>
          </cell>
          <cell r="AS79">
            <v>0</v>
          </cell>
          <cell r="AT79">
            <v>0</v>
          </cell>
          <cell r="AU79">
            <v>0</v>
          </cell>
          <cell r="AV79">
            <v>0</v>
          </cell>
          <cell r="AW79">
            <v>0</v>
          </cell>
          <cell r="AX79">
            <v>0</v>
          </cell>
          <cell r="AY79">
            <v>0</v>
          </cell>
          <cell r="AZ79">
            <v>0</v>
          </cell>
          <cell r="BA79">
            <v>0</v>
          </cell>
          <cell r="BB79">
            <v>0</v>
          </cell>
          <cell r="BC79">
            <v>0</v>
          </cell>
          <cell r="BD79">
            <v>0</v>
          </cell>
          <cell r="BE79">
            <v>0</v>
          </cell>
          <cell r="BF79">
            <v>0</v>
          </cell>
          <cell r="BG79">
            <v>0</v>
          </cell>
          <cell r="BH79">
            <v>0</v>
          </cell>
          <cell r="BI79">
            <v>0</v>
          </cell>
          <cell r="BJ79">
            <v>0</v>
          </cell>
          <cell r="BK79">
            <v>0</v>
          </cell>
          <cell r="BL79">
            <v>0</v>
          </cell>
          <cell r="BM79">
            <v>0</v>
          </cell>
        </row>
        <row r="80">
          <cell r="B80" t="str">
            <v>DOMESNAV</v>
          </cell>
          <cell r="C80">
            <v>0</v>
          </cell>
          <cell r="D80">
            <v>0</v>
          </cell>
          <cell r="E80">
            <v>0</v>
          </cell>
          <cell r="F80">
            <v>0</v>
          </cell>
          <cell r="G80">
            <v>0</v>
          </cell>
          <cell r="H80">
            <v>0</v>
          </cell>
          <cell r="I80">
            <v>0</v>
          </cell>
          <cell r="J80">
            <v>0</v>
          </cell>
          <cell r="K80">
            <v>0</v>
          </cell>
          <cell r="L80">
            <v>0</v>
          </cell>
          <cell r="M80">
            <v>0</v>
          </cell>
          <cell r="N80">
            <v>0</v>
          </cell>
          <cell r="O80">
            <v>0</v>
          </cell>
          <cell r="P80">
            <v>0</v>
          </cell>
          <cell r="Q80">
            <v>0</v>
          </cell>
          <cell r="R80">
            <v>0</v>
          </cell>
          <cell r="S80">
            <v>0</v>
          </cell>
          <cell r="T80">
            <v>0</v>
          </cell>
          <cell r="U80">
            <v>0</v>
          </cell>
          <cell r="V80">
            <v>0</v>
          </cell>
          <cell r="W80">
            <v>0</v>
          </cell>
          <cell r="X80">
            <v>0</v>
          </cell>
          <cell r="Y80">
            <v>0</v>
          </cell>
          <cell r="Z80">
            <v>0</v>
          </cell>
          <cell r="AA80">
            <v>0</v>
          </cell>
          <cell r="AB80">
            <v>0</v>
          </cell>
          <cell r="AC80">
            <v>0</v>
          </cell>
          <cell r="AD80">
            <v>0</v>
          </cell>
          <cell r="AE80">
            <v>0</v>
          </cell>
          <cell r="AF80">
            <v>647.94392453631542</v>
          </cell>
          <cell r="AG80">
            <v>1036.175701239629</v>
          </cell>
          <cell r="AH80">
            <v>0</v>
          </cell>
          <cell r="AI80">
            <v>0</v>
          </cell>
          <cell r="AJ80">
            <v>0</v>
          </cell>
          <cell r="AK80">
            <v>0</v>
          </cell>
          <cell r="AL80">
            <v>0</v>
          </cell>
          <cell r="AM80">
            <v>0</v>
          </cell>
          <cell r="AN80">
            <v>0</v>
          </cell>
          <cell r="AO80">
            <v>0</v>
          </cell>
          <cell r="AP80">
            <v>0</v>
          </cell>
          <cell r="AQ80">
            <v>0</v>
          </cell>
          <cell r="AR80">
            <v>0</v>
          </cell>
          <cell r="AS80">
            <v>0</v>
          </cell>
          <cell r="AT80">
            <v>0</v>
          </cell>
          <cell r="AU80">
            <v>0</v>
          </cell>
          <cell r="AV80">
            <v>0</v>
          </cell>
          <cell r="AW80">
            <v>0</v>
          </cell>
          <cell r="AX80">
            <v>0</v>
          </cell>
          <cell r="AY80">
            <v>0</v>
          </cell>
          <cell r="AZ80">
            <v>0</v>
          </cell>
          <cell r="BA80">
            <v>0</v>
          </cell>
          <cell r="BB80">
            <v>0</v>
          </cell>
          <cell r="BC80">
            <v>0</v>
          </cell>
          <cell r="BD80">
            <v>0</v>
          </cell>
          <cell r="BE80">
            <v>0</v>
          </cell>
          <cell r="BF80">
            <v>0</v>
          </cell>
          <cell r="BG80">
            <v>0</v>
          </cell>
          <cell r="BH80">
            <v>0</v>
          </cell>
          <cell r="BI80">
            <v>0</v>
          </cell>
          <cell r="BJ80">
            <v>0</v>
          </cell>
          <cell r="BK80">
            <v>0</v>
          </cell>
          <cell r="BL80">
            <v>0</v>
          </cell>
          <cell r="BM80">
            <v>0</v>
          </cell>
        </row>
        <row r="81">
          <cell r="B81" t="str">
            <v>TRNONSPE</v>
          </cell>
          <cell r="C81">
            <v>0</v>
          </cell>
          <cell r="D81">
            <v>0</v>
          </cell>
          <cell r="E81">
            <v>0</v>
          </cell>
          <cell r="F81">
            <v>0</v>
          </cell>
          <cell r="G81">
            <v>0</v>
          </cell>
          <cell r="H81">
            <v>0</v>
          </cell>
          <cell r="I81">
            <v>0</v>
          </cell>
          <cell r="J81">
            <v>0</v>
          </cell>
          <cell r="K81">
            <v>0</v>
          </cell>
          <cell r="L81">
            <v>0</v>
          </cell>
          <cell r="M81">
            <v>0</v>
          </cell>
          <cell r="N81">
            <v>0</v>
          </cell>
          <cell r="O81">
            <v>0</v>
          </cell>
          <cell r="P81">
            <v>0</v>
          </cell>
          <cell r="Q81">
            <v>0</v>
          </cell>
          <cell r="R81">
            <v>0</v>
          </cell>
          <cell r="S81">
            <v>0</v>
          </cell>
          <cell r="T81">
            <v>0</v>
          </cell>
          <cell r="U81">
            <v>0</v>
          </cell>
          <cell r="V81">
            <v>0</v>
          </cell>
          <cell r="W81">
            <v>0</v>
          </cell>
          <cell r="X81">
            <v>0</v>
          </cell>
          <cell r="Y81">
            <v>0</v>
          </cell>
          <cell r="Z81">
            <v>0</v>
          </cell>
          <cell r="AA81">
            <v>0</v>
          </cell>
          <cell r="AB81">
            <v>0</v>
          </cell>
          <cell r="AC81">
            <v>0</v>
          </cell>
          <cell r="AD81">
            <v>0</v>
          </cell>
          <cell r="AE81">
            <v>0</v>
          </cell>
          <cell r="AF81">
            <v>0</v>
          </cell>
          <cell r="AG81">
            <v>0</v>
          </cell>
          <cell r="AH81">
            <v>0</v>
          </cell>
          <cell r="AI81">
            <v>0</v>
          </cell>
          <cell r="AJ81">
            <v>0</v>
          </cell>
          <cell r="AK81">
            <v>0</v>
          </cell>
          <cell r="AL81">
            <v>0</v>
          </cell>
          <cell r="AM81">
            <v>0</v>
          </cell>
          <cell r="AN81">
            <v>0</v>
          </cell>
          <cell r="AO81">
            <v>0</v>
          </cell>
          <cell r="AP81">
            <v>0</v>
          </cell>
          <cell r="AQ81">
            <v>0</v>
          </cell>
          <cell r="AR81">
            <v>0</v>
          </cell>
          <cell r="AS81">
            <v>0</v>
          </cell>
          <cell r="AT81">
            <v>0</v>
          </cell>
          <cell r="AU81">
            <v>0</v>
          </cell>
          <cell r="AV81">
            <v>0</v>
          </cell>
          <cell r="AW81">
            <v>0</v>
          </cell>
          <cell r="AX81">
            <v>0</v>
          </cell>
          <cell r="AY81">
            <v>0</v>
          </cell>
          <cell r="AZ81">
            <v>0</v>
          </cell>
          <cell r="BA81">
            <v>0</v>
          </cell>
          <cell r="BB81">
            <v>0</v>
          </cell>
          <cell r="BC81">
            <v>0</v>
          </cell>
          <cell r="BD81">
            <v>0</v>
          </cell>
          <cell r="BE81">
            <v>0</v>
          </cell>
          <cell r="BF81">
            <v>0</v>
          </cell>
          <cell r="BG81">
            <v>0</v>
          </cell>
          <cell r="BH81">
            <v>0</v>
          </cell>
          <cell r="BI81">
            <v>0</v>
          </cell>
          <cell r="BJ81">
            <v>0</v>
          </cell>
          <cell r="BK81">
            <v>0</v>
          </cell>
          <cell r="BL81">
            <v>0</v>
          </cell>
          <cell r="BM81">
            <v>0</v>
          </cell>
        </row>
        <row r="82">
          <cell r="B82" t="str">
            <v>TOTOTHER</v>
          </cell>
          <cell r="C82">
            <v>0</v>
          </cell>
          <cell r="D82">
            <v>0</v>
          </cell>
          <cell r="E82">
            <v>0</v>
          </cell>
          <cell r="F82">
            <v>0</v>
          </cell>
          <cell r="G82">
            <v>0</v>
          </cell>
          <cell r="H82">
            <v>0</v>
          </cell>
          <cell r="I82">
            <v>0</v>
          </cell>
          <cell r="J82">
            <v>0</v>
          </cell>
          <cell r="K82">
            <v>0</v>
          </cell>
          <cell r="L82">
            <v>0</v>
          </cell>
          <cell r="M82">
            <v>0</v>
          </cell>
          <cell r="N82">
            <v>0</v>
          </cell>
          <cell r="O82">
            <v>0</v>
          </cell>
          <cell r="P82">
            <v>0</v>
          </cell>
          <cell r="Q82">
            <v>0</v>
          </cell>
          <cell r="R82">
            <v>0</v>
          </cell>
          <cell r="S82">
            <v>0</v>
          </cell>
          <cell r="T82">
            <v>0</v>
          </cell>
          <cell r="U82">
            <v>0</v>
          </cell>
          <cell r="V82">
            <v>0</v>
          </cell>
          <cell r="W82">
            <v>0</v>
          </cell>
          <cell r="X82">
            <v>0</v>
          </cell>
          <cell r="Y82">
            <v>0</v>
          </cell>
          <cell r="Z82">
            <v>25707.75827644263</v>
          </cell>
          <cell r="AA82">
            <v>0</v>
          </cell>
          <cell r="AB82">
            <v>0</v>
          </cell>
          <cell r="AC82">
            <v>0</v>
          </cell>
          <cell r="AD82">
            <v>0</v>
          </cell>
          <cell r="AE82">
            <v>1493.371254736189</v>
          </cell>
          <cell r="AF82">
            <v>69941.103038941699</v>
          </cell>
          <cell r="AG82">
            <v>2301.1458403603215</v>
          </cell>
          <cell r="AH82">
            <v>0</v>
          </cell>
          <cell r="AI82">
            <v>0</v>
          </cell>
          <cell r="AJ82">
            <v>4540.3</v>
          </cell>
          <cell r="AK82">
            <v>7816.3</v>
          </cell>
          <cell r="AL82">
            <v>0</v>
          </cell>
          <cell r="AM82">
            <v>0</v>
          </cell>
          <cell r="AN82">
            <v>0</v>
          </cell>
          <cell r="AO82">
            <v>47486.811503835001</v>
          </cell>
          <cell r="AP82">
            <v>0</v>
          </cell>
          <cell r="AQ82">
            <v>0</v>
          </cell>
          <cell r="AR82">
            <v>0</v>
          </cell>
          <cell r="AS82">
            <v>0</v>
          </cell>
          <cell r="AT82">
            <v>0</v>
          </cell>
          <cell r="AU82">
            <v>0</v>
          </cell>
          <cell r="AV82">
            <v>0</v>
          </cell>
          <cell r="AW82">
            <v>0</v>
          </cell>
          <cell r="AX82">
            <v>0</v>
          </cell>
          <cell r="AY82">
            <v>0</v>
          </cell>
          <cell r="AZ82">
            <v>0</v>
          </cell>
          <cell r="BA82">
            <v>0</v>
          </cell>
          <cell r="BB82">
            <v>0</v>
          </cell>
          <cell r="BC82">
            <v>0</v>
          </cell>
          <cell r="BD82">
            <v>0</v>
          </cell>
          <cell r="BE82">
            <v>0</v>
          </cell>
          <cell r="BF82">
            <v>0</v>
          </cell>
          <cell r="BG82">
            <v>0</v>
          </cell>
          <cell r="BH82">
            <v>0</v>
          </cell>
          <cell r="BI82">
            <v>0</v>
          </cell>
          <cell r="BJ82">
            <v>0</v>
          </cell>
          <cell r="BK82">
            <v>738348.95019335393</v>
          </cell>
          <cell r="BL82">
            <v>0</v>
          </cell>
          <cell r="BM82">
            <v>0</v>
          </cell>
        </row>
        <row r="83">
          <cell r="B83" t="str">
            <v>RESIDENT</v>
          </cell>
          <cell r="C83">
            <v>0</v>
          </cell>
          <cell r="D83">
            <v>0</v>
          </cell>
          <cell r="E83">
            <v>0</v>
          </cell>
          <cell r="F83">
            <v>0</v>
          </cell>
          <cell r="G83">
            <v>0</v>
          </cell>
          <cell r="H83">
            <v>0</v>
          </cell>
          <cell r="I83">
            <v>0</v>
          </cell>
          <cell r="J83">
            <v>0</v>
          </cell>
          <cell r="K83">
            <v>0</v>
          </cell>
          <cell r="L83">
            <v>0</v>
          </cell>
          <cell r="M83">
            <v>0</v>
          </cell>
          <cell r="N83">
            <v>0</v>
          </cell>
          <cell r="O83">
            <v>0</v>
          </cell>
          <cell r="P83">
            <v>0</v>
          </cell>
          <cell r="Q83">
            <v>0</v>
          </cell>
          <cell r="R83">
            <v>0</v>
          </cell>
          <cell r="S83">
            <v>0</v>
          </cell>
          <cell r="T83">
            <v>0</v>
          </cell>
          <cell r="U83">
            <v>0</v>
          </cell>
          <cell r="V83">
            <v>0</v>
          </cell>
          <cell r="W83">
            <v>0</v>
          </cell>
          <cell r="X83">
            <v>0</v>
          </cell>
          <cell r="Y83">
            <v>0</v>
          </cell>
          <cell r="Z83">
            <v>25501.59364544263</v>
          </cell>
          <cell r="AA83">
            <v>0</v>
          </cell>
          <cell r="AB83">
            <v>0</v>
          </cell>
          <cell r="AC83">
            <v>0</v>
          </cell>
          <cell r="AD83">
            <v>0</v>
          </cell>
          <cell r="AE83">
            <v>1291.7534096887184</v>
          </cell>
          <cell r="AF83">
            <v>0</v>
          </cell>
          <cell r="AG83">
            <v>0</v>
          </cell>
          <cell r="AH83">
            <v>0</v>
          </cell>
          <cell r="AI83">
            <v>0</v>
          </cell>
          <cell r="AJ83">
            <v>0</v>
          </cell>
          <cell r="AK83">
            <v>0</v>
          </cell>
          <cell r="AL83">
            <v>0</v>
          </cell>
          <cell r="AM83">
            <v>0</v>
          </cell>
          <cell r="AN83">
            <v>0</v>
          </cell>
          <cell r="AO83">
            <v>0</v>
          </cell>
          <cell r="AP83">
            <v>0</v>
          </cell>
          <cell r="AQ83">
            <v>0</v>
          </cell>
          <cell r="AR83">
            <v>0</v>
          </cell>
          <cell r="AS83">
            <v>0</v>
          </cell>
          <cell r="AT83">
            <v>0</v>
          </cell>
          <cell r="AU83">
            <v>0</v>
          </cell>
          <cell r="AV83">
            <v>0</v>
          </cell>
          <cell r="AW83">
            <v>0</v>
          </cell>
          <cell r="AX83">
            <v>0</v>
          </cell>
          <cell r="AY83">
            <v>0</v>
          </cell>
          <cell r="AZ83">
            <v>0</v>
          </cell>
          <cell r="BA83">
            <v>0</v>
          </cell>
          <cell r="BB83">
            <v>0</v>
          </cell>
          <cell r="BC83">
            <v>0</v>
          </cell>
          <cell r="BD83">
            <v>0</v>
          </cell>
          <cell r="BE83">
            <v>0</v>
          </cell>
          <cell r="BF83">
            <v>0</v>
          </cell>
          <cell r="BG83">
            <v>0</v>
          </cell>
          <cell r="BH83">
            <v>0</v>
          </cell>
          <cell r="BI83">
            <v>0</v>
          </cell>
          <cell r="BJ83">
            <v>0</v>
          </cell>
          <cell r="BK83">
            <v>339780.47244292346</v>
          </cell>
          <cell r="BL83">
            <v>0</v>
          </cell>
          <cell r="BM83">
            <v>0</v>
          </cell>
        </row>
        <row r="84">
          <cell r="B84" t="str">
            <v>COMMPUB</v>
          </cell>
          <cell r="C84">
            <v>0</v>
          </cell>
          <cell r="D84">
            <v>0</v>
          </cell>
          <cell r="E84">
            <v>0</v>
          </cell>
          <cell r="F84">
            <v>0</v>
          </cell>
          <cell r="G84">
            <v>0</v>
          </cell>
          <cell r="H84">
            <v>0</v>
          </cell>
          <cell r="I84">
            <v>0</v>
          </cell>
          <cell r="J84">
            <v>0</v>
          </cell>
          <cell r="K84">
            <v>0</v>
          </cell>
          <cell r="L84">
            <v>0</v>
          </cell>
          <cell r="M84">
            <v>0</v>
          </cell>
          <cell r="N84">
            <v>0</v>
          </cell>
          <cell r="O84">
            <v>0</v>
          </cell>
          <cell r="P84">
            <v>0</v>
          </cell>
          <cell r="Q84">
            <v>0</v>
          </cell>
          <cell r="R84">
            <v>0</v>
          </cell>
          <cell r="S84">
            <v>0</v>
          </cell>
          <cell r="T84">
            <v>0</v>
          </cell>
          <cell r="U84">
            <v>0</v>
          </cell>
          <cell r="V84">
            <v>0</v>
          </cell>
          <cell r="W84">
            <v>0</v>
          </cell>
          <cell r="X84">
            <v>0</v>
          </cell>
          <cell r="Y84">
            <v>0</v>
          </cell>
          <cell r="Z84">
            <v>0</v>
          </cell>
          <cell r="AA84">
            <v>0</v>
          </cell>
          <cell r="AB84">
            <v>0</v>
          </cell>
          <cell r="AC84">
            <v>0</v>
          </cell>
          <cell r="AD84">
            <v>0</v>
          </cell>
          <cell r="AE84">
            <v>63.755420459922078</v>
          </cell>
          <cell r="AF84">
            <v>0</v>
          </cell>
          <cell r="AG84">
            <v>0</v>
          </cell>
          <cell r="AH84">
            <v>0</v>
          </cell>
          <cell r="AI84">
            <v>0</v>
          </cell>
          <cell r="AJ84">
            <v>0</v>
          </cell>
          <cell r="AK84">
            <v>0</v>
          </cell>
          <cell r="AL84">
            <v>0</v>
          </cell>
          <cell r="AM84">
            <v>0</v>
          </cell>
          <cell r="AN84">
            <v>0</v>
          </cell>
          <cell r="AO84">
            <v>0</v>
          </cell>
          <cell r="AP84">
            <v>0</v>
          </cell>
          <cell r="AQ84">
            <v>0</v>
          </cell>
          <cell r="AR84">
            <v>0</v>
          </cell>
          <cell r="AS84">
            <v>0</v>
          </cell>
          <cell r="AT84">
            <v>0</v>
          </cell>
          <cell r="AU84">
            <v>0</v>
          </cell>
          <cell r="AV84">
            <v>0</v>
          </cell>
          <cell r="AW84">
            <v>0</v>
          </cell>
          <cell r="AX84">
            <v>0</v>
          </cell>
          <cell r="AY84">
            <v>0</v>
          </cell>
          <cell r="AZ84">
            <v>0</v>
          </cell>
          <cell r="BA84">
            <v>0</v>
          </cell>
          <cell r="BB84">
            <v>0</v>
          </cell>
          <cell r="BC84">
            <v>0</v>
          </cell>
          <cell r="BD84">
            <v>0</v>
          </cell>
          <cell r="BE84">
            <v>0</v>
          </cell>
          <cell r="BF84">
            <v>0</v>
          </cell>
          <cell r="BG84">
            <v>0</v>
          </cell>
          <cell r="BH84">
            <v>0</v>
          </cell>
          <cell r="BI84">
            <v>0</v>
          </cell>
          <cell r="BJ84">
            <v>0</v>
          </cell>
          <cell r="BK84">
            <v>97121.342390451391</v>
          </cell>
          <cell r="BL84">
            <v>0</v>
          </cell>
          <cell r="BM84">
            <v>0</v>
          </cell>
        </row>
        <row r="85">
          <cell r="B85" t="str">
            <v>AGRICULT</v>
          </cell>
          <cell r="C85">
            <v>0</v>
          </cell>
          <cell r="D85">
            <v>0</v>
          </cell>
          <cell r="E85">
            <v>0</v>
          </cell>
          <cell r="F85">
            <v>0</v>
          </cell>
          <cell r="G85">
            <v>0</v>
          </cell>
          <cell r="H85">
            <v>0</v>
          </cell>
          <cell r="I85">
            <v>0</v>
          </cell>
          <cell r="J85">
            <v>0</v>
          </cell>
          <cell r="K85">
            <v>0</v>
          </cell>
          <cell r="L85">
            <v>0</v>
          </cell>
          <cell r="M85">
            <v>0</v>
          </cell>
          <cell r="N85">
            <v>0</v>
          </cell>
          <cell r="O85">
            <v>0</v>
          </cell>
          <cell r="P85">
            <v>0</v>
          </cell>
          <cell r="Q85">
            <v>0</v>
          </cell>
          <cell r="R85">
            <v>0</v>
          </cell>
          <cell r="S85">
            <v>0</v>
          </cell>
          <cell r="T85">
            <v>0</v>
          </cell>
          <cell r="U85">
            <v>0</v>
          </cell>
          <cell r="V85">
            <v>0</v>
          </cell>
          <cell r="W85">
            <v>0</v>
          </cell>
          <cell r="X85">
            <v>0</v>
          </cell>
          <cell r="Y85">
            <v>0</v>
          </cell>
          <cell r="Z85">
            <v>29.567797999999968</v>
          </cell>
          <cell r="AA85">
            <v>0</v>
          </cell>
          <cell r="AB85">
            <v>0</v>
          </cell>
          <cell r="AC85">
            <v>0</v>
          </cell>
          <cell r="AD85">
            <v>0</v>
          </cell>
          <cell r="AE85">
            <v>0</v>
          </cell>
          <cell r="AF85">
            <v>548.17399222520112</v>
          </cell>
          <cell r="AG85">
            <v>71.292018090944055</v>
          </cell>
          <cell r="AH85">
            <v>0</v>
          </cell>
          <cell r="AI85">
            <v>0</v>
          </cell>
          <cell r="AJ85">
            <v>0</v>
          </cell>
          <cell r="AK85">
            <v>0</v>
          </cell>
          <cell r="AL85">
            <v>0</v>
          </cell>
          <cell r="AM85">
            <v>0</v>
          </cell>
          <cell r="AN85">
            <v>0</v>
          </cell>
          <cell r="AO85">
            <v>6040.3615038350008</v>
          </cell>
          <cell r="AP85">
            <v>0</v>
          </cell>
          <cell r="AQ85">
            <v>0</v>
          </cell>
          <cell r="AR85">
            <v>0</v>
          </cell>
          <cell r="AS85">
            <v>0</v>
          </cell>
          <cell r="AT85">
            <v>0</v>
          </cell>
          <cell r="AU85">
            <v>0</v>
          </cell>
          <cell r="AV85">
            <v>0</v>
          </cell>
          <cell r="AW85">
            <v>0</v>
          </cell>
          <cell r="AX85">
            <v>0</v>
          </cell>
          <cell r="AY85">
            <v>0</v>
          </cell>
          <cell r="AZ85">
            <v>0</v>
          </cell>
          <cell r="BA85">
            <v>0</v>
          </cell>
          <cell r="BB85">
            <v>0</v>
          </cell>
          <cell r="BC85">
            <v>0</v>
          </cell>
          <cell r="BD85">
            <v>0</v>
          </cell>
          <cell r="BE85">
            <v>0</v>
          </cell>
          <cell r="BF85">
            <v>0</v>
          </cell>
          <cell r="BG85">
            <v>0</v>
          </cell>
          <cell r="BH85">
            <v>0</v>
          </cell>
          <cell r="BI85">
            <v>0</v>
          </cell>
          <cell r="BJ85">
            <v>0</v>
          </cell>
          <cell r="BK85">
            <v>228451.46535997899</v>
          </cell>
          <cell r="BL85">
            <v>0</v>
          </cell>
          <cell r="BM85">
            <v>0</v>
          </cell>
        </row>
        <row r="86">
          <cell r="B86" t="str">
            <v>FISHING</v>
          </cell>
          <cell r="C86">
            <v>0</v>
          </cell>
          <cell r="D86">
            <v>0</v>
          </cell>
          <cell r="E86">
            <v>0</v>
          </cell>
          <cell r="F86">
            <v>0</v>
          </cell>
          <cell r="G86">
            <v>0</v>
          </cell>
          <cell r="H86">
            <v>0</v>
          </cell>
          <cell r="I86">
            <v>0</v>
          </cell>
          <cell r="J86">
            <v>0</v>
          </cell>
          <cell r="K86">
            <v>0</v>
          </cell>
          <cell r="L86">
            <v>0</v>
          </cell>
          <cell r="M86">
            <v>0</v>
          </cell>
          <cell r="N86">
            <v>0</v>
          </cell>
          <cell r="O86">
            <v>0</v>
          </cell>
          <cell r="P86">
            <v>0</v>
          </cell>
          <cell r="Q86">
            <v>0</v>
          </cell>
          <cell r="R86">
            <v>0</v>
          </cell>
          <cell r="S86">
            <v>0</v>
          </cell>
          <cell r="T86">
            <v>0</v>
          </cell>
          <cell r="U86">
            <v>0</v>
          </cell>
          <cell r="V86">
            <v>0</v>
          </cell>
          <cell r="W86">
            <v>0</v>
          </cell>
          <cell r="X86">
            <v>0</v>
          </cell>
          <cell r="Y86">
            <v>0</v>
          </cell>
          <cell r="Z86">
            <v>0</v>
          </cell>
          <cell r="AA86">
            <v>0</v>
          </cell>
          <cell r="AB86">
            <v>0</v>
          </cell>
          <cell r="AC86">
            <v>0</v>
          </cell>
          <cell r="AD86">
            <v>0</v>
          </cell>
          <cell r="AE86">
            <v>0</v>
          </cell>
          <cell r="AF86">
            <v>0</v>
          </cell>
          <cell r="AG86">
            <v>0</v>
          </cell>
          <cell r="AH86">
            <v>0</v>
          </cell>
          <cell r="AI86">
            <v>0</v>
          </cell>
          <cell r="AJ86">
            <v>0</v>
          </cell>
          <cell r="AK86">
            <v>0</v>
          </cell>
          <cell r="AL86">
            <v>0</v>
          </cell>
          <cell r="AM86">
            <v>0</v>
          </cell>
          <cell r="AN86">
            <v>0</v>
          </cell>
          <cell r="AO86">
            <v>0</v>
          </cell>
          <cell r="AP86">
            <v>0</v>
          </cell>
          <cell r="AQ86">
            <v>0</v>
          </cell>
          <cell r="AR86">
            <v>0</v>
          </cell>
          <cell r="AS86">
            <v>0</v>
          </cell>
          <cell r="AT86">
            <v>0</v>
          </cell>
          <cell r="AU86">
            <v>0</v>
          </cell>
          <cell r="AV86">
            <v>0</v>
          </cell>
          <cell r="AW86">
            <v>0</v>
          </cell>
          <cell r="AX86">
            <v>0</v>
          </cell>
          <cell r="AY86">
            <v>0</v>
          </cell>
          <cell r="AZ86">
            <v>0</v>
          </cell>
          <cell r="BA86">
            <v>0</v>
          </cell>
          <cell r="BB86">
            <v>0</v>
          </cell>
          <cell r="BC86">
            <v>0</v>
          </cell>
          <cell r="BD86">
            <v>0</v>
          </cell>
          <cell r="BE86">
            <v>0</v>
          </cell>
          <cell r="BF86">
            <v>0</v>
          </cell>
          <cell r="BG86">
            <v>0</v>
          </cell>
          <cell r="BH86">
            <v>0</v>
          </cell>
          <cell r="BI86">
            <v>0</v>
          </cell>
          <cell r="BJ86">
            <v>0</v>
          </cell>
          <cell r="BK86">
            <v>0</v>
          </cell>
          <cell r="BL86">
            <v>0</v>
          </cell>
          <cell r="BM86">
            <v>0</v>
          </cell>
        </row>
        <row r="87">
          <cell r="B87" t="str">
            <v>ONONSPEC</v>
          </cell>
          <cell r="C87">
            <v>0</v>
          </cell>
          <cell r="D87">
            <v>0</v>
          </cell>
          <cell r="E87">
            <v>0</v>
          </cell>
          <cell r="F87">
            <v>0</v>
          </cell>
          <cell r="G87">
            <v>0</v>
          </cell>
          <cell r="H87">
            <v>0</v>
          </cell>
          <cell r="I87">
            <v>0</v>
          </cell>
          <cell r="J87">
            <v>0</v>
          </cell>
          <cell r="K87">
            <v>0</v>
          </cell>
          <cell r="L87">
            <v>0</v>
          </cell>
          <cell r="M87">
            <v>0</v>
          </cell>
          <cell r="N87">
            <v>0</v>
          </cell>
          <cell r="O87">
            <v>0</v>
          </cell>
          <cell r="P87">
            <v>0</v>
          </cell>
          <cell r="Q87">
            <v>0</v>
          </cell>
          <cell r="R87">
            <v>0</v>
          </cell>
          <cell r="S87">
            <v>0</v>
          </cell>
          <cell r="T87">
            <v>0</v>
          </cell>
          <cell r="U87">
            <v>0</v>
          </cell>
          <cell r="V87">
            <v>0</v>
          </cell>
          <cell r="W87">
            <v>0</v>
          </cell>
          <cell r="X87">
            <v>0</v>
          </cell>
          <cell r="Y87">
            <v>0</v>
          </cell>
          <cell r="Z87">
            <v>176.59683299999995</v>
          </cell>
          <cell r="AA87">
            <v>0</v>
          </cell>
          <cell r="AB87">
            <v>0</v>
          </cell>
          <cell r="AC87">
            <v>0</v>
          </cell>
          <cell r="AD87">
            <v>0</v>
          </cell>
          <cell r="AE87">
            <v>137.86242458754856</v>
          </cell>
          <cell r="AF87">
            <v>69392.929046716497</v>
          </cell>
          <cell r="AG87">
            <v>2229.8538222693774</v>
          </cell>
          <cell r="AH87">
            <v>0</v>
          </cell>
          <cell r="AI87">
            <v>0</v>
          </cell>
          <cell r="AJ87">
            <v>4540.3</v>
          </cell>
          <cell r="AK87">
            <v>7816.3</v>
          </cell>
          <cell r="AL87">
            <v>0</v>
          </cell>
          <cell r="AM87">
            <v>0</v>
          </cell>
          <cell r="AN87">
            <v>0</v>
          </cell>
          <cell r="AO87">
            <v>41446.449999999997</v>
          </cell>
          <cell r="AP87">
            <v>0</v>
          </cell>
          <cell r="AQ87">
            <v>0</v>
          </cell>
          <cell r="AR87">
            <v>0</v>
          </cell>
          <cell r="AS87">
            <v>0</v>
          </cell>
          <cell r="AT87">
            <v>0</v>
          </cell>
          <cell r="AU87">
            <v>0</v>
          </cell>
          <cell r="AV87">
            <v>0</v>
          </cell>
          <cell r="AW87">
            <v>0</v>
          </cell>
          <cell r="AX87">
            <v>0</v>
          </cell>
          <cell r="AY87">
            <v>0</v>
          </cell>
          <cell r="AZ87">
            <v>0</v>
          </cell>
          <cell r="BA87">
            <v>0</v>
          </cell>
          <cell r="BB87">
            <v>0</v>
          </cell>
          <cell r="BC87">
            <v>0</v>
          </cell>
          <cell r="BD87">
            <v>0</v>
          </cell>
          <cell r="BE87">
            <v>0</v>
          </cell>
          <cell r="BF87">
            <v>0</v>
          </cell>
          <cell r="BG87">
            <v>0</v>
          </cell>
          <cell r="BH87">
            <v>0</v>
          </cell>
          <cell r="BI87">
            <v>0</v>
          </cell>
          <cell r="BJ87">
            <v>0</v>
          </cell>
          <cell r="BK87">
            <v>72995.67</v>
          </cell>
          <cell r="BL87">
            <v>0</v>
          </cell>
          <cell r="BM87">
            <v>0</v>
          </cell>
        </row>
        <row r="88">
          <cell r="B88" t="str">
            <v>NONENUSE</v>
          </cell>
          <cell r="C88">
            <v>0</v>
          </cell>
          <cell r="D88">
            <v>0</v>
          </cell>
          <cell r="E88">
            <v>0</v>
          </cell>
          <cell r="F88">
            <v>0</v>
          </cell>
          <cell r="G88">
            <v>0</v>
          </cell>
          <cell r="H88">
            <v>0</v>
          </cell>
          <cell r="I88">
            <v>0</v>
          </cell>
          <cell r="J88">
            <v>0</v>
          </cell>
          <cell r="K88">
            <v>0</v>
          </cell>
          <cell r="L88">
            <v>0</v>
          </cell>
          <cell r="M88">
            <v>0</v>
          </cell>
          <cell r="N88">
            <v>0</v>
          </cell>
          <cell r="O88">
            <v>0</v>
          </cell>
          <cell r="P88">
            <v>0</v>
          </cell>
          <cell r="Q88">
            <v>0</v>
          </cell>
          <cell r="R88">
            <v>0</v>
          </cell>
          <cell r="S88">
            <v>0</v>
          </cell>
          <cell r="T88">
            <v>0</v>
          </cell>
          <cell r="U88">
            <v>0</v>
          </cell>
          <cell r="V88">
            <v>0</v>
          </cell>
          <cell r="W88">
            <v>0</v>
          </cell>
          <cell r="X88">
            <v>0</v>
          </cell>
          <cell r="Y88">
            <v>0</v>
          </cell>
          <cell r="Z88">
            <v>0</v>
          </cell>
          <cell r="AA88">
            <v>0</v>
          </cell>
          <cell r="AB88">
            <v>0</v>
          </cell>
          <cell r="AC88">
            <v>0</v>
          </cell>
          <cell r="AD88">
            <v>0</v>
          </cell>
          <cell r="AE88">
            <v>0</v>
          </cell>
          <cell r="AF88">
            <v>0</v>
          </cell>
          <cell r="AG88">
            <v>0</v>
          </cell>
          <cell r="AH88">
            <v>0</v>
          </cell>
          <cell r="AI88">
            <v>0</v>
          </cell>
          <cell r="AJ88">
            <v>0</v>
          </cell>
          <cell r="AK88">
            <v>0</v>
          </cell>
          <cell r="AL88">
            <v>0</v>
          </cell>
          <cell r="AM88">
            <v>0</v>
          </cell>
          <cell r="AN88">
            <v>0</v>
          </cell>
          <cell r="AO88">
            <v>855155.14481786336</v>
          </cell>
          <cell r="AP88">
            <v>0</v>
          </cell>
          <cell r="AQ88">
            <v>0</v>
          </cell>
          <cell r="AR88">
            <v>0</v>
          </cell>
          <cell r="AS88">
            <v>0</v>
          </cell>
          <cell r="AT88">
            <v>0</v>
          </cell>
          <cell r="AU88">
            <v>0</v>
          </cell>
          <cell r="AV88">
            <v>0</v>
          </cell>
          <cell r="AW88">
            <v>0</v>
          </cell>
          <cell r="AX88">
            <v>0</v>
          </cell>
          <cell r="AY88">
            <v>0</v>
          </cell>
          <cell r="AZ88">
            <v>0</v>
          </cell>
          <cell r="BA88">
            <v>0</v>
          </cell>
          <cell r="BB88">
            <v>0</v>
          </cell>
          <cell r="BC88">
            <v>0</v>
          </cell>
          <cell r="BD88">
            <v>0</v>
          </cell>
          <cell r="BE88">
            <v>0</v>
          </cell>
          <cell r="BF88">
            <v>0</v>
          </cell>
          <cell r="BG88">
            <v>0</v>
          </cell>
          <cell r="BH88">
            <v>0</v>
          </cell>
          <cell r="BI88">
            <v>0</v>
          </cell>
          <cell r="BJ88">
            <v>0</v>
          </cell>
          <cell r="BK88">
            <v>0</v>
          </cell>
          <cell r="BL88">
            <v>0</v>
          </cell>
          <cell r="BM88">
            <v>0</v>
          </cell>
        </row>
        <row r="89">
          <cell r="B89" t="str">
            <v>NEINTREN</v>
          </cell>
          <cell r="C89">
            <v>0</v>
          </cell>
          <cell r="D89">
            <v>0</v>
          </cell>
          <cell r="E89">
            <v>0</v>
          </cell>
          <cell r="F89">
            <v>0</v>
          </cell>
          <cell r="G89">
            <v>0</v>
          </cell>
          <cell r="H89">
            <v>0</v>
          </cell>
          <cell r="I89">
            <v>0</v>
          </cell>
          <cell r="J89">
            <v>0</v>
          </cell>
          <cell r="K89">
            <v>0</v>
          </cell>
          <cell r="L89">
            <v>0</v>
          </cell>
          <cell r="M89">
            <v>0</v>
          </cell>
          <cell r="N89">
            <v>0</v>
          </cell>
          <cell r="O89">
            <v>0</v>
          </cell>
          <cell r="P89">
            <v>0</v>
          </cell>
          <cell r="Q89">
            <v>0</v>
          </cell>
          <cell r="R89">
            <v>0</v>
          </cell>
          <cell r="S89">
            <v>0</v>
          </cell>
          <cell r="T89">
            <v>0</v>
          </cell>
          <cell r="U89">
            <v>0</v>
          </cell>
          <cell r="V89">
            <v>0</v>
          </cell>
          <cell r="W89">
            <v>0</v>
          </cell>
          <cell r="X89">
            <v>0</v>
          </cell>
          <cell r="Y89">
            <v>0</v>
          </cell>
          <cell r="Z89">
            <v>0</v>
          </cell>
          <cell r="AA89">
            <v>0</v>
          </cell>
          <cell r="AB89">
            <v>0</v>
          </cell>
          <cell r="AC89">
            <v>0</v>
          </cell>
          <cell r="AD89">
            <v>0</v>
          </cell>
          <cell r="AE89">
            <v>0</v>
          </cell>
          <cell r="AF89">
            <v>0</v>
          </cell>
          <cell r="AG89">
            <v>0</v>
          </cell>
          <cell r="AH89">
            <v>0</v>
          </cell>
          <cell r="AI89">
            <v>0</v>
          </cell>
          <cell r="AJ89">
            <v>0</v>
          </cell>
          <cell r="AK89">
            <v>0</v>
          </cell>
          <cell r="AL89">
            <v>0</v>
          </cell>
          <cell r="AM89">
            <v>0</v>
          </cell>
          <cell r="AN89">
            <v>0</v>
          </cell>
          <cell r="AO89">
            <v>855155.14481786336</v>
          </cell>
          <cell r="AP89">
            <v>0</v>
          </cell>
          <cell r="AQ89">
            <v>0</v>
          </cell>
          <cell r="AR89">
            <v>0</v>
          </cell>
          <cell r="AS89">
            <v>0</v>
          </cell>
          <cell r="AT89">
            <v>0</v>
          </cell>
          <cell r="AU89">
            <v>0</v>
          </cell>
          <cell r="AV89">
            <v>0</v>
          </cell>
          <cell r="AW89">
            <v>0</v>
          </cell>
          <cell r="AX89">
            <v>0</v>
          </cell>
          <cell r="AY89">
            <v>0</v>
          </cell>
          <cell r="AZ89">
            <v>0</v>
          </cell>
          <cell r="BA89">
            <v>0</v>
          </cell>
          <cell r="BB89">
            <v>0</v>
          </cell>
          <cell r="BC89">
            <v>0</v>
          </cell>
          <cell r="BD89">
            <v>0</v>
          </cell>
          <cell r="BE89">
            <v>0</v>
          </cell>
          <cell r="BF89">
            <v>0</v>
          </cell>
          <cell r="BG89">
            <v>0</v>
          </cell>
          <cell r="BH89">
            <v>0</v>
          </cell>
          <cell r="BI89">
            <v>0</v>
          </cell>
          <cell r="BJ89">
            <v>0</v>
          </cell>
          <cell r="BK89">
            <v>0</v>
          </cell>
          <cell r="BL89">
            <v>0</v>
          </cell>
          <cell r="BM89">
            <v>0</v>
          </cell>
        </row>
        <row r="90">
          <cell r="B90" t="str">
            <v>NETRANS</v>
          </cell>
          <cell r="C90">
            <v>0</v>
          </cell>
          <cell r="D90">
            <v>0</v>
          </cell>
          <cell r="E90">
            <v>0</v>
          </cell>
          <cell r="F90">
            <v>0</v>
          </cell>
          <cell r="G90">
            <v>0</v>
          </cell>
          <cell r="H90">
            <v>0</v>
          </cell>
          <cell r="I90">
            <v>0</v>
          </cell>
          <cell r="J90">
            <v>0</v>
          </cell>
          <cell r="K90">
            <v>0</v>
          </cell>
          <cell r="L90">
            <v>0</v>
          </cell>
          <cell r="M90">
            <v>0</v>
          </cell>
          <cell r="N90">
            <v>0</v>
          </cell>
          <cell r="O90">
            <v>0</v>
          </cell>
          <cell r="P90">
            <v>0</v>
          </cell>
          <cell r="Q90">
            <v>0</v>
          </cell>
          <cell r="R90">
            <v>0</v>
          </cell>
          <cell r="S90">
            <v>0</v>
          </cell>
          <cell r="T90">
            <v>0</v>
          </cell>
          <cell r="U90">
            <v>0</v>
          </cell>
          <cell r="V90">
            <v>0</v>
          </cell>
          <cell r="W90">
            <v>0</v>
          </cell>
          <cell r="X90">
            <v>0</v>
          </cell>
          <cell r="Y90">
            <v>0</v>
          </cell>
          <cell r="Z90">
            <v>0</v>
          </cell>
          <cell r="AA90">
            <v>0</v>
          </cell>
          <cell r="AB90">
            <v>0</v>
          </cell>
          <cell r="AC90">
            <v>0</v>
          </cell>
          <cell r="AD90">
            <v>0</v>
          </cell>
          <cell r="AE90">
            <v>0</v>
          </cell>
          <cell r="AF90">
            <v>0</v>
          </cell>
          <cell r="AG90">
            <v>0</v>
          </cell>
          <cell r="AH90">
            <v>0</v>
          </cell>
          <cell r="AI90">
            <v>0</v>
          </cell>
          <cell r="AJ90">
            <v>0</v>
          </cell>
          <cell r="AK90">
            <v>0</v>
          </cell>
          <cell r="AL90">
            <v>0</v>
          </cell>
          <cell r="AM90">
            <v>0</v>
          </cell>
          <cell r="AN90">
            <v>0</v>
          </cell>
          <cell r="AP90">
            <v>0</v>
          </cell>
          <cell r="AQ90">
            <v>0</v>
          </cell>
          <cell r="AR90">
            <v>0</v>
          </cell>
          <cell r="AS90">
            <v>0</v>
          </cell>
          <cell r="AT90">
            <v>0</v>
          </cell>
          <cell r="AU90">
            <v>0</v>
          </cell>
          <cell r="AV90">
            <v>0</v>
          </cell>
          <cell r="AW90">
            <v>0</v>
          </cell>
          <cell r="AX90">
            <v>0</v>
          </cell>
          <cell r="AY90">
            <v>0</v>
          </cell>
          <cell r="AZ90">
            <v>0</v>
          </cell>
          <cell r="BA90">
            <v>0</v>
          </cell>
          <cell r="BB90">
            <v>0</v>
          </cell>
          <cell r="BC90">
            <v>0</v>
          </cell>
          <cell r="BD90">
            <v>0</v>
          </cell>
          <cell r="BE90">
            <v>0</v>
          </cell>
          <cell r="BF90">
            <v>0</v>
          </cell>
          <cell r="BG90">
            <v>0</v>
          </cell>
          <cell r="BH90">
            <v>0</v>
          </cell>
          <cell r="BI90">
            <v>0</v>
          </cell>
          <cell r="BJ90">
            <v>0</v>
          </cell>
          <cell r="BK90">
            <v>0</v>
          </cell>
          <cell r="BL90">
            <v>0</v>
          </cell>
          <cell r="BM90">
            <v>0</v>
          </cell>
        </row>
        <row r="91">
          <cell r="B91" t="str">
            <v>NEOTHER</v>
          </cell>
          <cell r="C91">
            <v>0</v>
          </cell>
          <cell r="D91">
            <v>0</v>
          </cell>
          <cell r="E91">
            <v>0</v>
          </cell>
          <cell r="F91">
            <v>0</v>
          </cell>
          <cell r="G91">
            <v>0</v>
          </cell>
          <cell r="H91">
            <v>0</v>
          </cell>
          <cell r="I91">
            <v>0</v>
          </cell>
          <cell r="J91">
            <v>0</v>
          </cell>
          <cell r="K91">
            <v>0</v>
          </cell>
          <cell r="L91">
            <v>0</v>
          </cell>
          <cell r="M91">
            <v>0</v>
          </cell>
          <cell r="N91">
            <v>0</v>
          </cell>
          <cell r="O91">
            <v>0</v>
          </cell>
          <cell r="P91">
            <v>0</v>
          </cell>
          <cell r="Q91">
            <v>0</v>
          </cell>
          <cell r="R91">
            <v>0</v>
          </cell>
          <cell r="S91">
            <v>0</v>
          </cell>
          <cell r="T91">
            <v>0</v>
          </cell>
          <cell r="U91">
            <v>0</v>
          </cell>
          <cell r="V91">
            <v>0</v>
          </cell>
          <cell r="W91">
            <v>0</v>
          </cell>
          <cell r="X91">
            <v>0</v>
          </cell>
          <cell r="Y91">
            <v>0</v>
          </cell>
          <cell r="Z91">
            <v>0</v>
          </cell>
          <cell r="AA91">
            <v>0</v>
          </cell>
          <cell r="AB91">
            <v>0</v>
          </cell>
          <cell r="AC91">
            <v>0</v>
          </cell>
          <cell r="AD91">
            <v>0</v>
          </cell>
          <cell r="AE91">
            <v>0</v>
          </cell>
          <cell r="AF91">
            <v>0</v>
          </cell>
          <cell r="AG91">
            <v>0</v>
          </cell>
          <cell r="AH91">
            <v>0</v>
          </cell>
          <cell r="AI91">
            <v>0</v>
          </cell>
          <cell r="AJ91">
            <v>0</v>
          </cell>
          <cell r="AK91">
            <v>0</v>
          </cell>
          <cell r="AL91">
            <v>0</v>
          </cell>
          <cell r="AM91">
            <v>0</v>
          </cell>
          <cell r="AN91">
            <v>0</v>
          </cell>
          <cell r="AP91">
            <v>0</v>
          </cell>
          <cell r="AQ91">
            <v>0</v>
          </cell>
          <cell r="AR91">
            <v>0</v>
          </cell>
          <cell r="AS91">
            <v>0</v>
          </cell>
          <cell r="AT91">
            <v>0</v>
          </cell>
          <cell r="AU91">
            <v>0</v>
          </cell>
          <cell r="AV91">
            <v>0</v>
          </cell>
          <cell r="AW91">
            <v>0</v>
          </cell>
          <cell r="AX91">
            <v>0</v>
          </cell>
          <cell r="AY91">
            <v>0</v>
          </cell>
          <cell r="AZ91">
            <v>0</v>
          </cell>
          <cell r="BA91">
            <v>0</v>
          </cell>
          <cell r="BB91">
            <v>0</v>
          </cell>
          <cell r="BC91">
            <v>0</v>
          </cell>
          <cell r="BD91">
            <v>0</v>
          </cell>
          <cell r="BE91">
            <v>0</v>
          </cell>
          <cell r="BF91">
            <v>0</v>
          </cell>
          <cell r="BG91">
            <v>0</v>
          </cell>
          <cell r="BH91">
            <v>0</v>
          </cell>
          <cell r="BI91">
            <v>0</v>
          </cell>
          <cell r="BJ91">
            <v>0</v>
          </cell>
          <cell r="BK91">
            <v>0</v>
          </cell>
          <cell r="BL91">
            <v>0</v>
          </cell>
          <cell r="BM91">
            <v>0</v>
          </cell>
        </row>
        <row r="92">
          <cell r="B92" t="str">
            <v>NECHEM</v>
          </cell>
          <cell r="C92">
            <v>0</v>
          </cell>
          <cell r="D92">
            <v>0</v>
          </cell>
          <cell r="E92">
            <v>0</v>
          </cell>
          <cell r="F92">
            <v>0</v>
          </cell>
          <cell r="G92">
            <v>0</v>
          </cell>
          <cell r="H92">
            <v>0</v>
          </cell>
          <cell r="I92">
            <v>0</v>
          </cell>
          <cell r="J92">
            <v>0</v>
          </cell>
          <cell r="K92">
            <v>0</v>
          </cell>
          <cell r="L92">
            <v>0</v>
          </cell>
          <cell r="M92">
            <v>0</v>
          </cell>
          <cell r="N92">
            <v>0</v>
          </cell>
          <cell r="O92">
            <v>0</v>
          </cell>
          <cell r="P92">
            <v>0</v>
          </cell>
          <cell r="Q92">
            <v>0</v>
          </cell>
          <cell r="R92">
            <v>0</v>
          </cell>
          <cell r="S92">
            <v>0</v>
          </cell>
          <cell r="T92">
            <v>0</v>
          </cell>
          <cell r="U92">
            <v>0</v>
          </cell>
          <cell r="V92">
            <v>0</v>
          </cell>
          <cell r="W92">
            <v>0</v>
          </cell>
          <cell r="X92">
            <v>0</v>
          </cell>
          <cell r="Y92">
            <v>0</v>
          </cell>
          <cell r="Z92">
            <v>0</v>
          </cell>
          <cell r="AA92">
            <v>0</v>
          </cell>
          <cell r="AB92">
            <v>0</v>
          </cell>
          <cell r="AC92">
            <v>0</v>
          </cell>
          <cell r="AD92">
            <v>0</v>
          </cell>
          <cell r="AE92">
            <v>0</v>
          </cell>
          <cell r="AF92">
            <v>0</v>
          </cell>
          <cell r="AG92">
            <v>0</v>
          </cell>
          <cell r="AH92">
            <v>0</v>
          </cell>
          <cell r="AI92">
            <v>0</v>
          </cell>
          <cell r="AJ92">
            <v>0</v>
          </cell>
          <cell r="AK92">
            <v>0</v>
          </cell>
          <cell r="AL92">
            <v>0</v>
          </cell>
          <cell r="AM92">
            <v>0</v>
          </cell>
          <cell r="AN92">
            <v>0</v>
          </cell>
          <cell r="AO92">
            <v>0</v>
          </cell>
          <cell r="AP92">
            <v>0</v>
          </cell>
          <cell r="AQ92">
            <v>0</v>
          </cell>
          <cell r="AR92">
            <v>0</v>
          </cell>
          <cell r="AS92">
            <v>0</v>
          </cell>
          <cell r="AT92">
            <v>0</v>
          </cell>
          <cell r="AU92">
            <v>0</v>
          </cell>
          <cell r="AV92">
            <v>0</v>
          </cell>
          <cell r="AW92">
            <v>0</v>
          </cell>
          <cell r="AX92">
            <v>0</v>
          </cell>
          <cell r="AY92">
            <v>0</v>
          </cell>
          <cell r="AZ92">
            <v>0</v>
          </cell>
          <cell r="BA92">
            <v>0</v>
          </cell>
          <cell r="BB92">
            <v>0</v>
          </cell>
          <cell r="BC92">
            <v>0</v>
          </cell>
          <cell r="BD92">
            <v>0</v>
          </cell>
          <cell r="BE92">
            <v>0</v>
          </cell>
          <cell r="BF92">
            <v>0</v>
          </cell>
          <cell r="BG92">
            <v>0</v>
          </cell>
          <cell r="BH92">
            <v>0</v>
          </cell>
          <cell r="BI92">
            <v>0</v>
          </cell>
          <cell r="BJ92">
            <v>0</v>
          </cell>
          <cell r="BK92">
            <v>0</v>
          </cell>
          <cell r="BL92">
            <v>0</v>
          </cell>
          <cell r="BM92">
            <v>0</v>
          </cell>
        </row>
        <row r="93">
          <cell r="B93" t="str">
            <v>ELOUTPUT</v>
          </cell>
          <cell r="C93">
            <v>0</v>
          </cell>
          <cell r="D93">
            <v>0</v>
          </cell>
          <cell r="E93">
            <v>0</v>
          </cell>
          <cell r="F93">
            <v>0</v>
          </cell>
          <cell r="G93">
            <v>0</v>
          </cell>
          <cell r="H93">
            <v>0</v>
          </cell>
          <cell r="I93">
            <v>0</v>
          </cell>
          <cell r="J93">
            <v>0</v>
          </cell>
          <cell r="K93">
            <v>0</v>
          </cell>
          <cell r="L93">
            <v>0</v>
          </cell>
          <cell r="M93">
            <v>0</v>
          </cell>
          <cell r="N93">
            <v>0</v>
          </cell>
          <cell r="O93">
            <v>0</v>
          </cell>
          <cell r="P93">
            <v>0</v>
          </cell>
          <cell r="Q93">
            <v>0</v>
          </cell>
          <cell r="R93">
            <v>0</v>
          </cell>
          <cell r="S93">
            <v>0</v>
          </cell>
          <cell r="T93">
            <v>0</v>
          </cell>
          <cell r="U93">
            <v>0</v>
          </cell>
          <cell r="V93">
            <v>0</v>
          </cell>
          <cell r="W93">
            <v>0</v>
          </cell>
          <cell r="X93">
            <v>0</v>
          </cell>
          <cell r="Y93">
            <v>0</v>
          </cell>
          <cell r="Z93">
            <v>0</v>
          </cell>
          <cell r="AA93">
            <v>0</v>
          </cell>
          <cell r="AB93">
            <v>0</v>
          </cell>
          <cell r="AC93">
            <v>0</v>
          </cell>
          <cell r="AD93">
            <v>0</v>
          </cell>
          <cell r="AE93">
            <v>0</v>
          </cell>
          <cell r="AF93">
            <v>0</v>
          </cell>
          <cell r="AG93">
            <v>0</v>
          </cell>
          <cell r="AH93">
            <v>0</v>
          </cell>
          <cell r="AI93">
            <v>0</v>
          </cell>
          <cell r="AJ93">
            <v>0</v>
          </cell>
          <cell r="AK93">
            <v>0</v>
          </cell>
          <cell r="AL93">
            <v>0</v>
          </cell>
          <cell r="AM93">
            <v>0</v>
          </cell>
          <cell r="AN93">
            <v>0</v>
          </cell>
          <cell r="AO93">
            <v>0</v>
          </cell>
          <cell r="AP93">
            <v>0</v>
          </cell>
          <cell r="AQ93">
            <v>0</v>
          </cell>
          <cell r="AR93">
            <v>0</v>
          </cell>
          <cell r="AS93">
            <v>0</v>
          </cell>
          <cell r="AT93">
            <v>0</v>
          </cell>
          <cell r="AU93">
            <v>0</v>
          </cell>
          <cell r="AV93">
            <v>0</v>
          </cell>
          <cell r="AW93">
            <v>0</v>
          </cell>
          <cell r="AX93">
            <v>0</v>
          </cell>
          <cell r="AY93">
            <v>0</v>
          </cell>
          <cell r="AZ93">
            <v>47112.06</v>
          </cell>
          <cell r="BA93">
            <v>151983.98820599998</v>
          </cell>
          <cell r="BB93">
            <v>0</v>
          </cell>
          <cell r="BC93">
            <v>0</v>
          </cell>
          <cell r="BD93">
            <v>0</v>
          </cell>
          <cell r="BE93">
            <v>0</v>
          </cell>
          <cell r="BF93">
            <v>177725.28002457001</v>
          </cell>
          <cell r="BG93">
            <v>0</v>
          </cell>
          <cell r="BH93">
            <v>0</v>
          </cell>
          <cell r="BI93">
            <v>0</v>
          </cell>
          <cell r="BJ93">
            <v>0</v>
          </cell>
          <cell r="BK93">
            <v>1693773.6682846518</v>
          </cell>
          <cell r="BL93">
            <v>0</v>
          </cell>
          <cell r="BM93">
            <v>0</v>
          </cell>
        </row>
        <row r="94">
          <cell r="B94" t="str">
            <v>ELMAINE</v>
          </cell>
          <cell r="C94">
            <v>0</v>
          </cell>
          <cell r="D94">
            <v>0</v>
          </cell>
          <cell r="E94">
            <v>0</v>
          </cell>
          <cell r="F94">
            <v>0</v>
          </cell>
          <cell r="G94">
            <v>0</v>
          </cell>
          <cell r="H94">
            <v>0</v>
          </cell>
          <cell r="I94">
            <v>0</v>
          </cell>
          <cell r="J94">
            <v>0</v>
          </cell>
          <cell r="K94">
            <v>0</v>
          </cell>
          <cell r="L94">
            <v>0</v>
          </cell>
          <cell r="M94">
            <v>0</v>
          </cell>
          <cell r="N94">
            <v>0</v>
          </cell>
          <cell r="O94">
            <v>0</v>
          </cell>
          <cell r="P94">
            <v>0</v>
          </cell>
          <cell r="Q94">
            <v>0</v>
          </cell>
          <cell r="R94">
            <v>0</v>
          </cell>
          <cell r="S94">
            <v>0</v>
          </cell>
          <cell r="T94">
            <v>0</v>
          </cell>
          <cell r="U94">
            <v>0</v>
          </cell>
          <cell r="V94">
            <v>0</v>
          </cell>
          <cell r="W94">
            <v>0</v>
          </cell>
          <cell r="X94">
            <v>0</v>
          </cell>
          <cell r="Y94">
            <v>0</v>
          </cell>
          <cell r="Z94">
            <v>0</v>
          </cell>
          <cell r="AA94">
            <v>0</v>
          </cell>
          <cell r="AB94">
            <v>0</v>
          </cell>
          <cell r="AC94">
            <v>0</v>
          </cell>
          <cell r="AD94">
            <v>0</v>
          </cell>
          <cell r="AE94">
            <v>0</v>
          </cell>
          <cell r="AF94">
            <v>0</v>
          </cell>
          <cell r="AG94">
            <v>0</v>
          </cell>
          <cell r="AH94">
            <v>0</v>
          </cell>
          <cell r="AI94">
            <v>0</v>
          </cell>
          <cell r="AJ94">
            <v>0</v>
          </cell>
          <cell r="AK94">
            <v>0</v>
          </cell>
          <cell r="AL94">
            <v>0</v>
          </cell>
          <cell r="AM94">
            <v>0</v>
          </cell>
          <cell r="AN94">
            <v>0</v>
          </cell>
          <cell r="AO94">
            <v>0</v>
          </cell>
          <cell r="AP94">
            <v>0</v>
          </cell>
          <cell r="AQ94">
            <v>0</v>
          </cell>
          <cell r="AR94">
            <v>0</v>
          </cell>
          <cell r="AS94">
            <v>0</v>
          </cell>
          <cell r="AT94">
            <v>0</v>
          </cell>
          <cell r="AU94">
            <v>0</v>
          </cell>
          <cell r="AV94">
            <v>0</v>
          </cell>
          <cell r="AW94">
            <v>0</v>
          </cell>
          <cell r="AX94">
            <v>0</v>
          </cell>
          <cell r="AY94">
            <v>0</v>
          </cell>
          <cell r="AZ94">
            <v>47112.06</v>
          </cell>
          <cell r="BA94">
            <v>151627.32999999999</v>
          </cell>
          <cell r="BB94">
            <v>0</v>
          </cell>
          <cell r="BC94">
            <v>0</v>
          </cell>
          <cell r="BD94">
            <v>0</v>
          </cell>
          <cell r="BE94">
            <v>0</v>
          </cell>
          <cell r="BF94">
            <v>170912.3</v>
          </cell>
          <cell r="BG94">
            <v>0</v>
          </cell>
          <cell r="BH94">
            <v>0</v>
          </cell>
          <cell r="BI94">
            <v>0</v>
          </cell>
          <cell r="BJ94">
            <v>0</v>
          </cell>
          <cell r="BK94">
            <v>1484462.9000000001</v>
          </cell>
          <cell r="BL94">
            <v>0</v>
          </cell>
          <cell r="BM94">
            <v>0</v>
          </cell>
        </row>
        <row r="95">
          <cell r="B95" t="str">
            <v>ELAUTOE</v>
          </cell>
          <cell r="C95">
            <v>0</v>
          </cell>
          <cell r="D95">
            <v>0</v>
          </cell>
          <cell r="E95">
            <v>0</v>
          </cell>
          <cell r="F95">
            <v>0</v>
          </cell>
          <cell r="G95">
            <v>0</v>
          </cell>
          <cell r="H95">
            <v>0</v>
          </cell>
          <cell r="I95">
            <v>0</v>
          </cell>
          <cell r="J95">
            <v>0</v>
          </cell>
          <cell r="K95">
            <v>0</v>
          </cell>
          <cell r="L95">
            <v>0</v>
          </cell>
          <cell r="M95">
            <v>0</v>
          </cell>
          <cell r="N95">
            <v>0</v>
          </cell>
          <cell r="O95">
            <v>0</v>
          </cell>
          <cell r="P95">
            <v>0</v>
          </cell>
          <cell r="Q95">
            <v>0</v>
          </cell>
          <cell r="R95">
            <v>0</v>
          </cell>
          <cell r="S95">
            <v>0</v>
          </cell>
          <cell r="T95">
            <v>0</v>
          </cell>
          <cell r="U95">
            <v>0</v>
          </cell>
          <cell r="V95">
            <v>0</v>
          </cell>
          <cell r="W95">
            <v>0</v>
          </cell>
          <cell r="X95">
            <v>0</v>
          </cell>
          <cell r="Y95">
            <v>0</v>
          </cell>
          <cell r="Z95">
            <v>0</v>
          </cell>
          <cell r="AA95">
            <v>0</v>
          </cell>
          <cell r="AB95">
            <v>0</v>
          </cell>
          <cell r="AC95">
            <v>0</v>
          </cell>
          <cell r="AD95">
            <v>0</v>
          </cell>
          <cell r="AE95">
            <v>0</v>
          </cell>
          <cell r="AF95">
            <v>0</v>
          </cell>
          <cell r="AG95">
            <v>0</v>
          </cell>
          <cell r="AH95">
            <v>0</v>
          </cell>
          <cell r="AI95">
            <v>0</v>
          </cell>
          <cell r="AJ95">
            <v>0</v>
          </cell>
          <cell r="AK95">
            <v>0</v>
          </cell>
          <cell r="AL95">
            <v>0</v>
          </cell>
          <cell r="AM95">
            <v>0</v>
          </cell>
          <cell r="AN95">
            <v>0</v>
          </cell>
          <cell r="AO95">
            <v>0</v>
          </cell>
          <cell r="AP95">
            <v>0</v>
          </cell>
          <cell r="AQ95">
            <v>0</v>
          </cell>
          <cell r="AR95">
            <v>0</v>
          </cell>
          <cell r="AS95">
            <v>0</v>
          </cell>
          <cell r="AT95">
            <v>0</v>
          </cell>
          <cell r="AU95">
            <v>0</v>
          </cell>
          <cell r="AV95">
            <v>0</v>
          </cell>
          <cell r="AW95">
            <v>0</v>
          </cell>
          <cell r="AX95">
            <v>0</v>
          </cell>
          <cell r="AY95">
            <v>0</v>
          </cell>
          <cell r="AZ95">
            <v>0</v>
          </cell>
          <cell r="BA95">
            <v>356.65820599999995</v>
          </cell>
          <cell r="BB95">
            <v>0</v>
          </cell>
          <cell r="BC95">
            <v>0</v>
          </cell>
          <cell r="BD95">
            <v>0</v>
          </cell>
          <cell r="BE95">
            <v>0</v>
          </cell>
          <cell r="BF95">
            <v>6812.9800245700189</v>
          </cell>
          <cell r="BG95">
            <v>0</v>
          </cell>
          <cell r="BH95">
            <v>0</v>
          </cell>
          <cell r="BI95">
            <v>0</v>
          </cell>
          <cell r="BJ95">
            <v>0</v>
          </cell>
          <cell r="BK95">
            <v>209310.7682846518</v>
          </cell>
          <cell r="BL95">
            <v>0</v>
          </cell>
          <cell r="BM95">
            <v>0</v>
          </cell>
        </row>
        <row r="96">
          <cell r="B96" t="str">
            <v>ELMAINC</v>
          </cell>
          <cell r="C96">
            <v>0</v>
          </cell>
          <cell r="D96">
            <v>0</v>
          </cell>
          <cell r="E96">
            <v>0</v>
          </cell>
          <cell r="F96">
            <v>0</v>
          </cell>
          <cell r="G96">
            <v>0</v>
          </cell>
          <cell r="H96">
            <v>0</v>
          </cell>
          <cell r="I96">
            <v>0</v>
          </cell>
          <cell r="J96">
            <v>0</v>
          </cell>
          <cell r="K96">
            <v>0</v>
          </cell>
          <cell r="L96">
            <v>0</v>
          </cell>
          <cell r="M96">
            <v>0</v>
          </cell>
          <cell r="N96">
            <v>0</v>
          </cell>
          <cell r="O96">
            <v>0</v>
          </cell>
          <cell r="P96">
            <v>0</v>
          </cell>
          <cell r="Q96">
            <v>0</v>
          </cell>
          <cell r="R96">
            <v>0</v>
          </cell>
          <cell r="S96">
            <v>0</v>
          </cell>
          <cell r="T96">
            <v>0</v>
          </cell>
          <cell r="U96">
            <v>0</v>
          </cell>
          <cell r="V96">
            <v>0</v>
          </cell>
          <cell r="W96">
            <v>0</v>
          </cell>
          <cell r="X96">
            <v>0</v>
          </cell>
          <cell r="Y96">
            <v>0</v>
          </cell>
          <cell r="Z96">
            <v>0</v>
          </cell>
          <cell r="AA96">
            <v>0</v>
          </cell>
          <cell r="AB96">
            <v>0</v>
          </cell>
          <cell r="AC96">
            <v>0</v>
          </cell>
          <cell r="AD96">
            <v>0</v>
          </cell>
          <cell r="AE96">
            <v>0</v>
          </cell>
          <cell r="AF96">
            <v>0</v>
          </cell>
          <cell r="AG96">
            <v>0</v>
          </cell>
          <cell r="AH96">
            <v>0</v>
          </cell>
          <cell r="AI96">
            <v>0</v>
          </cell>
          <cell r="AJ96">
            <v>0</v>
          </cell>
          <cell r="AK96">
            <v>0</v>
          </cell>
          <cell r="AL96">
            <v>0</v>
          </cell>
          <cell r="AM96">
            <v>0</v>
          </cell>
          <cell r="AN96">
            <v>0</v>
          </cell>
          <cell r="AO96">
            <v>0</v>
          </cell>
          <cell r="AP96">
            <v>0</v>
          </cell>
          <cell r="AQ96">
            <v>0</v>
          </cell>
          <cell r="AR96">
            <v>0</v>
          </cell>
          <cell r="AS96">
            <v>0</v>
          </cell>
          <cell r="AT96">
            <v>0</v>
          </cell>
          <cell r="AU96">
            <v>0</v>
          </cell>
          <cell r="AV96">
            <v>0</v>
          </cell>
          <cell r="AW96">
            <v>0</v>
          </cell>
          <cell r="AX96">
            <v>0</v>
          </cell>
          <cell r="AY96">
            <v>0</v>
          </cell>
          <cell r="AZ96">
            <v>0</v>
          </cell>
          <cell r="BA96">
            <v>0</v>
          </cell>
          <cell r="BB96">
            <v>0</v>
          </cell>
          <cell r="BC96">
            <v>0</v>
          </cell>
          <cell r="BD96">
            <v>0</v>
          </cell>
          <cell r="BE96">
            <v>0</v>
          </cell>
          <cell r="BF96">
            <v>0</v>
          </cell>
          <cell r="BG96">
            <v>0</v>
          </cell>
          <cell r="BH96">
            <v>0</v>
          </cell>
          <cell r="BI96">
            <v>0</v>
          </cell>
          <cell r="BJ96">
            <v>0</v>
          </cell>
          <cell r="BK96">
            <v>0</v>
          </cell>
          <cell r="BL96">
            <v>0</v>
          </cell>
          <cell r="BM96">
            <v>0</v>
          </cell>
        </row>
        <row r="97">
          <cell r="B97" t="str">
            <v>ELAUTOC</v>
          </cell>
          <cell r="C97">
            <v>0</v>
          </cell>
          <cell r="D97">
            <v>0</v>
          </cell>
          <cell r="E97">
            <v>0</v>
          </cell>
          <cell r="F97">
            <v>0</v>
          </cell>
          <cell r="G97">
            <v>0</v>
          </cell>
          <cell r="H97">
            <v>0</v>
          </cell>
          <cell r="I97">
            <v>0</v>
          </cell>
          <cell r="J97">
            <v>0</v>
          </cell>
          <cell r="K97">
            <v>0</v>
          </cell>
          <cell r="L97">
            <v>0</v>
          </cell>
          <cell r="M97">
            <v>0</v>
          </cell>
          <cell r="N97">
            <v>0</v>
          </cell>
          <cell r="O97">
            <v>0</v>
          </cell>
          <cell r="P97">
            <v>0</v>
          </cell>
          <cell r="Q97">
            <v>0</v>
          </cell>
          <cell r="R97">
            <v>0</v>
          </cell>
          <cell r="S97">
            <v>0</v>
          </cell>
          <cell r="T97">
            <v>0</v>
          </cell>
          <cell r="U97">
            <v>0</v>
          </cell>
          <cell r="V97">
            <v>0</v>
          </cell>
          <cell r="W97">
            <v>0</v>
          </cell>
          <cell r="X97">
            <v>0</v>
          </cell>
          <cell r="Y97">
            <v>0</v>
          </cell>
          <cell r="Z97">
            <v>0</v>
          </cell>
          <cell r="AA97">
            <v>0</v>
          </cell>
          <cell r="AB97">
            <v>0</v>
          </cell>
          <cell r="AC97">
            <v>0</v>
          </cell>
          <cell r="AD97">
            <v>0</v>
          </cell>
          <cell r="AE97">
            <v>0</v>
          </cell>
          <cell r="AF97">
            <v>0</v>
          </cell>
          <cell r="AG97">
            <v>0</v>
          </cell>
          <cell r="AH97">
            <v>0</v>
          </cell>
          <cell r="AI97">
            <v>0</v>
          </cell>
          <cell r="AJ97">
            <v>0</v>
          </cell>
          <cell r="AK97">
            <v>0</v>
          </cell>
          <cell r="AL97">
            <v>0</v>
          </cell>
          <cell r="AM97">
            <v>0</v>
          </cell>
          <cell r="AN97">
            <v>0</v>
          </cell>
          <cell r="AO97">
            <v>0</v>
          </cell>
          <cell r="AP97">
            <v>0</v>
          </cell>
          <cell r="AQ97">
            <v>0</v>
          </cell>
          <cell r="AR97">
            <v>0</v>
          </cell>
          <cell r="AS97">
            <v>0</v>
          </cell>
          <cell r="AT97">
            <v>0</v>
          </cell>
          <cell r="AU97">
            <v>0</v>
          </cell>
          <cell r="AV97">
            <v>0</v>
          </cell>
          <cell r="AW97">
            <v>0</v>
          </cell>
          <cell r="AX97">
            <v>0</v>
          </cell>
          <cell r="AY97">
            <v>0</v>
          </cell>
          <cell r="AZ97">
            <v>0</v>
          </cell>
          <cell r="BA97">
            <v>0</v>
          </cell>
          <cell r="BB97">
            <v>0</v>
          </cell>
          <cell r="BC97">
            <v>0</v>
          </cell>
          <cell r="BD97">
            <v>0</v>
          </cell>
          <cell r="BE97">
            <v>0</v>
          </cell>
          <cell r="BF97">
            <v>0</v>
          </cell>
          <cell r="BG97">
            <v>0</v>
          </cell>
          <cell r="BH97">
            <v>0</v>
          </cell>
          <cell r="BI97">
            <v>0</v>
          </cell>
          <cell r="BJ97">
            <v>0</v>
          </cell>
          <cell r="BK97">
            <v>0</v>
          </cell>
          <cell r="BL97">
            <v>0</v>
          </cell>
          <cell r="BM97">
            <v>0</v>
          </cell>
        </row>
        <row r="98">
          <cell r="B98" t="str">
            <v>HEMAINC</v>
          </cell>
          <cell r="C98">
            <v>0</v>
          </cell>
          <cell r="D98">
            <v>0</v>
          </cell>
          <cell r="E98">
            <v>0</v>
          </cell>
          <cell r="F98">
            <v>0</v>
          </cell>
          <cell r="G98">
            <v>0</v>
          </cell>
          <cell r="H98">
            <v>0</v>
          </cell>
          <cell r="I98">
            <v>0</v>
          </cell>
          <cell r="J98">
            <v>0</v>
          </cell>
          <cell r="K98">
            <v>0</v>
          </cell>
          <cell r="L98">
            <v>0</v>
          </cell>
          <cell r="M98">
            <v>0</v>
          </cell>
          <cell r="N98">
            <v>0</v>
          </cell>
          <cell r="O98">
            <v>0</v>
          </cell>
          <cell r="P98">
            <v>0</v>
          </cell>
          <cell r="Q98">
            <v>0</v>
          </cell>
          <cell r="R98">
            <v>0</v>
          </cell>
          <cell r="S98">
            <v>0</v>
          </cell>
          <cell r="T98">
            <v>0</v>
          </cell>
          <cell r="U98">
            <v>0</v>
          </cell>
          <cell r="V98">
            <v>0</v>
          </cell>
          <cell r="W98">
            <v>0</v>
          </cell>
          <cell r="X98">
            <v>0</v>
          </cell>
          <cell r="Y98">
            <v>0</v>
          </cell>
          <cell r="Z98">
            <v>0</v>
          </cell>
          <cell r="AA98">
            <v>0</v>
          </cell>
          <cell r="AB98">
            <v>0</v>
          </cell>
          <cell r="AC98">
            <v>0</v>
          </cell>
          <cell r="AD98">
            <v>0</v>
          </cell>
          <cell r="AE98">
            <v>0</v>
          </cell>
          <cell r="AF98">
            <v>0</v>
          </cell>
          <cell r="AG98">
            <v>0</v>
          </cell>
          <cell r="AH98">
            <v>0</v>
          </cell>
          <cell r="AI98">
            <v>0</v>
          </cell>
          <cell r="AJ98">
            <v>0</v>
          </cell>
          <cell r="AK98">
            <v>0</v>
          </cell>
          <cell r="AL98">
            <v>0</v>
          </cell>
          <cell r="AM98">
            <v>0</v>
          </cell>
          <cell r="AN98">
            <v>0</v>
          </cell>
          <cell r="AO98">
            <v>0</v>
          </cell>
          <cell r="AP98">
            <v>0</v>
          </cell>
          <cell r="AQ98">
            <v>0</v>
          </cell>
          <cell r="AR98">
            <v>0</v>
          </cell>
          <cell r="AS98">
            <v>0</v>
          </cell>
          <cell r="AT98">
            <v>0</v>
          </cell>
          <cell r="AU98">
            <v>0</v>
          </cell>
          <cell r="AV98">
            <v>0</v>
          </cell>
          <cell r="AW98">
            <v>0</v>
          </cell>
          <cell r="AX98">
            <v>0</v>
          </cell>
          <cell r="AY98">
            <v>0</v>
          </cell>
          <cell r="AZ98">
            <v>0</v>
          </cell>
          <cell r="BA98">
            <v>0</v>
          </cell>
          <cell r="BB98">
            <v>0</v>
          </cell>
          <cell r="BC98">
            <v>0</v>
          </cell>
          <cell r="BD98">
            <v>0</v>
          </cell>
          <cell r="BE98">
            <v>0</v>
          </cell>
          <cell r="BF98">
            <v>0</v>
          </cell>
          <cell r="BG98">
            <v>0</v>
          </cell>
          <cell r="BH98">
            <v>0</v>
          </cell>
          <cell r="BI98">
            <v>0</v>
          </cell>
          <cell r="BJ98">
            <v>0</v>
          </cell>
          <cell r="BK98">
            <v>0</v>
          </cell>
          <cell r="BL98">
            <v>0</v>
          </cell>
          <cell r="BM98">
            <v>0</v>
          </cell>
        </row>
        <row r="99">
          <cell r="B99" t="str">
            <v>HEAUTOC</v>
          </cell>
          <cell r="C99">
            <v>0</v>
          </cell>
          <cell r="D99">
            <v>0</v>
          </cell>
          <cell r="E99">
            <v>0</v>
          </cell>
          <cell r="F99">
            <v>0</v>
          </cell>
          <cell r="G99">
            <v>0</v>
          </cell>
          <cell r="H99">
            <v>0</v>
          </cell>
          <cell r="I99">
            <v>0</v>
          </cell>
          <cell r="J99">
            <v>0</v>
          </cell>
          <cell r="K99">
            <v>0</v>
          </cell>
          <cell r="L99">
            <v>0</v>
          </cell>
          <cell r="M99">
            <v>0</v>
          </cell>
          <cell r="N99">
            <v>0</v>
          </cell>
          <cell r="O99">
            <v>0</v>
          </cell>
          <cell r="P99">
            <v>0</v>
          </cell>
          <cell r="Q99">
            <v>0</v>
          </cell>
          <cell r="R99">
            <v>0</v>
          </cell>
          <cell r="S99">
            <v>0</v>
          </cell>
          <cell r="T99">
            <v>0</v>
          </cell>
          <cell r="U99">
            <v>0</v>
          </cell>
          <cell r="V99">
            <v>0</v>
          </cell>
          <cell r="W99">
            <v>0</v>
          </cell>
          <cell r="X99">
            <v>0</v>
          </cell>
          <cell r="Y99">
            <v>0</v>
          </cell>
          <cell r="Z99">
            <v>0</v>
          </cell>
          <cell r="AA99">
            <v>0</v>
          </cell>
          <cell r="AB99">
            <v>0</v>
          </cell>
          <cell r="AC99">
            <v>0</v>
          </cell>
          <cell r="AD99">
            <v>0</v>
          </cell>
          <cell r="AE99">
            <v>0</v>
          </cell>
          <cell r="AF99">
            <v>0</v>
          </cell>
          <cell r="AG99">
            <v>0</v>
          </cell>
          <cell r="AH99">
            <v>0</v>
          </cell>
          <cell r="AI99">
            <v>0</v>
          </cell>
          <cell r="AJ99">
            <v>0</v>
          </cell>
          <cell r="AK99">
            <v>0</v>
          </cell>
          <cell r="AL99">
            <v>0</v>
          </cell>
          <cell r="AM99">
            <v>0</v>
          </cell>
          <cell r="AN99">
            <v>0</v>
          </cell>
          <cell r="AO99">
            <v>0</v>
          </cell>
          <cell r="AP99">
            <v>0</v>
          </cell>
          <cell r="AQ99">
            <v>0</v>
          </cell>
          <cell r="AR99">
            <v>0</v>
          </cell>
          <cell r="AS99">
            <v>0</v>
          </cell>
          <cell r="AT99">
            <v>0</v>
          </cell>
          <cell r="AU99">
            <v>0</v>
          </cell>
          <cell r="AV99">
            <v>0</v>
          </cell>
          <cell r="AW99">
            <v>0</v>
          </cell>
          <cell r="AX99">
            <v>0</v>
          </cell>
          <cell r="AY99">
            <v>0</v>
          </cell>
          <cell r="AZ99">
            <v>0</v>
          </cell>
          <cell r="BA99">
            <v>0</v>
          </cell>
          <cell r="BB99">
            <v>0</v>
          </cell>
          <cell r="BC99">
            <v>0</v>
          </cell>
          <cell r="BD99">
            <v>0</v>
          </cell>
          <cell r="BE99">
            <v>0</v>
          </cell>
          <cell r="BF99">
            <v>0</v>
          </cell>
          <cell r="BG99">
            <v>0</v>
          </cell>
          <cell r="BH99">
            <v>0</v>
          </cell>
          <cell r="BI99">
            <v>0</v>
          </cell>
          <cell r="BJ99">
            <v>0</v>
          </cell>
          <cell r="BK99">
            <v>0</v>
          </cell>
          <cell r="BL99">
            <v>0</v>
          </cell>
          <cell r="BM99">
            <v>0</v>
          </cell>
        </row>
        <row r="100">
          <cell r="B100" t="str">
            <v>HEMAINH</v>
          </cell>
          <cell r="C100">
            <v>0</v>
          </cell>
          <cell r="D100">
            <v>0</v>
          </cell>
          <cell r="E100">
            <v>0</v>
          </cell>
          <cell r="F100">
            <v>0</v>
          </cell>
          <cell r="G100">
            <v>0</v>
          </cell>
          <cell r="H100">
            <v>0</v>
          </cell>
          <cell r="I100">
            <v>0</v>
          </cell>
          <cell r="J100">
            <v>0</v>
          </cell>
          <cell r="K100">
            <v>0</v>
          </cell>
          <cell r="L100">
            <v>0</v>
          </cell>
          <cell r="M100">
            <v>0</v>
          </cell>
          <cell r="N100">
            <v>0</v>
          </cell>
          <cell r="O100">
            <v>0</v>
          </cell>
          <cell r="P100">
            <v>0</v>
          </cell>
          <cell r="Q100">
            <v>0</v>
          </cell>
          <cell r="R100">
            <v>0</v>
          </cell>
          <cell r="S100">
            <v>0</v>
          </cell>
          <cell r="T100">
            <v>0</v>
          </cell>
          <cell r="U100">
            <v>0</v>
          </cell>
          <cell r="V100">
            <v>0</v>
          </cell>
          <cell r="W100">
            <v>0</v>
          </cell>
          <cell r="X100">
            <v>0</v>
          </cell>
          <cell r="Y100">
            <v>0</v>
          </cell>
          <cell r="Z100">
            <v>0</v>
          </cell>
          <cell r="AA100">
            <v>0</v>
          </cell>
          <cell r="AB100">
            <v>0</v>
          </cell>
          <cell r="AC100">
            <v>0</v>
          </cell>
          <cell r="AD100">
            <v>0</v>
          </cell>
          <cell r="AE100">
            <v>0</v>
          </cell>
          <cell r="AF100">
            <v>0</v>
          </cell>
          <cell r="AG100">
            <v>0</v>
          </cell>
          <cell r="AH100">
            <v>0</v>
          </cell>
          <cell r="AI100">
            <v>0</v>
          </cell>
          <cell r="AJ100">
            <v>0</v>
          </cell>
          <cell r="AK100">
            <v>0</v>
          </cell>
          <cell r="AL100">
            <v>0</v>
          </cell>
          <cell r="AM100">
            <v>0</v>
          </cell>
          <cell r="AN100">
            <v>0</v>
          </cell>
          <cell r="AO100">
            <v>0</v>
          </cell>
          <cell r="AP100">
            <v>0</v>
          </cell>
          <cell r="AQ100">
            <v>0</v>
          </cell>
          <cell r="AR100">
            <v>0</v>
          </cell>
          <cell r="AS100">
            <v>0</v>
          </cell>
          <cell r="AT100">
            <v>0</v>
          </cell>
          <cell r="AU100">
            <v>0</v>
          </cell>
          <cell r="AV100">
            <v>0</v>
          </cell>
          <cell r="AW100">
            <v>0</v>
          </cell>
          <cell r="AX100">
            <v>0</v>
          </cell>
          <cell r="AY100">
            <v>0</v>
          </cell>
          <cell r="AZ100">
            <v>0</v>
          </cell>
          <cell r="BA100">
            <v>0</v>
          </cell>
          <cell r="BB100">
            <v>0</v>
          </cell>
          <cell r="BC100">
            <v>0</v>
          </cell>
          <cell r="BD100">
            <v>0</v>
          </cell>
          <cell r="BE100">
            <v>0</v>
          </cell>
          <cell r="BF100">
            <v>0</v>
          </cell>
          <cell r="BG100">
            <v>0</v>
          </cell>
          <cell r="BH100">
            <v>0</v>
          </cell>
          <cell r="BI100">
            <v>0</v>
          </cell>
          <cell r="BJ100">
            <v>0</v>
          </cell>
          <cell r="BK100">
            <v>0</v>
          </cell>
          <cell r="BL100">
            <v>0</v>
          </cell>
          <cell r="BM100">
            <v>0</v>
          </cell>
        </row>
        <row r="101">
          <cell r="B101" t="str">
            <v>HEAUTOH</v>
          </cell>
          <cell r="C101">
            <v>0</v>
          </cell>
          <cell r="D101">
            <v>0</v>
          </cell>
          <cell r="E101">
            <v>0</v>
          </cell>
          <cell r="F101">
            <v>0</v>
          </cell>
          <cell r="G101">
            <v>0</v>
          </cell>
          <cell r="H101">
            <v>0</v>
          </cell>
          <cell r="I101">
            <v>0</v>
          </cell>
          <cell r="J101">
            <v>0</v>
          </cell>
          <cell r="K101">
            <v>0</v>
          </cell>
          <cell r="L101">
            <v>0</v>
          </cell>
          <cell r="M101">
            <v>0</v>
          </cell>
          <cell r="N101">
            <v>0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</v>
          </cell>
          <cell r="U101">
            <v>0</v>
          </cell>
          <cell r="V101">
            <v>0</v>
          </cell>
          <cell r="W101">
            <v>0</v>
          </cell>
          <cell r="X101">
            <v>0</v>
          </cell>
          <cell r="Y101">
            <v>0</v>
          </cell>
          <cell r="Z101">
            <v>0</v>
          </cell>
          <cell r="AA101">
            <v>0</v>
          </cell>
          <cell r="AB101">
            <v>0</v>
          </cell>
          <cell r="AC101">
            <v>0</v>
          </cell>
          <cell r="AD101">
            <v>0</v>
          </cell>
          <cell r="AE101">
            <v>0</v>
          </cell>
          <cell r="AF101">
            <v>0</v>
          </cell>
          <cell r="AG101">
            <v>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0</v>
          </cell>
          <cell r="AM101">
            <v>0</v>
          </cell>
          <cell r="AN101">
            <v>0</v>
          </cell>
          <cell r="AO101">
            <v>0</v>
          </cell>
          <cell r="AP101">
            <v>0</v>
          </cell>
          <cell r="AQ101">
            <v>0</v>
          </cell>
          <cell r="AR101">
            <v>0</v>
          </cell>
          <cell r="AS101">
            <v>0</v>
          </cell>
          <cell r="AT101">
            <v>0</v>
          </cell>
          <cell r="AU101">
            <v>0</v>
          </cell>
          <cell r="AV101">
            <v>0</v>
          </cell>
          <cell r="AW101">
            <v>0</v>
          </cell>
          <cell r="AX101">
            <v>0</v>
          </cell>
          <cell r="AY101">
            <v>0</v>
          </cell>
          <cell r="AZ101">
            <v>0</v>
          </cell>
          <cell r="BA101">
            <v>0</v>
          </cell>
          <cell r="BB101">
            <v>0</v>
          </cell>
          <cell r="BC101">
            <v>0</v>
          </cell>
          <cell r="BD101">
            <v>0</v>
          </cell>
          <cell r="BE101">
            <v>0</v>
          </cell>
          <cell r="BF101">
            <v>0</v>
          </cell>
          <cell r="BG101">
            <v>0</v>
          </cell>
          <cell r="BH101">
            <v>0</v>
          </cell>
          <cell r="BI101">
            <v>0</v>
          </cell>
          <cell r="BJ101">
            <v>0</v>
          </cell>
          <cell r="BK101">
            <v>0</v>
          </cell>
          <cell r="BL101">
            <v>0</v>
          </cell>
          <cell r="BM101">
            <v>0</v>
          </cell>
        </row>
        <row r="102">
          <cell r="B102" t="str">
            <v>HEATOUT</v>
          </cell>
          <cell r="C102">
            <v>0</v>
          </cell>
          <cell r="D102">
            <v>0</v>
          </cell>
          <cell r="E102">
            <v>0</v>
          </cell>
          <cell r="F102">
            <v>0</v>
          </cell>
          <cell r="G102">
            <v>0</v>
          </cell>
          <cell r="H102">
            <v>0</v>
          </cell>
          <cell r="I102">
            <v>0</v>
          </cell>
          <cell r="J102">
            <v>0</v>
          </cell>
          <cell r="K102">
            <v>0</v>
          </cell>
          <cell r="L102">
            <v>0</v>
          </cell>
          <cell r="M102">
            <v>0</v>
          </cell>
          <cell r="N102">
            <v>0</v>
          </cell>
          <cell r="O102">
            <v>0</v>
          </cell>
          <cell r="P102">
            <v>0</v>
          </cell>
          <cell r="Q102">
            <v>0</v>
          </cell>
          <cell r="R102">
            <v>0</v>
          </cell>
          <cell r="S102">
            <v>0</v>
          </cell>
          <cell r="T102">
            <v>0</v>
          </cell>
          <cell r="U102">
            <v>0</v>
          </cell>
          <cell r="V102">
            <v>0</v>
          </cell>
          <cell r="W102">
            <v>0</v>
          </cell>
          <cell r="X102">
            <v>0</v>
          </cell>
          <cell r="Y102">
            <v>0</v>
          </cell>
          <cell r="Z102">
            <v>0</v>
          </cell>
          <cell r="AA102">
            <v>0</v>
          </cell>
          <cell r="AB102">
            <v>0</v>
          </cell>
          <cell r="AC102">
            <v>0</v>
          </cell>
          <cell r="AD102">
            <v>0</v>
          </cell>
          <cell r="AE102">
            <v>0</v>
          </cell>
          <cell r="AF102">
            <v>0</v>
          </cell>
          <cell r="AG102">
            <v>0</v>
          </cell>
          <cell r="AH102">
            <v>0</v>
          </cell>
          <cell r="AI102">
            <v>0</v>
          </cell>
          <cell r="AJ102">
            <v>0</v>
          </cell>
          <cell r="AK102">
            <v>0</v>
          </cell>
          <cell r="AL102">
            <v>0</v>
          </cell>
          <cell r="AM102">
            <v>0</v>
          </cell>
          <cell r="AN102">
            <v>0</v>
          </cell>
          <cell r="AO102">
            <v>0</v>
          </cell>
          <cell r="AP102">
            <v>0</v>
          </cell>
          <cell r="AQ102">
            <v>0</v>
          </cell>
          <cell r="AR102">
            <v>0</v>
          </cell>
          <cell r="AS102">
            <v>0</v>
          </cell>
          <cell r="AT102">
            <v>0</v>
          </cell>
          <cell r="AU102">
            <v>0</v>
          </cell>
          <cell r="AV102">
            <v>0</v>
          </cell>
          <cell r="AW102">
            <v>0</v>
          </cell>
          <cell r="AX102">
            <v>0</v>
          </cell>
          <cell r="AY102">
            <v>0</v>
          </cell>
          <cell r="AZ102">
            <v>0</v>
          </cell>
          <cell r="BA102">
            <v>0</v>
          </cell>
          <cell r="BB102">
            <v>0</v>
          </cell>
          <cell r="BC102">
            <v>0</v>
          </cell>
          <cell r="BD102">
            <v>0</v>
          </cell>
          <cell r="BE102">
            <v>0</v>
          </cell>
          <cell r="BF102">
            <v>0</v>
          </cell>
          <cell r="BG102">
            <v>0</v>
          </cell>
          <cell r="BH102">
            <v>0</v>
          </cell>
          <cell r="BI102">
            <v>0</v>
          </cell>
          <cell r="BJ102">
            <v>0</v>
          </cell>
          <cell r="BK102">
            <v>0</v>
          </cell>
          <cell r="BL102">
            <v>0</v>
          </cell>
          <cell r="BM102">
            <v>0</v>
          </cell>
        </row>
        <row r="103">
          <cell r="B103" t="str">
            <v>MHYDPUMP</v>
          </cell>
          <cell r="C103">
            <v>0</v>
          </cell>
          <cell r="D103">
            <v>0</v>
          </cell>
          <cell r="E103">
            <v>0</v>
          </cell>
          <cell r="F103">
            <v>0</v>
          </cell>
          <cell r="G103">
            <v>0</v>
          </cell>
          <cell r="H103">
            <v>0</v>
          </cell>
          <cell r="I103">
            <v>0</v>
          </cell>
          <cell r="J103">
            <v>0</v>
          </cell>
          <cell r="K103">
            <v>0</v>
          </cell>
          <cell r="L103">
            <v>0</v>
          </cell>
          <cell r="M103">
            <v>0</v>
          </cell>
          <cell r="N103">
            <v>0</v>
          </cell>
          <cell r="O103">
            <v>0</v>
          </cell>
          <cell r="P103">
            <v>0</v>
          </cell>
          <cell r="Q103">
            <v>0</v>
          </cell>
          <cell r="R103">
            <v>0</v>
          </cell>
          <cell r="S103">
            <v>0</v>
          </cell>
          <cell r="T103">
            <v>0</v>
          </cell>
          <cell r="U103">
            <v>0</v>
          </cell>
          <cell r="V103">
            <v>0</v>
          </cell>
          <cell r="W103">
            <v>0</v>
          </cell>
          <cell r="X103">
            <v>0</v>
          </cell>
          <cell r="Y103">
            <v>0</v>
          </cell>
          <cell r="Z103">
            <v>0</v>
          </cell>
          <cell r="AA103">
            <v>0</v>
          </cell>
          <cell r="AB103">
            <v>0</v>
          </cell>
          <cell r="AC103">
            <v>0</v>
          </cell>
          <cell r="AD103">
            <v>0</v>
          </cell>
          <cell r="AE103">
            <v>0</v>
          </cell>
          <cell r="AF103">
            <v>0</v>
          </cell>
          <cell r="AG103">
            <v>0</v>
          </cell>
          <cell r="AH103">
            <v>0</v>
          </cell>
          <cell r="AI103">
            <v>0</v>
          </cell>
          <cell r="AJ103">
            <v>0</v>
          </cell>
          <cell r="AK103">
            <v>0</v>
          </cell>
          <cell r="AL103">
            <v>0</v>
          </cell>
          <cell r="AM103">
            <v>0</v>
          </cell>
          <cell r="AN103">
            <v>0</v>
          </cell>
          <cell r="AO103">
            <v>0</v>
          </cell>
          <cell r="AP103">
            <v>0</v>
          </cell>
          <cell r="AQ103">
            <v>0</v>
          </cell>
          <cell r="AR103">
            <v>0</v>
          </cell>
          <cell r="AS103">
            <v>0</v>
          </cell>
          <cell r="AT103">
            <v>0</v>
          </cell>
          <cell r="AU103">
            <v>0</v>
          </cell>
          <cell r="AV103">
            <v>0</v>
          </cell>
          <cell r="AW103">
            <v>0</v>
          </cell>
          <cell r="AX103">
            <v>0</v>
          </cell>
          <cell r="AY103">
            <v>0</v>
          </cell>
          <cell r="AZ103">
            <v>0</v>
          </cell>
          <cell r="BA103">
            <v>0</v>
          </cell>
          <cell r="BB103">
            <v>0</v>
          </cell>
          <cell r="BC103">
            <v>0</v>
          </cell>
          <cell r="BD103">
            <v>0</v>
          </cell>
          <cell r="BE103">
            <v>0</v>
          </cell>
          <cell r="BF103">
            <v>0</v>
          </cell>
          <cell r="BG103">
            <v>0</v>
          </cell>
          <cell r="BH103">
            <v>0</v>
          </cell>
          <cell r="BI103">
            <v>0</v>
          </cell>
          <cell r="BJ103">
            <v>0</v>
          </cell>
          <cell r="BK103">
            <v>0</v>
          </cell>
          <cell r="BL103">
            <v>0</v>
          </cell>
          <cell r="BM103">
            <v>0</v>
          </cell>
        </row>
        <row r="104">
          <cell r="B104" t="str">
            <v>AHYDPUMP</v>
          </cell>
          <cell r="C104">
            <v>0</v>
          </cell>
          <cell r="D104">
            <v>0</v>
          </cell>
          <cell r="E104">
            <v>0</v>
          </cell>
          <cell r="F104">
            <v>0</v>
          </cell>
          <cell r="G104">
            <v>0</v>
          </cell>
          <cell r="H104">
            <v>0</v>
          </cell>
          <cell r="I104">
            <v>0</v>
          </cell>
          <cell r="J104">
            <v>0</v>
          </cell>
          <cell r="K104">
            <v>0</v>
          </cell>
          <cell r="L104">
            <v>0</v>
          </cell>
          <cell r="M104">
            <v>0</v>
          </cell>
          <cell r="N104">
            <v>0</v>
          </cell>
          <cell r="O104">
            <v>0</v>
          </cell>
          <cell r="P104">
            <v>0</v>
          </cell>
          <cell r="Q104">
            <v>0</v>
          </cell>
          <cell r="R104">
            <v>0</v>
          </cell>
          <cell r="S104">
            <v>0</v>
          </cell>
          <cell r="T104">
            <v>0</v>
          </cell>
          <cell r="U104">
            <v>0</v>
          </cell>
          <cell r="V104">
            <v>0</v>
          </cell>
          <cell r="W104">
            <v>0</v>
          </cell>
          <cell r="X104">
            <v>0</v>
          </cell>
          <cell r="Y104">
            <v>0</v>
          </cell>
          <cell r="Z104">
            <v>0</v>
          </cell>
          <cell r="AA104">
            <v>0</v>
          </cell>
          <cell r="AB104">
            <v>0</v>
          </cell>
          <cell r="AC104">
            <v>0</v>
          </cell>
          <cell r="AD104">
            <v>0</v>
          </cell>
          <cell r="AE104">
            <v>0</v>
          </cell>
          <cell r="AF104">
            <v>0</v>
          </cell>
          <cell r="AG104">
            <v>0</v>
          </cell>
          <cell r="AH104">
            <v>0</v>
          </cell>
          <cell r="AI104">
            <v>0</v>
          </cell>
          <cell r="AJ104">
            <v>0</v>
          </cell>
          <cell r="AK104">
            <v>0</v>
          </cell>
          <cell r="AL104">
            <v>0</v>
          </cell>
          <cell r="AM104">
            <v>0</v>
          </cell>
          <cell r="AN104">
            <v>0</v>
          </cell>
          <cell r="AO104">
            <v>0</v>
          </cell>
          <cell r="AP104">
            <v>0</v>
          </cell>
          <cell r="AQ104">
            <v>0</v>
          </cell>
          <cell r="AR104">
            <v>0</v>
          </cell>
          <cell r="AS104">
            <v>0</v>
          </cell>
          <cell r="AT104">
            <v>0</v>
          </cell>
          <cell r="AU104">
            <v>0</v>
          </cell>
          <cell r="AV104">
            <v>0</v>
          </cell>
          <cell r="AW104">
            <v>0</v>
          </cell>
          <cell r="AX104">
            <v>0</v>
          </cell>
          <cell r="AY104">
            <v>0</v>
          </cell>
          <cell r="AZ104">
            <v>0</v>
          </cell>
          <cell r="BA104">
            <v>0</v>
          </cell>
          <cell r="BB104">
            <v>0</v>
          </cell>
          <cell r="BC104">
            <v>0</v>
          </cell>
          <cell r="BD104">
            <v>0</v>
          </cell>
          <cell r="BE104">
            <v>0</v>
          </cell>
          <cell r="BF104">
            <v>0</v>
          </cell>
          <cell r="BG104">
            <v>0</v>
          </cell>
          <cell r="BH104">
            <v>0</v>
          </cell>
          <cell r="BI104">
            <v>0</v>
          </cell>
          <cell r="BJ104">
            <v>0</v>
          </cell>
          <cell r="BK104">
            <v>0</v>
          </cell>
          <cell r="BL104">
            <v>0</v>
          </cell>
          <cell r="BM104">
            <v>0</v>
          </cell>
        </row>
        <row r="105">
          <cell r="B105" t="str">
            <v>VENTED</v>
          </cell>
          <cell r="C105">
            <v>0</v>
          </cell>
          <cell r="D105">
            <v>0</v>
          </cell>
          <cell r="E105">
            <v>0</v>
          </cell>
          <cell r="F105">
            <v>0</v>
          </cell>
          <cell r="G105">
            <v>0</v>
          </cell>
          <cell r="H105">
            <v>0</v>
          </cell>
          <cell r="I105">
            <v>0</v>
          </cell>
          <cell r="J105">
            <v>0</v>
          </cell>
          <cell r="K105">
            <v>0</v>
          </cell>
          <cell r="L105">
            <v>0</v>
          </cell>
          <cell r="M105">
            <v>0</v>
          </cell>
          <cell r="N105">
            <v>0</v>
          </cell>
          <cell r="O105">
            <v>0</v>
          </cell>
          <cell r="P105">
            <v>0</v>
          </cell>
          <cell r="Q105">
            <v>0</v>
          </cell>
          <cell r="R105">
            <v>0</v>
          </cell>
          <cell r="S105">
            <v>0</v>
          </cell>
          <cell r="T105">
            <v>0</v>
          </cell>
          <cell r="U105">
            <v>0</v>
          </cell>
          <cell r="V105">
            <v>0</v>
          </cell>
          <cell r="W105">
            <v>0</v>
          </cell>
          <cell r="X105">
            <v>0</v>
          </cell>
          <cell r="Y105">
            <v>0</v>
          </cell>
          <cell r="Z105">
            <v>0</v>
          </cell>
          <cell r="AA105">
            <v>0</v>
          </cell>
          <cell r="AB105">
            <v>0</v>
          </cell>
          <cell r="AC105">
            <v>0</v>
          </cell>
          <cell r="AD105">
            <v>0</v>
          </cell>
          <cell r="AE105">
            <v>0</v>
          </cell>
          <cell r="AF105">
            <v>0</v>
          </cell>
          <cell r="AG105">
            <v>0</v>
          </cell>
          <cell r="AH105">
            <v>0</v>
          </cell>
          <cell r="AI105">
            <v>0</v>
          </cell>
          <cell r="AJ105">
            <v>0</v>
          </cell>
          <cell r="AK105">
            <v>0</v>
          </cell>
          <cell r="AL105">
            <v>0</v>
          </cell>
          <cell r="AM105">
            <v>0</v>
          </cell>
          <cell r="AN105">
            <v>0</v>
          </cell>
          <cell r="AO105">
            <v>0</v>
          </cell>
          <cell r="AP105">
            <v>0</v>
          </cell>
          <cell r="AQ105">
            <v>0</v>
          </cell>
          <cell r="AR105">
            <v>0</v>
          </cell>
          <cell r="AS105">
            <v>0</v>
          </cell>
          <cell r="AT105">
            <v>0</v>
          </cell>
          <cell r="AU105">
            <v>0</v>
          </cell>
          <cell r="AV105">
            <v>0</v>
          </cell>
          <cell r="AW105">
            <v>0</v>
          </cell>
          <cell r="AX105">
            <v>0</v>
          </cell>
          <cell r="AY105">
            <v>0</v>
          </cell>
          <cell r="AZ105">
            <v>0</v>
          </cell>
          <cell r="BA105">
            <v>0</v>
          </cell>
          <cell r="BB105">
            <v>0</v>
          </cell>
          <cell r="BC105">
            <v>0</v>
          </cell>
          <cell r="BD105">
            <v>0</v>
          </cell>
          <cell r="BE105">
            <v>0</v>
          </cell>
          <cell r="BF105">
            <v>0</v>
          </cell>
          <cell r="BG105">
            <v>0</v>
          </cell>
          <cell r="BH105">
            <v>0</v>
          </cell>
          <cell r="BI105">
            <v>0</v>
          </cell>
          <cell r="BJ105">
            <v>0</v>
          </cell>
          <cell r="BK105">
            <v>0</v>
          </cell>
          <cell r="BL105">
            <v>0</v>
          </cell>
          <cell r="BM105">
            <v>0</v>
          </cell>
        </row>
        <row r="106">
          <cell r="B106" t="str">
            <v>FLARED</v>
          </cell>
          <cell r="C106">
            <v>0</v>
          </cell>
          <cell r="D106">
            <v>0</v>
          </cell>
          <cell r="E106">
            <v>0</v>
          </cell>
          <cell r="F106">
            <v>0</v>
          </cell>
          <cell r="G106">
            <v>0</v>
          </cell>
          <cell r="H106">
            <v>0</v>
          </cell>
          <cell r="I106">
            <v>0</v>
          </cell>
          <cell r="J106">
            <v>0</v>
          </cell>
          <cell r="K106">
            <v>0</v>
          </cell>
          <cell r="L106">
            <v>0</v>
          </cell>
          <cell r="M106">
            <v>0</v>
          </cell>
          <cell r="N106">
            <v>0</v>
          </cell>
          <cell r="O106">
            <v>0</v>
          </cell>
          <cell r="P106">
            <v>0</v>
          </cell>
          <cell r="Q106">
            <v>0</v>
          </cell>
          <cell r="R106">
            <v>0</v>
          </cell>
          <cell r="S106">
            <v>0</v>
          </cell>
          <cell r="T106">
            <v>0</v>
          </cell>
          <cell r="U106">
            <v>0</v>
          </cell>
          <cell r="V106">
            <v>0</v>
          </cell>
          <cell r="W106">
            <v>0</v>
          </cell>
          <cell r="X106">
            <v>0</v>
          </cell>
          <cell r="Y106">
            <v>0</v>
          </cell>
          <cell r="Z106">
            <v>0</v>
          </cell>
          <cell r="AA106">
            <v>0</v>
          </cell>
          <cell r="AB106">
            <v>0</v>
          </cell>
          <cell r="AC106">
            <v>0</v>
          </cell>
          <cell r="AD106">
            <v>0</v>
          </cell>
          <cell r="AE106">
            <v>0</v>
          </cell>
          <cell r="AF106">
            <v>0</v>
          </cell>
          <cell r="AG106">
            <v>0</v>
          </cell>
          <cell r="AH106">
            <v>0</v>
          </cell>
          <cell r="AI106">
            <v>0</v>
          </cell>
          <cell r="AJ106">
            <v>0</v>
          </cell>
          <cell r="AK106">
            <v>0</v>
          </cell>
          <cell r="AL106">
            <v>0</v>
          </cell>
          <cell r="AM106">
            <v>0</v>
          </cell>
          <cell r="AN106">
            <v>0</v>
          </cell>
          <cell r="AO106">
            <v>0</v>
          </cell>
          <cell r="AP106">
            <v>0</v>
          </cell>
          <cell r="AQ106">
            <v>0</v>
          </cell>
          <cell r="AR106">
            <v>0</v>
          </cell>
          <cell r="AS106">
            <v>0</v>
          </cell>
          <cell r="AT106">
            <v>0</v>
          </cell>
          <cell r="AU106">
            <v>0</v>
          </cell>
          <cell r="AV106">
            <v>0</v>
          </cell>
          <cell r="AW106">
            <v>0</v>
          </cell>
          <cell r="AX106">
            <v>0</v>
          </cell>
          <cell r="AY106">
            <v>0</v>
          </cell>
          <cell r="AZ106">
            <v>0</v>
          </cell>
          <cell r="BA106">
            <v>0</v>
          </cell>
          <cell r="BB106">
            <v>0</v>
          </cell>
          <cell r="BC106">
            <v>0</v>
          </cell>
          <cell r="BD106">
            <v>0</v>
          </cell>
          <cell r="BE106">
            <v>0</v>
          </cell>
          <cell r="BF106">
            <v>0</v>
          </cell>
          <cell r="BG106">
            <v>0</v>
          </cell>
          <cell r="BH106">
            <v>0</v>
          </cell>
          <cell r="BI106">
            <v>0</v>
          </cell>
          <cell r="BJ106">
            <v>0</v>
          </cell>
          <cell r="BK106">
            <v>0</v>
          </cell>
          <cell r="BL106">
            <v>0</v>
          </cell>
          <cell r="BM106">
            <v>0</v>
          </cell>
        </row>
      </sheetData>
      <sheetData sheetId="53">
        <row r="5">
          <cell r="B5" t="str">
            <v>SHORT NAME</v>
          </cell>
          <cell r="C5" t="str">
            <v>NAVERAGE</v>
          </cell>
          <cell r="D5" t="str">
            <v>NINDPROD</v>
          </cell>
          <cell r="E5" t="str">
            <v>NOSOURCES</v>
          </cell>
          <cell r="F5" t="str">
            <v>NIMPORTS</v>
          </cell>
          <cell r="G5" t="str">
            <v>NEXPORTS</v>
          </cell>
          <cell r="H5" t="str">
            <v>NCOKEOVS</v>
          </cell>
          <cell r="I5" t="str">
            <v>NBLAST</v>
          </cell>
          <cell r="J5" t="str">
            <v>NMAIN</v>
          </cell>
          <cell r="K5" t="str">
            <v>NAUTOELEC</v>
          </cell>
          <cell r="L5" t="str">
            <v>NMAINCHP</v>
          </cell>
          <cell r="M5" t="str">
            <v>NAUTOCHP</v>
          </cell>
          <cell r="N5" t="str">
            <v>NMAINHEAT</v>
          </cell>
          <cell r="O5" t="str">
            <v>NAUTOHEAT</v>
          </cell>
          <cell r="P5" t="str">
            <v>NIND</v>
          </cell>
          <cell r="Q5" t="str">
            <v>NOTHER</v>
          </cell>
        </row>
        <row r="6">
          <cell r="B6" t="str">
            <v>ANTCOAL</v>
          </cell>
        </row>
      </sheetData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>
        <row r="4">
          <cell r="B4" t="str">
            <v>SHORT NAMES</v>
          </cell>
          <cell r="C4" t="str">
            <v>ANTCOAL</v>
          </cell>
          <cell r="D4" t="str">
            <v>COKCOAL</v>
          </cell>
          <cell r="E4" t="str">
            <v>BITCOAL</v>
          </cell>
          <cell r="F4" t="str">
            <v>SUBCOAL</v>
          </cell>
          <cell r="G4" t="str">
            <v>LIGNITE</v>
          </cell>
          <cell r="H4" t="str">
            <v>PATFUEL</v>
          </cell>
          <cell r="I4" t="str">
            <v>OVENCOKE</v>
          </cell>
          <cell r="J4" t="str">
            <v>GASCOKE</v>
          </cell>
          <cell r="K4" t="str">
            <v>COALTAR</v>
          </cell>
          <cell r="L4" t="str">
            <v>BKB</v>
          </cell>
          <cell r="M4" t="str">
            <v>GASWKSGS</v>
          </cell>
          <cell r="N4" t="str">
            <v>COKEOVGS</v>
          </cell>
          <cell r="O4" t="str">
            <v>BLFURGS</v>
          </cell>
          <cell r="P4" t="str">
            <v>OXYSTGS</v>
          </cell>
          <cell r="Q4" t="str">
            <v>MANGAS</v>
          </cell>
          <cell r="R4" t="str">
            <v>PEAT</v>
          </cell>
          <cell r="S4" t="str">
            <v>CRUDEOIL</v>
          </cell>
          <cell r="T4" t="str">
            <v>NGL</v>
          </cell>
          <cell r="U4" t="str">
            <v>REFFEEDS</v>
          </cell>
          <cell r="V4" t="str">
            <v>ADDITIVE</v>
          </cell>
          <cell r="W4" t="str">
            <v>NONCRUDE</v>
          </cell>
          <cell r="X4" t="str">
            <v>REFINGAS</v>
          </cell>
          <cell r="Y4" t="str">
            <v>ETHANE</v>
          </cell>
          <cell r="Z4" t="str">
            <v>LPG</v>
          </cell>
          <cell r="AA4" t="str">
            <v>MOTORGAS</v>
          </cell>
          <cell r="AB4" t="str">
            <v>AVGAS</v>
          </cell>
          <cell r="AC4" t="str">
            <v>JETGAS</v>
          </cell>
          <cell r="AD4" t="str">
            <v>JETKERO</v>
          </cell>
          <cell r="AE4" t="str">
            <v>OTHKERO</v>
          </cell>
          <cell r="AF4" t="str">
            <v>GASDIES</v>
          </cell>
          <cell r="AG4" t="str">
            <v>RESFUEL</v>
          </cell>
          <cell r="AH4" t="str">
            <v>NAPHTHA</v>
          </cell>
          <cell r="AI4" t="str">
            <v>WHITESP</v>
          </cell>
          <cell r="AJ4" t="str">
            <v>LUBRIC</v>
          </cell>
          <cell r="AK4" t="str">
            <v>BITUMEN</v>
          </cell>
          <cell r="AL4" t="str">
            <v>PARWAX</v>
          </cell>
          <cell r="AM4" t="str">
            <v>PETCOKE</v>
          </cell>
          <cell r="AN4" t="str">
            <v>ONONSPEC</v>
          </cell>
          <cell r="AO4" t="str">
            <v>NATGAS</v>
          </cell>
          <cell r="AP4" t="str">
            <v>INDWASTE</v>
          </cell>
          <cell r="AQ4" t="str">
            <v>MUNWASTER</v>
          </cell>
          <cell r="AR4" t="str">
            <v>MUNWASTEN</v>
          </cell>
          <cell r="AS4" t="str">
            <v>SBIOMASS</v>
          </cell>
          <cell r="AT4" t="str">
            <v>GBIOMASS</v>
          </cell>
          <cell r="AU4" t="str">
            <v>BIOGASOL</v>
          </cell>
          <cell r="AV4" t="str">
            <v>BIODIESEL</v>
          </cell>
          <cell r="AW4" t="str">
            <v>OBIOLIQ</v>
          </cell>
          <cell r="AX4" t="str">
            <v>RENEWNS</v>
          </cell>
          <cell r="AY4" t="str">
            <v>CHARCOAL</v>
          </cell>
          <cell r="AZ4" t="str">
            <v>NUCLEAR</v>
          </cell>
          <cell r="BA4" t="str">
            <v>HYDRO</v>
          </cell>
          <cell r="BB4" t="str">
            <v>GEOTHERM</v>
          </cell>
          <cell r="BC4" t="str">
            <v>SOLARPV</v>
          </cell>
          <cell r="BD4" t="str">
            <v>SOLARTH</v>
          </cell>
          <cell r="BE4" t="str">
            <v>TIDE</v>
          </cell>
          <cell r="BF4" t="str">
            <v>WIND</v>
          </cell>
          <cell r="BG4" t="str">
            <v>HEATPUMP</v>
          </cell>
          <cell r="BH4" t="str">
            <v>BOILER</v>
          </cell>
          <cell r="BI4" t="str">
            <v>CHEMHEAT</v>
          </cell>
          <cell r="BJ4" t="str">
            <v>OTHER</v>
          </cell>
          <cell r="BK4" t="str">
            <v>ELECTR</v>
          </cell>
          <cell r="BL4" t="str">
            <v>HEAT</v>
          </cell>
          <cell r="BM4" t="str">
            <v>HEATNS</v>
          </cell>
        </row>
        <row r="5">
          <cell r="B5" t="str">
            <v>INDPROD</v>
          </cell>
          <cell r="C5">
            <v>0</v>
          </cell>
          <cell r="D5">
            <v>893189.99999999988</v>
          </cell>
          <cell r="E5">
            <v>0</v>
          </cell>
          <cell r="F5">
            <v>0</v>
          </cell>
          <cell r="G5">
            <v>44989.999999999993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29178.881666621004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12831.509</v>
          </cell>
          <cell r="AA5">
            <v>42816.879000000001</v>
          </cell>
          <cell r="AB5">
            <v>0</v>
          </cell>
          <cell r="AC5">
            <v>0</v>
          </cell>
          <cell r="AD5">
            <v>15000.24</v>
          </cell>
          <cell r="AE5">
            <v>947.91499999999996</v>
          </cell>
          <cell r="AF5">
            <v>114421.23700000001</v>
          </cell>
          <cell r="AG5">
            <v>9242.4830000000002</v>
          </cell>
          <cell r="AH5">
            <v>17036.361000000001</v>
          </cell>
          <cell r="AI5">
            <v>0</v>
          </cell>
          <cell r="AJ5">
            <v>1301.1790000000001</v>
          </cell>
          <cell r="AK5">
            <v>5144.1450000000004</v>
          </cell>
          <cell r="AL5">
            <v>0</v>
          </cell>
          <cell r="AM5">
            <v>16044.149000000001</v>
          </cell>
          <cell r="AN5">
            <v>31755.569500000034</v>
          </cell>
          <cell r="AO5">
            <v>1334431.3977084896</v>
          </cell>
          <cell r="AP5">
            <v>0</v>
          </cell>
          <cell r="AQ5">
            <v>0</v>
          </cell>
          <cell r="AR5">
            <v>0</v>
          </cell>
          <cell r="AS5">
            <v>0</v>
          </cell>
          <cell r="AT5">
            <v>0</v>
          </cell>
          <cell r="AU5">
            <v>0</v>
          </cell>
          <cell r="AV5">
            <v>0</v>
          </cell>
          <cell r="AW5">
            <v>0</v>
          </cell>
          <cell r="AX5">
            <v>0</v>
          </cell>
          <cell r="AY5">
            <v>0</v>
          </cell>
          <cell r="AZ5">
            <v>0</v>
          </cell>
          <cell r="BA5">
            <v>0</v>
          </cell>
          <cell r="BB5">
            <v>0</v>
          </cell>
          <cell r="BC5">
            <v>0</v>
          </cell>
          <cell r="BD5">
            <v>0</v>
          </cell>
          <cell r="BE5">
            <v>0</v>
          </cell>
          <cell r="BF5">
            <v>0</v>
          </cell>
          <cell r="BG5">
            <v>0</v>
          </cell>
          <cell r="BH5">
            <v>0</v>
          </cell>
          <cell r="BI5">
            <v>0</v>
          </cell>
          <cell r="BJ5">
            <v>0</v>
          </cell>
          <cell r="BK5">
            <v>1617813</v>
          </cell>
          <cell r="BL5">
            <v>0</v>
          </cell>
          <cell r="BM5">
            <v>0</v>
          </cell>
        </row>
        <row r="6">
          <cell r="B6" t="str">
            <v>OSCOAL</v>
          </cell>
          <cell r="C6">
            <v>0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  <cell r="AL6">
            <v>0</v>
          </cell>
          <cell r="AM6">
            <v>0</v>
          </cell>
          <cell r="AN6">
            <v>0</v>
          </cell>
          <cell r="AO6">
            <v>0</v>
          </cell>
          <cell r="AP6">
            <v>0</v>
          </cell>
          <cell r="AQ6">
            <v>0</v>
          </cell>
          <cell r="AR6">
            <v>0</v>
          </cell>
          <cell r="AS6">
            <v>0</v>
          </cell>
          <cell r="AT6">
            <v>0</v>
          </cell>
          <cell r="AU6">
            <v>0</v>
          </cell>
          <cell r="AV6">
            <v>0</v>
          </cell>
          <cell r="AW6">
            <v>0</v>
          </cell>
          <cell r="AX6">
            <v>0</v>
          </cell>
          <cell r="AY6">
            <v>0</v>
          </cell>
          <cell r="AZ6">
            <v>0</v>
          </cell>
          <cell r="BA6">
            <v>0</v>
          </cell>
          <cell r="BB6">
            <v>0</v>
          </cell>
          <cell r="BC6">
            <v>0</v>
          </cell>
          <cell r="BD6">
            <v>0</v>
          </cell>
          <cell r="BE6">
            <v>0</v>
          </cell>
          <cell r="BF6">
            <v>0</v>
          </cell>
          <cell r="BG6">
            <v>0</v>
          </cell>
          <cell r="BH6">
            <v>0</v>
          </cell>
          <cell r="BI6">
            <v>0</v>
          </cell>
          <cell r="BJ6">
            <v>0</v>
          </cell>
          <cell r="BK6">
            <v>0</v>
          </cell>
          <cell r="BL6">
            <v>0</v>
          </cell>
          <cell r="BM6">
            <v>0</v>
          </cell>
        </row>
        <row r="7">
          <cell r="B7" t="str">
            <v>OSNATGAS</v>
          </cell>
          <cell r="C7">
            <v>0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  <cell r="AL7">
            <v>0</v>
          </cell>
          <cell r="AM7">
            <v>0</v>
          </cell>
          <cell r="AN7">
            <v>0</v>
          </cell>
          <cell r="AO7">
            <v>0</v>
          </cell>
          <cell r="AP7">
            <v>0</v>
          </cell>
          <cell r="AQ7">
            <v>0</v>
          </cell>
          <cell r="AR7">
            <v>0</v>
          </cell>
          <cell r="AS7">
            <v>0</v>
          </cell>
          <cell r="AT7">
            <v>0</v>
          </cell>
          <cell r="AU7">
            <v>0</v>
          </cell>
          <cell r="AV7">
            <v>0</v>
          </cell>
          <cell r="AW7">
            <v>0</v>
          </cell>
          <cell r="AX7">
            <v>0</v>
          </cell>
          <cell r="AY7">
            <v>0</v>
          </cell>
          <cell r="AZ7">
            <v>0</v>
          </cell>
          <cell r="BA7">
            <v>0</v>
          </cell>
          <cell r="BB7">
            <v>0</v>
          </cell>
          <cell r="BC7">
            <v>0</v>
          </cell>
          <cell r="BD7">
            <v>0</v>
          </cell>
          <cell r="BE7">
            <v>0</v>
          </cell>
          <cell r="BF7">
            <v>0</v>
          </cell>
          <cell r="BG7">
            <v>0</v>
          </cell>
          <cell r="BH7">
            <v>0</v>
          </cell>
          <cell r="BI7">
            <v>0</v>
          </cell>
          <cell r="BJ7">
            <v>0</v>
          </cell>
          <cell r="BK7">
            <v>0</v>
          </cell>
          <cell r="BL7">
            <v>0</v>
          </cell>
          <cell r="BM7">
            <v>0</v>
          </cell>
        </row>
        <row r="8">
          <cell r="B8" t="str">
            <v>OSOIL</v>
          </cell>
          <cell r="C8">
            <v>0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  <cell r="AL8">
            <v>0</v>
          </cell>
          <cell r="AM8">
            <v>0</v>
          </cell>
          <cell r="AN8">
            <v>0</v>
          </cell>
          <cell r="AO8">
            <v>0</v>
          </cell>
          <cell r="AP8">
            <v>0</v>
          </cell>
          <cell r="AQ8">
            <v>0</v>
          </cell>
          <cell r="AR8">
            <v>0</v>
          </cell>
          <cell r="AS8">
            <v>0</v>
          </cell>
          <cell r="AT8">
            <v>0</v>
          </cell>
          <cell r="AU8">
            <v>0</v>
          </cell>
          <cell r="AV8">
            <v>0</v>
          </cell>
          <cell r="AW8">
            <v>0</v>
          </cell>
          <cell r="AX8">
            <v>0</v>
          </cell>
          <cell r="AY8">
            <v>0</v>
          </cell>
          <cell r="AZ8">
            <v>0</v>
          </cell>
          <cell r="BA8">
            <v>0</v>
          </cell>
          <cell r="BB8">
            <v>0</v>
          </cell>
          <cell r="BC8">
            <v>0</v>
          </cell>
          <cell r="BD8">
            <v>0</v>
          </cell>
          <cell r="BE8">
            <v>0</v>
          </cell>
          <cell r="BF8">
            <v>0</v>
          </cell>
          <cell r="BG8">
            <v>0</v>
          </cell>
          <cell r="BH8">
            <v>0</v>
          </cell>
          <cell r="BI8">
            <v>0</v>
          </cell>
          <cell r="BJ8">
            <v>0</v>
          </cell>
          <cell r="BK8">
            <v>0</v>
          </cell>
          <cell r="BL8">
            <v>0</v>
          </cell>
          <cell r="BM8">
            <v>0</v>
          </cell>
        </row>
        <row r="9">
          <cell r="B9" t="str">
            <v>OSRENEW</v>
          </cell>
          <cell r="C9">
            <v>0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  <cell r="AL9">
            <v>0</v>
          </cell>
          <cell r="AM9">
            <v>0</v>
          </cell>
          <cell r="AN9">
            <v>0</v>
          </cell>
          <cell r="AO9">
            <v>0</v>
          </cell>
          <cell r="AP9">
            <v>0</v>
          </cell>
          <cell r="AQ9">
            <v>0</v>
          </cell>
          <cell r="AR9">
            <v>0</v>
          </cell>
          <cell r="AS9">
            <v>0</v>
          </cell>
          <cell r="AT9">
            <v>0</v>
          </cell>
          <cell r="AU9">
            <v>0</v>
          </cell>
          <cell r="AV9">
            <v>0</v>
          </cell>
          <cell r="AW9">
            <v>0</v>
          </cell>
          <cell r="AX9">
            <v>0</v>
          </cell>
          <cell r="AY9">
            <v>0</v>
          </cell>
          <cell r="AZ9">
            <v>0</v>
          </cell>
          <cell r="BA9">
            <v>0</v>
          </cell>
          <cell r="BB9">
            <v>0</v>
          </cell>
          <cell r="BC9">
            <v>0</v>
          </cell>
          <cell r="BD9">
            <v>0</v>
          </cell>
          <cell r="BE9">
            <v>0</v>
          </cell>
          <cell r="BF9">
            <v>0</v>
          </cell>
          <cell r="BG9">
            <v>0</v>
          </cell>
          <cell r="BH9">
            <v>0</v>
          </cell>
          <cell r="BI9">
            <v>0</v>
          </cell>
          <cell r="BJ9">
            <v>0</v>
          </cell>
          <cell r="BK9">
            <v>0</v>
          </cell>
          <cell r="BL9">
            <v>0</v>
          </cell>
          <cell r="BM9">
            <v>0</v>
          </cell>
        </row>
        <row r="10">
          <cell r="B10" t="str">
            <v>OSNONSPEC</v>
          </cell>
          <cell r="C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I10">
            <v>0</v>
          </cell>
          <cell r="AJ10">
            <v>0</v>
          </cell>
          <cell r="AK10">
            <v>0</v>
          </cell>
          <cell r="AL10">
            <v>0</v>
          </cell>
          <cell r="AM10">
            <v>0</v>
          </cell>
          <cell r="AN10">
            <v>0</v>
          </cell>
          <cell r="AO10">
            <v>0</v>
          </cell>
          <cell r="AP10">
            <v>0</v>
          </cell>
          <cell r="AQ10">
            <v>0</v>
          </cell>
          <cell r="AR10">
            <v>0</v>
          </cell>
          <cell r="AS10">
            <v>0</v>
          </cell>
          <cell r="AT10">
            <v>0</v>
          </cell>
          <cell r="AU10">
            <v>0</v>
          </cell>
          <cell r="AV10">
            <v>0</v>
          </cell>
          <cell r="AW10">
            <v>0</v>
          </cell>
          <cell r="AX10">
            <v>0</v>
          </cell>
          <cell r="AY10">
            <v>0</v>
          </cell>
          <cell r="AZ10">
            <v>0</v>
          </cell>
          <cell r="BA10">
            <v>0</v>
          </cell>
          <cell r="BB10">
            <v>0</v>
          </cell>
          <cell r="BC10">
            <v>0</v>
          </cell>
          <cell r="BD10">
            <v>0</v>
          </cell>
          <cell r="BE10">
            <v>0</v>
          </cell>
          <cell r="BF10">
            <v>0</v>
          </cell>
          <cell r="BG10">
            <v>0</v>
          </cell>
          <cell r="BH10">
            <v>0</v>
          </cell>
          <cell r="BI10">
            <v>0</v>
          </cell>
          <cell r="BJ10">
            <v>0</v>
          </cell>
          <cell r="BK10">
            <v>226000</v>
          </cell>
          <cell r="BL10">
            <v>0</v>
          </cell>
          <cell r="BM10">
            <v>0</v>
          </cell>
        </row>
        <row r="11">
          <cell r="B11" t="str">
            <v>IMPORTS</v>
          </cell>
          <cell r="C11">
            <v>0</v>
          </cell>
          <cell r="D11">
            <v>237667.90840099996</v>
          </cell>
          <cell r="E11">
            <v>0</v>
          </cell>
          <cell r="F11">
            <v>0</v>
          </cell>
          <cell r="G11">
            <v>22.898938999999999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0</v>
          </cell>
          <cell r="Q11">
            <v>0</v>
          </cell>
          <cell r="R11">
            <v>0</v>
          </cell>
          <cell r="S11">
            <v>232732.35973082605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18309.373164000008</v>
          </cell>
          <cell r="AA11">
            <v>1068.7169193589168</v>
          </cell>
          <cell r="AB11">
            <v>0</v>
          </cell>
          <cell r="AC11">
            <v>0</v>
          </cell>
          <cell r="AD11">
            <v>3.0000000000000001E-6</v>
          </cell>
          <cell r="AE11">
            <v>0</v>
          </cell>
          <cell r="AF11">
            <v>328.36326599999995</v>
          </cell>
          <cell r="AG11">
            <v>8562.5943420000003</v>
          </cell>
          <cell r="AH11">
            <v>896.52557200000001</v>
          </cell>
          <cell r="AI11">
            <v>0</v>
          </cell>
          <cell r="AJ11">
            <v>2152.228173</v>
          </cell>
          <cell r="AK11">
            <v>2786.8345889999996</v>
          </cell>
          <cell r="AL11">
            <v>0</v>
          </cell>
          <cell r="AM11">
            <v>8663.679247</v>
          </cell>
          <cell r="AN11">
            <v>1773.5967529999998</v>
          </cell>
          <cell r="AO11">
            <v>1018885.44</v>
          </cell>
          <cell r="AP11">
            <v>0</v>
          </cell>
          <cell r="AQ11">
            <v>0</v>
          </cell>
          <cell r="AR11">
            <v>0</v>
          </cell>
          <cell r="AS11">
            <v>0</v>
          </cell>
          <cell r="AT11">
            <v>0</v>
          </cell>
          <cell r="AU11">
            <v>0</v>
          </cell>
          <cell r="AV11">
            <v>0</v>
          </cell>
          <cell r="AW11">
            <v>0</v>
          </cell>
          <cell r="AX11">
            <v>0</v>
          </cell>
          <cell r="AY11">
            <v>0</v>
          </cell>
          <cell r="AZ11">
            <v>0</v>
          </cell>
          <cell r="BA11">
            <v>0</v>
          </cell>
          <cell r="BB11">
            <v>0</v>
          </cell>
          <cell r="BC11">
            <v>0</v>
          </cell>
          <cell r="BD11">
            <v>0</v>
          </cell>
          <cell r="BE11">
            <v>0</v>
          </cell>
          <cell r="BF11">
            <v>0</v>
          </cell>
          <cell r="BG11">
            <v>0</v>
          </cell>
          <cell r="BH11">
            <v>0</v>
          </cell>
          <cell r="BI11">
            <v>0</v>
          </cell>
          <cell r="BJ11">
            <v>0</v>
          </cell>
          <cell r="BK11">
            <v>7842.53</v>
          </cell>
          <cell r="BL11">
            <v>0</v>
          </cell>
          <cell r="BM11">
            <v>0</v>
          </cell>
        </row>
        <row r="12">
          <cell r="B12" t="str">
            <v>EXPORTS</v>
          </cell>
          <cell r="C12">
            <v>0</v>
          </cell>
          <cell r="D12">
            <v>-1162.7601970000001</v>
          </cell>
          <cell r="E12">
            <v>0</v>
          </cell>
          <cell r="F12">
            <v>0</v>
          </cell>
          <cell r="G12">
            <v>-1.5031829999999999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-533.93704999999977</v>
          </cell>
          <cell r="AA12">
            <v>-13117.823884853175</v>
          </cell>
          <cell r="AB12">
            <v>0</v>
          </cell>
          <cell r="AC12">
            <v>0</v>
          </cell>
          <cell r="AD12">
            <v>-7263.5639105217369</v>
          </cell>
          <cell r="AE12">
            <v>-10.833260549596805</v>
          </cell>
          <cell r="AF12">
            <v>-28536.047729639737</v>
          </cell>
          <cell r="AG12">
            <v>-1840.9374050000001</v>
          </cell>
          <cell r="AH12">
            <v>-5714.1039689999989</v>
          </cell>
          <cell r="AI12">
            <v>0</v>
          </cell>
          <cell r="AJ12">
            <v>-12.420452951239142</v>
          </cell>
          <cell r="AK12">
            <v>-8.7877969999999994</v>
          </cell>
          <cell r="AL12">
            <v>0</v>
          </cell>
          <cell r="AM12">
            <v>-284.08826499999998</v>
          </cell>
          <cell r="AN12">
            <v>-3716.5130437890002</v>
          </cell>
          <cell r="AO12">
            <v>0</v>
          </cell>
          <cell r="AP12">
            <v>0</v>
          </cell>
          <cell r="AQ12">
            <v>0</v>
          </cell>
          <cell r="AR12">
            <v>0</v>
          </cell>
          <cell r="AS12">
            <v>0</v>
          </cell>
          <cell r="AT12">
            <v>0</v>
          </cell>
          <cell r="AU12">
            <v>0</v>
          </cell>
          <cell r="AV12">
            <v>0</v>
          </cell>
          <cell r="AW12">
            <v>0</v>
          </cell>
          <cell r="AX12">
            <v>0</v>
          </cell>
          <cell r="AY12">
            <v>0</v>
          </cell>
          <cell r="AZ12">
            <v>0</v>
          </cell>
          <cell r="BA12">
            <v>0</v>
          </cell>
          <cell r="BB12">
            <v>0</v>
          </cell>
          <cell r="BC12">
            <v>0</v>
          </cell>
          <cell r="BD12">
            <v>0</v>
          </cell>
          <cell r="BE12">
            <v>0</v>
          </cell>
          <cell r="BF12">
            <v>0</v>
          </cell>
          <cell r="BG12">
            <v>0</v>
          </cell>
          <cell r="BH12">
            <v>0</v>
          </cell>
          <cell r="BI12">
            <v>0</v>
          </cell>
          <cell r="BJ12">
            <v>0</v>
          </cell>
          <cell r="BK12">
            <v>-10252.769999999999</v>
          </cell>
          <cell r="BL12">
            <v>0</v>
          </cell>
          <cell r="BM12">
            <v>0</v>
          </cell>
        </row>
        <row r="13">
          <cell r="B13" t="str">
            <v>MARBUNK</v>
          </cell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0</v>
          </cell>
          <cell r="AD13">
            <v>0</v>
          </cell>
          <cell r="AE13">
            <v>0</v>
          </cell>
          <cell r="AF13">
            <v>0</v>
          </cell>
          <cell r="AG13">
            <v>0</v>
          </cell>
          <cell r="AH13">
            <v>0</v>
          </cell>
          <cell r="AI13">
            <v>0</v>
          </cell>
          <cell r="AJ13">
            <v>0</v>
          </cell>
          <cell r="AK13">
            <v>0</v>
          </cell>
          <cell r="AL13">
            <v>0</v>
          </cell>
          <cell r="AM13">
            <v>0</v>
          </cell>
          <cell r="AN13">
            <v>0</v>
          </cell>
          <cell r="AO13">
            <v>0</v>
          </cell>
          <cell r="AP13">
            <v>0</v>
          </cell>
          <cell r="AQ13">
            <v>0</v>
          </cell>
          <cell r="AR13">
            <v>0</v>
          </cell>
          <cell r="AS13">
            <v>0</v>
          </cell>
          <cell r="AT13">
            <v>0</v>
          </cell>
          <cell r="AU13">
            <v>0</v>
          </cell>
          <cell r="AV13">
            <v>0</v>
          </cell>
          <cell r="AW13">
            <v>0</v>
          </cell>
          <cell r="AX13">
            <v>0</v>
          </cell>
          <cell r="AY13">
            <v>0</v>
          </cell>
          <cell r="AZ13">
            <v>0</v>
          </cell>
          <cell r="BA13">
            <v>0</v>
          </cell>
          <cell r="BB13">
            <v>0</v>
          </cell>
          <cell r="BC13">
            <v>0</v>
          </cell>
          <cell r="BD13">
            <v>0</v>
          </cell>
          <cell r="BE13">
            <v>0</v>
          </cell>
          <cell r="BF13">
            <v>0</v>
          </cell>
          <cell r="BG13">
            <v>0</v>
          </cell>
          <cell r="BH13">
            <v>0</v>
          </cell>
          <cell r="BI13">
            <v>0</v>
          </cell>
          <cell r="BJ13">
            <v>0</v>
          </cell>
          <cell r="BK13">
            <v>0</v>
          </cell>
          <cell r="BL13">
            <v>0</v>
          </cell>
          <cell r="BM13">
            <v>0</v>
          </cell>
        </row>
        <row r="14">
          <cell r="B14" t="str">
            <v>AVBUNK</v>
          </cell>
          <cell r="C14">
            <v>0</v>
          </cell>
          <cell r="D14">
            <v>0</v>
          </cell>
          <cell r="E14">
            <v>0</v>
          </cell>
          <cell r="F14">
            <v>0</v>
          </cell>
          <cell r="G14">
            <v>0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0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0</v>
          </cell>
          <cell r="AD14">
            <v>0</v>
          </cell>
          <cell r="AE14">
            <v>0</v>
          </cell>
          <cell r="AF14">
            <v>0</v>
          </cell>
          <cell r="AG14">
            <v>0</v>
          </cell>
          <cell r="AH14">
            <v>0</v>
          </cell>
          <cell r="AI14">
            <v>0</v>
          </cell>
          <cell r="AJ14">
            <v>0</v>
          </cell>
          <cell r="AK14">
            <v>0</v>
          </cell>
          <cell r="AL14">
            <v>0</v>
          </cell>
          <cell r="AM14">
            <v>0</v>
          </cell>
          <cell r="AN14">
            <v>0</v>
          </cell>
          <cell r="AO14">
            <v>0</v>
          </cell>
          <cell r="AP14">
            <v>0</v>
          </cell>
          <cell r="AQ14">
            <v>0</v>
          </cell>
          <cell r="AR14">
            <v>0</v>
          </cell>
          <cell r="AS14">
            <v>0</v>
          </cell>
          <cell r="AT14">
            <v>0</v>
          </cell>
          <cell r="AU14">
            <v>0</v>
          </cell>
          <cell r="AV14">
            <v>0</v>
          </cell>
          <cell r="AW14">
            <v>0</v>
          </cell>
          <cell r="AX14">
            <v>0</v>
          </cell>
          <cell r="AY14">
            <v>0</v>
          </cell>
          <cell r="AZ14">
            <v>0</v>
          </cell>
          <cell r="BA14">
            <v>0</v>
          </cell>
          <cell r="BB14">
            <v>0</v>
          </cell>
          <cell r="BC14">
            <v>0</v>
          </cell>
          <cell r="BD14">
            <v>0</v>
          </cell>
          <cell r="BE14">
            <v>0</v>
          </cell>
          <cell r="BF14">
            <v>0</v>
          </cell>
          <cell r="BG14">
            <v>0</v>
          </cell>
          <cell r="BH14">
            <v>0</v>
          </cell>
          <cell r="BI14">
            <v>0</v>
          </cell>
          <cell r="BJ14">
            <v>0</v>
          </cell>
          <cell r="BK14">
            <v>0</v>
          </cell>
          <cell r="BL14">
            <v>0</v>
          </cell>
          <cell r="BM14">
            <v>0</v>
          </cell>
        </row>
        <row r="15">
          <cell r="B15" t="str">
            <v>STOCKCHA</v>
          </cell>
          <cell r="C15">
            <v>0</v>
          </cell>
          <cell r="D15">
            <v>15572.441714000008</v>
          </cell>
          <cell r="E15">
            <v>0</v>
          </cell>
          <cell r="F15">
            <v>0</v>
          </cell>
          <cell r="G15">
            <v>-1832.9624100000003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0</v>
          </cell>
          <cell r="AQ15">
            <v>0</v>
          </cell>
          <cell r="AR15">
            <v>0</v>
          </cell>
          <cell r="AS15">
            <v>0</v>
          </cell>
          <cell r="AT15">
            <v>0</v>
          </cell>
          <cell r="AU15">
            <v>0</v>
          </cell>
          <cell r="AV15">
            <v>0</v>
          </cell>
          <cell r="AW15">
            <v>0</v>
          </cell>
          <cell r="AX15">
            <v>0</v>
          </cell>
          <cell r="AY15">
            <v>0</v>
          </cell>
          <cell r="AZ15">
            <v>0</v>
          </cell>
          <cell r="BA15">
            <v>0</v>
          </cell>
          <cell r="BB15">
            <v>0</v>
          </cell>
          <cell r="BC15">
            <v>0</v>
          </cell>
          <cell r="BD15">
            <v>0</v>
          </cell>
          <cell r="BE15">
            <v>0</v>
          </cell>
          <cell r="BF15">
            <v>0</v>
          </cell>
          <cell r="BG15">
            <v>0</v>
          </cell>
          <cell r="BH15">
            <v>0</v>
          </cell>
          <cell r="BI15">
            <v>0</v>
          </cell>
          <cell r="BJ15">
            <v>0</v>
          </cell>
          <cell r="BK15">
            <v>0</v>
          </cell>
          <cell r="BL15">
            <v>0</v>
          </cell>
          <cell r="BM15">
            <v>0</v>
          </cell>
        </row>
        <row r="16">
          <cell r="B16" t="str">
            <v>DOMSUP</v>
          </cell>
          <cell r="C16">
            <v>0</v>
          </cell>
          <cell r="D16">
            <v>1145267.5899179997</v>
          </cell>
          <cell r="E16">
            <v>0</v>
          </cell>
          <cell r="F16">
            <v>0</v>
          </cell>
          <cell r="G16">
            <v>43178.433345999991</v>
          </cell>
          <cell r="H16">
            <v>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0</v>
          </cell>
          <cell r="Q16">
            <v>0</v>
          </cell>
          <cell r="R16">
            <v>0</v>
          </cell>
          <cell r="S16">
            <v>261911.24139744707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30606.945114000009</v>
          </cell>
          <cell r="AA16">
            <v>30767.772034505739</v>
          </cell>
          <cell r="AB16">
            <v>0</v>
          </cell>
          <cell r="AC16">
            <v>0</v>
          </cell>
          <cell r="AD16">
            <v>7736.676092478262</v>
          </cell>
          <cell r="AE16">
            <v>937.08173945040312</v>
          </cell>
          <cell r="AF16">
            <v>86213.552536360279</v>
          </cell>
          <cell r="AG16">
            <v>15964.139937</v>
          </cell>
          <cell r="AH16">
            <v>12218.782603</v>
          </cell>
          <cell r="AI16">
            <v>0</v>
          </cell>
          <cell r="AJ16">
            <v>3440.9867200487611</v>
          </cell>
          <cell r="AK16">
            <v>7922.1917920000005</v>
          </cell>
          <cell r="AL16">
            <v>0</v>
          </cell>
          <cell r="AM16">
            <v>24423.739982000003</v>
          </cell>
          <cell r="AN16">
            <v>29812.653209211032</v>
          </cell>
          <cell r="AO16">
            <v>2353316.8377084895</v>
          </cell>
          <cell r="AP16">
            <v>0</v>
          </cell>
          <cell r="AQ16">
            <v>0</v>
          </cell>
          <cell r="AR16">
            <v>0</v>
          </cell>
          <cell r="AS16">
            <v>0</v>
          </cell>
          <cell r="AT16">
            <v>0</v>
          </cell>
          <cell r="AU16">
            <v>0</v>
          </cell>
          <cell r="AV16">
            <v>0</v>
          </cell>
          <cell r="AW16">
            <v>0</v>
          </cell>
          <cell r="AX16">
            <v>0</v>
          </cell>
          <cell r="AY16">
            <v>0</v>
          </cell>
          <cell r="AZ16">
            <v>0</v>
          </cell>
          <cell r="BA16">
            <v>0</v>
          </cell>
          <cell r="BB16">
            <v>0</v>
          </cell>
          <cell r="BC16">
            <v>0</v>
          </cell>
          <cell r="BD16">
            <v>0</v>
          </cell>
          <cell r="BE16">
            <v>0</v>
          </cell>
          <cell r="BF16">
            <v>0</v>
          </cell>
          <cell r="BG16">
            <v>0</v>
          </cell>
          <cell r="BH16">
            <v>0</v>
          </cell>
          <cell r="BI16">
            <v>0</v>
          </cell>
          <cell r="BJ16">
            <v>0</v>
          </cell>
          <cell r="BK16">
            <v>1841402.76</v>
          </cell>
          <cell r="BL16">
            <v>0</v>
          </cell>
          <cell r="BM16">
            <v>0</v>
          </cell>
        </row>
        <row r="17">
          <cell r="B17" t="str">
            <v>TRANSFER</v>
          </cell>
          <cell r="C17">
            <v>0</v>
          </cell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0</v>
          </cell>
          <cell r="AD17">
            <v>0</v>
          </cell>
          <cell r="AE17">
            <v>0</v>
          </cell>
          <cell r="AF17">
            <v>0</v>
          </cell>
          <cell r="AG17">
            <v>0</v>
          </cell>
          <cell r="AH17">
            <v>0</v>
          </cell>
          <cell r="AI17">
            <v>0</v>
          </cell>
          <cell r="AJ17">
            <v>0</v>
          </cell>
          <cell r="AK17">
            <v>0</v>
          </cell>
          <cell r="AL17">
            <v>0</v>
          </cell>
          <cell r="AM17">
            <v>0</v>
          </cell>
          <cell r="AN17">
            <v>0</v>
          </cell>
          <cell r="AO17">
            <v>0</v>
          </cell>
          <cell r="AP17">
            <v>0</v>
          </cell>
          <cell r="AQ17">
            <v>0</v>
          </cell>
          <cell r="AR17">
            <v>0</v>
          </cell>
          <cell r="AS17">
            <v>0</v>
          </cell>
          <cell r="AT17">
            <v>0</v>
          </cell>
          <cell r="AU17">
            <v>0</v>
          </cell>
          <cell r="AV17">
            <v>0</v>
          </cell>
          <cell r="AW17">
            <v>0</v>
          </cell>
          <cell r="AX17">
            <v>0</v>
          </cell>
          <cell r="AY17">
            <v>0</v>
          </cell>
          <cell r="AZ17">
            <v>0</v>
          </cell>
          <cell r="BA17">
            <v>0</v>
          </cell>
          <cell r="BB17">
            <v>0</v>
          </cell>
          <cell r="BC17">
            <v>0</v>
          </cell>
          <cell r="BD17">
            <v>0</v>
          </cell>
          <cell r="BE17">
            <v>0</v>
          </cell>
          <cell r="BF17">
            <v>0</v>
          </cell>
          <cell r="BG17">
            <v>0</v>
          </cell>
          <cell r="BH17">
            <v>0</v>
          </cell>
          <cell r="BI17">
            <v>0</v>
          </cell>
          <cell r="BJ17">
            <v>0</v>
          </cell>
          <cell r="BK17">
            <v>0</v>
          </cell>
          <cell r="BL17">
            <v>0</v>
          </cell>
          <cell r="BM17">
            <v>0</v>
          </cell>
        </row>
        <row r="18">
          <cell r="B18" t="str">
            <v>STATDIFF</v>
          </cell>
          <cell r="C18">
            <v>0</v>
          </cell>
          <cell r="D18">
            <v>-30051.555516999681</v>
          </cell>
          <cell r="E18">
            <v>0</v>
          </cell>
          <cell r="F18">
            <v>0</v>
          </cell>
          <cell r="G18">
            <v>3666.4655930000081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0</v>
          </cell>
          <cell r="Q18">
            <v>0</v>
          </cell>
          <cell r="R18">
            <v>0</v>
          </cell>
          <cell r="S18">
            <v>19267.071602552896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-2108.3400774605871</v>
          </cell>
          <cell r="AA18">
            <v>4208.2279654942613</v>
          </cell>
          <cell r="AB18">
            <v>0</v>
          </cell>
          <cell r="AC18">
            <v>0</v>
          </cell>
          <cell r="AD18">
            <v>-370.57609247826167</v>
          </cell>
          <cell r="AE18">
            <v>-447.50120607840239</v>
          </cell>
          <cell r="AF18">
            <v>409.20256970428454</v>
          </cell>
          <cell r="AG18">
            <v>-9010.1441486777112</v>
          </cell>
          <cell r="AH18">
            <v>-60.755497212005139</v>
          </cell>
          <cell r="AI18">
            <v>0</v>
          </cell>
          <cell r="AJ18">
            <v>298.51327995123893</v>
          </cell>
          <cell r="AK18">
            <v>118.60820800000056</v>
          </cell>
          <cell r="AL18">
            <v>0</v>
          </cell>
          <cell r="AM18">
            <v>-6079.2399820000028</v>
          </cell>
          <cell r="AN18">
            <v>-13998.453209211033</v>
          </cell>
          <cell r="AO18">
            <v>138133.14075078629</v>
          </cell>
          <cell r="AP18">
            <v>0</v>
          </cell>
          <cell r="AQ18">
            <v>0</v>
          </cell>
          <cell r="AR18">
            <v>0</v>
          </cell>
          <cell r="AS18">
            <v>0</v>
          </cell>
          <cell r="AT18">
            <v>0</v>
          </cell>
          <cell r="AU18">
            <v>0</v>
          </cell>
          <cell r="AV18">
            <v>0</v>
          </cell>
          <cell r="AW18">
            <v>0</v>
          </cell>
          <cell r="AX18">
            <v>0</v>
          </cell>
          <cell r="AY18">
            <v>0</v>
          </cell>
          <cell r="AZ18">
            <v>0</v>
          </cell>
          <cell r="BA18">
            <v>0</v>
          </cell>
          <cell r="BB18">
            <v>0</v>
          </cell>
          <cell r="BC18">
            <v>0</v>
          </cell>
          <cell r="BD18">
            <v>0</v>
          </cell>
          <cell r="BE18">
            <v>0</v>
          </cell>
          <cell r="BF18">
            <v>0</v>
          </cell>
          <cell r="BG18">
            <v>0</v>
          </cell>
          <cell r="BH18">
            <v>0</v>
          </cell>
          <cell r="BI18">
            <v>0</v>
          </cell>
          <cell r="BJ18">
            <v>0</v>
          </cell>
          <cell r="BK18">
            <v>-55538.761730649043</v>
          </cell>
          <cell r="BL18">
            <v>0</v>
          </cell>
          <cell r="BM18">
            <v>0</v>
          </cell>
        </row>
        <row r="19">
          <cell r="B19" t="str">
            <v>TOTTRANF</v>
          </cell>
          <cell r="C19">
            <v>0</v>
          </cell>
          <cell r="D19">
            <v>785127.99999999988</v>
          </cell>
          <cell r="E19">
            <v>0</v>
          </cell>
          <cell r="F19">
            <v>0</v>
          </cell>
          <cell r="G19">
            <v>38957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0</v>
          </cell>
          <cell r="Q19">
            <v>0</v>
          </cell>
          <cell r="R19">
            <v>0</v>
          </cell>
          <cell r="S19">
            <v>255232.56899999999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0.61077800000000004</v>
          </cell>
          <cell r="AA19">
            <v>0</v>
          </cell>
          <cell r="AB19">
            <v>0</v>
          </cell>
          <cell r="AC19">
            <v>0</v>
          </cell>
          <cell r="AD19">
            <v>0</v>
          </cell>
          <cell r="AE19">
            <v>0</v>
          </cell>
          <cell r="AF19">
            <v>426.44377857873985</v>
          </cell>
          <cell r="AG19">
            <v>436.94657018610877</v>
          </cell>
          <cell r="AH19">
            <v>19.318069999999995</v>
          </cell>
          <cell r="AI19">
            <v>0</v>
          </cell>
          <cell r="AJ19">
            <v>0</v>
          </cell>
          <cell r="AK19">
            <v>0</v>
          </cell>
          <cell r="AL19">
            <v>0</v>
          </cell>
          <cell r="AM19">
            <v>0</v>
          </cell>
          <cell r="AN19">
            <v>0</v>
          </cell>
          <cell r="AO19">
            <v>315790.93118514813</v>
          </cell>
          <cell r="AP19">
            <v>0</v>
          </cell>
          <cell r="AQ19">
            <v>0</v>
          </cell>
          <cell r="AR19">
            <v>0</v>
          </cell>
          <cell r="AS19">
            <v>0</v>
          </cell>
          <cell r="AT19">
            <v>0</v>
          </cell>
          <cell r="AU19">
            <v>0</v>
          </cell>
          <cell r="AV19">
            <v>0</v>
          </cell>
          <cell r="AW19">
            <v>0</v>
          </cell>
          <cell r="AX19">
            <v>0</v>
          </cell>
          <cell r="AY19">
            <v>0</v>
          </cell>
          <cell r="AZ19">
            <v>0</v>
          </cell>
          <cell r="BA19">
            <v>0</v>
          </cell>
          <cell r="BB19">
            <v>0</v>
          </cell>
          <cell r="BC19">
            <v>0</v>
          </cell>
          <cell r="BD19">
            <v>0</v>
          </cell>
          <cell r="BE19">
            <v>0</v>
          </cell>
          <cell r="BF19">
            <v>0</v>
          </cell>
          <cell r="BG19">
            <v>0</v>
          </cell>
          <cell r="BH19">
            <v>0</v>
          </cell>
          <cell r="BI19">
            <v>0</v>
          </cell>
          <cell r="BJ19">
            <v>0</v>
          </cell>
          <cell r="BK19">
            <v>0</v>
          </cell>
          <cell r="BL19">
            <v>0</v>
          </cell>
          <cell r="BM19">
            <v>0</v>
          </cell>
        </row>
        <row r="20">
          <cell r="B20" t="str">
            <v>MAINELEC</v>
          </cell>
          <cell r="C20">
            <v>0</v>
          </cell>
          <cell r="D20">
            <v>785127.99999999988</v>
          </cell>
          <cell r="E20">
            <v>0</v>
          </cell>
          <cell r="F20">
            <v>0</v>
          </cell>
          <cell r="G20">
            <v>38957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0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0.61077800000000004</v>
          </cell>
          <cell r="AA20">
            <v>0</v>
          </cell>
          <cell r="AB20">
            <v>0</v>
          </cell>
          <cell r="AC20">
            <v>0</v>
          </cell>
          <cell r="AD20">
            <v>0</v>
          </cell>
          <cell r="AE20">
            <v>0</v>
          </cell>
          <cell r="AF20">
            <v>426.44377857873985</v>
          </cell>
          <cell r="AG20">
            <v>436.94657018610877</v>
          </cell>
          <cell r="AH20">
            <v>19.318069999999995</v>
          </cell>
          <cell r="AI20">
            <v>0</v>
          </cell>
          <cell r="AJ20">
            <v>0</v>
          </cell>
          <cell r="AK20">
            <v>0</v>
          </cell>
          <cell r="AL20">
            <v>0</v>
          </cell>
          <cell r="AM20">
            <v>0</v>
          </cell>
          <cell r="AN20">
            <v>0</v>
          </cell>
          <cell r="AO20">
            <v>315790.93118514813</v>
          </cell>
          <cell r="AP20">
            <v>0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  <cell r="AU20">
            <v>0</v>
          </cell>
          <cell r="AV20">
            <v>0</v>
          </cell>
          <cell r="AW20">
            <v>0</v>
          </cell>
          <cell r="AX20">
            <v>0</v>
          </cell>
          <cell r="AY20">
            <v>0</v>
          </cell>
          <cell r="AZ20">
            <v>0</v>
          </cell>
          <cell r="BA20">
            <v>0</v>
          </cell>
          <cell r="BB20">
            <v>0</v>
          </cell>
          <cell r="BC20">
            <v>0</v>
          </cell>
          <cell r="BD20">
            <v>0</v>
          </cell>
          <cell r="BE20">
            <v>0</v>
          </cell>
          <cell r="BF20">
            <v>0</v>
          </cell>
          <cell r="BG20">
            <v>0</v>
          </cell>
          <cell r="BH20">
            <v>0</v>
          </cell>
          <cell r="BI20">
            <v>0</v>
          </cell>
          <cell r="BJ20">
            <v>0</v>
          </cell>
          <cell r="BK20">
            <v>0</v>
          </cell>
          <cell r="BL20">
            <v>0</v>
          </cell>
          <cell r="BM20">
            <v>0</v>
          </cell>
        </row>
        <row r="21">
          <cell r="B21" t="str">
            <v>AUTOELEC</v>
          </cell>
          <cell r="C21">
            <v>0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0</v>
          </cell>
          <cell r="AD21">
            <v>0</v>
          </cell>
          <cell r="AE21">
            <v>0</v>
          </cell>
          <cell r="AF21">
            <v>0</v>
          </cell>
          <cell r="AG21">
            <v>0</v>
          </cell>
          <cell r="AH21">
            <v>0</v>
          </cell>
          <cell r="AI21">
            <v>0</v>
          </cell>
          <cell r="AJ21">
            <v>0</v>
          </cell>
          <cell r="AK21">
            <v>0</v>
          </cell>
          <cell r="AL21">
            <v>0</v>
          </cell>
          <cell r="AM21">
            <v>0</v>
          </cell>
          <cell r="AN21">
            <v>0</v>
          </cell>
          <cell r="AO21">
            <v>0</v>
          </cell>
          <cell r="AP21">
            <v>0</v>
          </cell>
          <cell r="AQ21">
            <v>0</v>
          </cell>
          <cell r="AR21">
            <v>0</v>
          </cell>
          <cell r="AS21">
            <v>0</v>
          </cell>
          <cell r="AT21">
            <v>0</v>
          </cell>
          <cell r="AU21">
            <v>0</v>
          </cell>
          <cell r="AV21">
            <v>0</v>
          </cell>
          <cell r="AW21">
            <v>0</v>
          </cell>
          <cell r="AX21">
            <v>0</v>
          </cell>
          <cell r="AY21">
            <v>0</v>
          </cell>
          <cell r="AZ21">
            <v>0</v>
          </cell>
          <cell r="BA21">
            <v>0</v>
          </cell>
          <cell r="BB21">
            <v>0</v>
          </cell>
          <cell r="BC21">
            <v>0</v>
          </cell>
          <cell r="BD21">
            <v>0</v>
          </cell>
          <cell r="BE21">
            <v>0</v>
          </cell>
          <cell r="BF21">
            <v>0</v>
          </cell>
          <cell r="BG21">
            <v>0</v>
          </cell>
          <cell r="BH21">
            <v>0</v>
          </cell>
          <cell r="BI21">
            <v>0</v>
          </cell>
          <cell r="BJ21">
            <v>0</v>
          </cell>
          <cell r="BK21">
            <v>0</v>
          </cell>
          <cell r="BL21">
            <v>0</v>
          </cell>
          <cell r="BM21">
            <v>0</v>
          </cell>
        </row>
        <row r="22">
          <cell r="B22" t="str">
            <v>MAINCHP</v>
          </cell>
          <cell r="C22">
            <v>0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0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0</v>
          </cell>
          <cell r="AD22">
            <v>0</v>
          </cell>
          <cell r="AE22">
            <v>0</v>
          </cell>
          <cell r="AF22">
            <v>0</v>
          </cell>
          <cell r="AG22">
            <v>0</v>
          </cell>
          <cell r="AH22">
            <v>0</v>
          </cell>
          <cell r="AI22">
            <v>0</v>
          </cell>
          <cell r="AJ22">
            <v>0</v>
          </cell>
          <cell r="AK22">
            <v>0</v>
          </cell>
          <cell r="AL22">
            <v>0</v>
          </cell>
          <cell r="AM22">
            <v>0</v>
          </cell>
          <cell r="AN22">
            <v>0</v>
          </cell>
          <cell r="AO22">
            <v>0</v>
          </cell>
          <cell r="AP22">
            <v>0</v>
          </cell>
          <cell r="AQ22">
            <v>0</v>
          </cell>
          <cell r="AR22">
            <v>0</v>
          </cell>
          <cell r="AS22">
            <v>0</v>
          </cell>
          <cell r="AT22">
            <v>0</v>
          </cell>
          <cell r="AU22">
            <v>0</v>
          </cell>
          <cell r="AV22">
            <v>0</v>
          </cell>
          <cell r="AW22">
            <v>0</v>
          </cell>
          <cell r="AX22">
            <v>0</v>
          </cell>
          <cell r="AY22">
            <v>0</v>
          </cell>
          <cell r="AZ22">
            <v>0</v>
          </cell>
          <cell r="BA22">
            <v>0</v>
          </cell>
          <cell r="BB22">
            <v>0</v>
          </cell>
          <cell r="BC22">
            <v>0</v>
          </cell>
          <cell r="BD22">
            <v>0</v>
          </cell>
          <cell r="BE22">
            <v>0</v>
          </cell>
          <cell r="BF22">
            <v>0</v>
          </cell>
          <cell r="BG22">
            <v>0</v>
          </cell>
          <cell r="BH22">
            <v>0</v>
          </cell>
          <cell r="BI22">
            <v>0</v>
          </cell>
          <cell r="BJ22">
            <v>0</v>
          </cell>
          <cell r="BK22">
            <v>0</v>
          </cell>
          <cell r="BL22">
            <v>0</v>
          </cell>
          <cell r="BM22">
            <v>0</v>
          </cell>
        </row>
        <row r="23">
          <cell r="B23" t="str">
            <v>AUTOCHP</v>
          </cell>
          <cell r="C23">
            <v>0</v>
          </cell>
          <cell r="D23">
            <v>0</v>
          </cell>
          <cell r="E23">
            <v>0</v>
          </cell>
          <cell r="F23">
            <v>0</v>
          </cell>
          <cell r="G23">
            <v>0</v>
          </cell>
          <cell r="H23">
            <v>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0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0</v>
          </cell>
          <cell r="AD23">
            <v>0</v>
          </cell>
          <cell r="AE23">
            <v>0</v>
          </cell>
          <cell r="AF23">
            <v>0</v>
          </cell>
          <cell r="AG23">
            <v>0</v>
          </cell>
          <cell r="AH23">
            <v>0</v>
          </cell>
          <cell r="AI23">
            <v>0</v>
          </cell>
          <cell r="AJ23">
            <v>0</v>
          </cell>
          <cell r="AK23">
            <v>0</v>
          </cell>
          <cell r="AL23">
            <v>0</v>
          </cell>
          <cell r="AM23">
            <v>0</v>
          </cell>
          <cell r="AN23">
            <v>0</v>
          </cell>
          <cell r="AO23">
            <v>0</v>
          </cell>
          <cell r="AP23">
            <v>0</v>
          </cell>
          <cell r="AQ23">
            <v>0</v>
          </cell>
          <cell r="AR23">
            <v>0</v>
          </cell>
          <cell r="AS23">
            <v>0</v>
          </cell>
          <cell r="AT23">
            <v>0</v>
          </cell>
          <cell r="AU23">
            <v>0</v>
          </cell>
          <cell r="AV23">
            <v>0</v>
          </cell>
          <cell r="AW23">
            <v>0</v>
          </cell>
          <cell r="AX23">
            <v>0</v>
          </cell>
          <cell r="AY23">
            <v>0</v>
          </cell>
          <cell r="AZ23">
            <v>0</v>
          </cell>
          <cell r="BA23">
            <v>0</v>
          </cell>
          <cell r="BB23">
            <v>0</v>
          </cell>
          <cell r="BC23">
            <v>0</v>
          </cell>
          <cell r="BD23">
            <v>0</v>
          </cell>
          <cell r="BE23">
            <v>0</v>
          </cell>
          <cell r="BF23">
            <v>0</v>
          </cell>
          <cell r="BG23">
            <v>0</v>
          </cell>
          <cell r="BH23">
            <v>0</v>
          </cell>
          <cell r="BI23">
            <v>0</v>
          </cell>
          <cell r="BJ23">
            <v>0</v>
          </cell>
          <cell r="BK23">
            <v>0</v>
          </cell>
          <cell r="BL23">
            <v>0</v>
          </cell>
          <cell r="BM23">
            <v>0</v>
          </cell>
        </row>
        <row r="24">
          <cell r="B24" t="str">
            <v>MAINHEAT</v>
          </cell>
          <cell r="C24">
            <v>0</v>
          </cell>
          <cell r="D24">
            <v>0</v>
          </cell>
          <cell r="E24">
            <v>0</v>
          </cell>
          <cell r="F24">
            <v>0</v>
          </cell>
          <cell r="G24">
            <v>0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0</v>
          </cell>
          <cell r="AD24">
            <v>0</v>
          </cell>
          <cell r="AE24">
            <v>0</v>
          </cell>
          <cell r="AF24">
            <v>0</v>
          </cell>
          <cell r="AG24">
            <v>0</v>
          </cell>
          <cell r="AH24">
            <v>0</v>
          </cell>
          <cell r="AI24">
            <v>0</v>
          </cell>
          <cell r="AJ24">
            <v>0</v>
          </cell>
          <cell r="AK24">
            <v>0</v>
          </cell>
          <cell r="AL24">
            <v>0</v>
          </cell>
          <cell r="AM24">
            <v>0</v>
          </cell>
          <cell r="AN24">
            <v>0</v>
          </cell>
          <cell r="AO24">
            <v>0</v>
          </cell>
          <cell r="AP24">
            <v>0</v>
          </cell>
          <cell r="AQ24">
            <v>0</v>
          </cell>
          <cell r="AR24">
            <v>0</v>
          </cell>
          <cell r="AS24">
            <v>0</v>
          </cell>
          <cell r="AT24">
            <v>0</v>
          </cell>
          <cell r="AU24">
            <v>0</v>
          </cell>
          <cell r="AV24">
            <v>0</v>
          </cell>
          <cell r="AW24">
            <v>0</v>
          </cell>
          <cell r="AX24">
            <v>0</v>
          </cell>
          <cell r="AY24">
            <v>0</v>
          </cell>
          <cell r="AZ24">
            <v>0</v>
          </cell>
          <cell r="BA24">
            <v>0</v>
          </cell>
          <cell r="BB24">
            <v>0</v>
          </cell>
          <cell r="BC24">
            <v>0</v>
          </cell>
          <cell r="BD24">
            <v>0</v>
          </cell>
          <cell r="BE24">
            <v>0</v>
          </cell>
          <cell r="BF24">
            <v>0</v>
          </cell>
          <cell r="BG24">
            <v>0</v>
          </cell>
          <cell r="BH24">
            <v>0</v>
          </cell>
          <cell r="BI24">
            <v>0</v>
          </cell>
          <cell r="BJ24">
            <v>0</v>
          </cell>
          <cell r="BK24">
            <v>0</v>
          </cell>
          <cell r="BL24">
            <v>0</v>
          </cell>
          <cell r="BM24">
            <v>0</v>
          </cell>
        </row>
        <row r="25">
          <cell r="B25" t="str">
            <v>AUTOHEAT</v>
          </cell>
          <cell r="C25">
            <v>0</v>
          </cell>
          <cell r="D25">
            <v>0</v>
          </cell>
          <cell r="E25">
            <v>0</v>
          </cell>
          <cell r="F25">
            <v>0</v>
          </cell>
          <cell r="G25">
            <v>0</v>
          </cell>
          <cell r="H25">
            <v>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0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0</v>
          </cell>
          <cell r="AD25">
            <v>0</v>
          </cell>
          <cell r="AE25">
            <v>0</v>
          </cell>
          <cell r="AF25">
            <v>0</v>
          </cell>
          <cell r="AG25">
            <v>0</v>
          </cell>
          <cell r="AH25">
            <v>0</v>
          </cell>
          <cell r="AI25">
            <v>0</v>
          </cell>
          <cell r="AJ25">
            <v>0</v>
          </cell>
          <cell r="AK25">
            <v>0</v>
          </cell>
          <cell r="AL25">
            <v>0</v>
          </cell>
          <cell r="AM25">
            <v>0</v>
          </cell>
          <cell r="AN25">
            <v>0</v>
          </cell>
          <cell r="AO25">
            <v>0</v>
          </cell>
          <cell r="AP25">
            <v>0</v>
          </cell>
          <cell r="AQ25">
            <v>0</v>
          </cell>
          <cell r="AR25">
            <v>0</v>
          </cell>
          <cell r="AS25">
            <v>0</v>
          </cell>
          <cell r="AT25">
            <v>0</v>
          </cell>
          <cell r="AU25">
            <v>0</v>
          </cell>
          <cell r="AV25">
            <v>0</v>
          </cell>
          <cell r="AW25">
            <v>0</v>
          </cell>
          <cell r="AX25">
            <v>0</v>
          </cell>
          <cell r="AY25">
            <v>0</v>
          </cell>
          <cell r="AZ25">
            <v>0</v>
          </cell>
          <cell r="BA25">
            <v>0</v>
          </cell>
          <cell r="BB25">
            <v>0</v>
          </cell>
          <cell r="BC25">
            <v>0</v>
          </cell>
          <cell r="BD25">
            <v>0</v>
          </cell>
          <cell r="BE25">
            <v>0</v>
          </cell>
          <cell r="BF25">
            <v>0</v>
          </cell>
          <cell r="BG25">
            <v>0</v>
          </cell>
          <cell r="BH25">
            <v>0</v>
          </cell>
          <cell r="BI25">
            <v>0</v>
          </cell>
          <cell r="BJ25">
            <v>0</v>
          </cell>
          <cell r="BK25">
            <v>0</v>
          </cell>
          <cell r="BL25">
            <v>0</v>
          </cell>
          <cell r="BM25">
            <v>0</v>
          </cell>
        </row>
        <row r="26">
          <cell r="B26" t="str">
            <v>THEAT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0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0</v>
          </cell>
          <cell r="AD26">
            <v>0</v>
          </cell>
          <cell r="AE26">
            <v>0</v>
          </cell>
          <cell r="AF26">
            <v>0</v>
          </cell>
          <cell r="AG26">
            <v>0</v>
          </cell>
          <cell r="AH26">
            <v>0</v>
          </cell>
          <cell r="AI26">
            <v>0</v>
          </cell>
          <cell r="AJ26">
            <v>0</v>
          </cell>
          <cell r="AK26">
            <v>0</v>
          </cell>
          <cell r="AL26">
            <v>0</v>
          </cell>
          <cell r="AM26">
            <v>0</v>
          </cell>
          <cell r="AN26">
            <v>0</v>
          </cell>
          <cell r="AO26">
            <v>0</v>
          </cell>
          <cell r="AP26">
            <v>0</v>
          </cell>
          <cell r="AQ26">
            <v>0</v>
          </cell>
          <cell r="AR26">
            <v>0</v>
          </cell>
          <cell r="AS26">
            <v>0</v>
          </cell>
          <cell r="AT26">
            <v>0</v>
          </cell>
          <cell r="AU26">
            <v>0</v>
          </cell>
          <cell r="AV26">
            <v>0</v>
          </cell>
          <cell r="AW26">
            <v>0</v>
          </cell>
          <cell r="AX26">
            <v>0</v>
          </cell>
          <cell r="AY26">
            <v>0</v>
          </cell>
          <cell r="AZ26">
            <v>0</v>
          </cell>
          <cell r="BA26">
            <v>0</v>
          </cell>
          <cell r="BB26">
            <v>0</v>
          </cell>
          <cell r="BC26">
            <v>0</v>
          </cell>
          <cell r="BD26">
            <v>0</v>
          </cell>
          <cell r="BE26">
            <v>0</v>
          </cell>
          <cell r="BF26">
            <v>0</v>
          </cell>
          <cell r="BG26">
            <v>0</v>
          </cell>
          <cell r="BH26">
            <v>0</v>
          </cell>
          <cell r="BI26">
            <v>0</v>
          </cell>
          <cell r="BJ26">
            <v>0</v>
          </cell>
          <cell r="BK26">
            <v>0</v>
          </cell>
          <cell r="BL26">
            <v>0</v>
          </cell>
          <cell r="BM26">
            <v>0</v>
          </cell>
        </row>
        <row r="27">
          <cell r="B27" t="str">
            <v>TBOILER</v>
          </cell>
          <cell r="C27">
            <v>0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  <cell r="AL27">
            <v>0</v>
          </cell>
          <cell r="AM27">
            <v>0</v>
          </cell>
          <cell r="AN27">
            <v>0</v>
          </cell>
          <cell r="AO27">
            <v>0</v>
          </cell>
          <cell r="AP27">
            <v>0</v>
          </cell>
          <cell r="AQ27">
            <v>0</v>
          </cell>
          <cell r="AR27">
            <v>0</v>
          </cell>
          <cell r="AS27">
            <v>0</v>
          </cell>
          <cell r="AT27">
            <v>0</v>
          </cell>
          <cell r="AU27">
            <v>0</v>
          </cell>
          <cell r="AV27">
            <v>0</v>
          </cell>
          <cell r="AW27">
            <v>0</v>
          </cell>
          <cell r="AX27">
            <v>0</v>
          </cell>
          <cell r="AY27">
            <v>0</v>
          </cell>
          <cell r="AZ27">
            <v>0</v>
          </cell>
          <cell r="BA27">
            <v>0</v>
          </cell>
          <cell r="BB27">
            <v>0</v>
          </cell>
          <cell r="BC27">
            <v>0</v>
          </cell>
          <cell r="BD27">
            <v>0</v>
          </cell>
          <cell r="BE27">
            <v>0</v>
          </cell>
          <cell r="BF27">
            <v>0</v>
          </cell>
          <cell r="BG27">
            <v>0</v>
          </cell>
          <cell r="BH27">
            <v>0</v>
          </cell>
          <cell r="BI27">
            <v>0</v>
          </cell>
          <cell r="BJ27">
            <v>0</v>
          </cell>
          <cell r="BK27">
            <v>0</v>
          </cell>
          <cell r="BL27">
            <v>0</v>
          </cell>
          <cell r="BM27">
            <v>0</v>
          </cell>
        </row>
        <row r="28">
          <cell r="B28" t="str">
            <v>TELE</v>
          </cell>
          <cell r="C28">
            <v>0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  <cell r="AL28">
            <v>0</v>
          </cell>
          <cell r="AM28">
            <v>0</v>
          </cell>
          <cell r="AN28">
            <v>0</v>
          </cell>
          <cell r="AO28">
            <v>0</v>
          </cell>
          <cell r="AP28">
            <v>0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  <cell r="AU28">
            <v>0</v>
          </cell>
          <cell r="AV28">
            <v>0</v>
          </cell>
          <cell r="AW28">
            <v>0</v>
          </cell>
          <cell r="AX28">
            <v>0</v>
          </cell>
          <cell r="AY28">
            <v>0</v>
          </cell>
          <cell r="AZ28">
            <v>0</v>
          </cell>
          <cell r="BA28">
            <v>0</v>
          </cell>
          <cell r="BB28">
            <v>0</v>
          </cell>
          <cell r="BC28">
            <v>0</v>
          </cell>
          <cell r="BD28">
            <v>0</v>
          </cell>
          <cell r="BE28">
            <v>0</v>
          </cell>
          <cell r="BF28">
            <v>0</v>
          </cell>
          <cell r="BG28">
            <v>0</v>
          </cell>
          <cell r="BH28">
            <v>0</v>
          </cell>
          <cell r="BI28">
            <v>0</v>
          </cell>
          <cell r="BJ28">
            <v>0</v>
          </cell>
          <cell r="BK28">
            <v>0</v>
          </cell>
          <cell r="BL28">
            <v>0</v>
          </cell>
          <cell r="BM28">
            <v>0</v>
          </cell>
        </row>
        <row r="29">
          <cell r="B29" t="str">
            <v>TPATFUEL</v>
          </cell>
          <cell r="C29">
            <v>0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0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0</v>
          </cell>
          <cell r="AD29">
            <v>0</v>
          </cell>
          <cell r="AE29">
            <v>0</v>
          </cell>
          <cell r="AF29">
            <v>0</v>
          </cell>
          <cell r="AG29">
            <v>0</v>
          </cell>
          <cell r="AH29">
            <v>0</v>
          </cell>
          <cell r="AI29">
            <v>0</v>
          </cell>
          <cell r="AJ29">
            <v>0</v>
          </cell>
          <cell r="AK29">
            <v>0</v>
          </cell>
          <cell r="AL29">
            <v>0</v>
          </cell>
          <cell r="AM29">
            <v>0</v>
          </cell>
          <cell r="AN29">
            <v>0</v>
          </cell>
          <cell r="AO29">
            <v>0</v>
          </cell>
          <cell r="AP29">
            <v>0</v>
          </cell>
          <cell r="AQ29">
            <v>0</v>
          </cell>
          <cell r="AR29">
            <v>0</v>
          </cell>
          <cell r="AS29">
            <v>0</v>
          </cell>
          <cell r="AT29">
            <v>0</v>
          </cell>
          <cell r="AU29">
            <v>0</v>
          </cell>
          <cell r="AV29">
            <v>0</v>
          </cell>
          <cell r="AW29">
            <v>0</v>
          </cell>
          <cell r="AX29">
            <v>0</v>
          </cell>
          <cell r="AY29">
            <v>0</v>
          </cell>
          <cell r="AZ29">
            <v>0</v>
          </cell>
          <cell r="BA29">
            <v>0</v>
          </cell>
          <cell r="BB29">
            <v>0</v>
          </cell>
          <cell r="BC29">
            <v>0</v>
          </cell>
          <cell r="BD29">
            <v>0</v>
          </cell>
          <cell r="BE29">
            <v>0</v>
          </cell>
          <cell r="BF29">
            <v>0</v>
          </cell>
          <cell r="BG29">
            <v>0</v>
          </cell>
          <cell r="BH29">
            <v>0</v>
          </cell>
          <cell r="BI29">
            <v>0</v>
          </cell>
          <cell r="BJ29">
            <v>0</v>
          </cell>
          <cell r="BK29">
            <v>0</v>
          </cell>
          <cell r="BL29">
            <v>0</v>
          </cell>
          <cell r="BM29">
            <v>0</v>
          </cell>
        </row>
        <row r="30">
          <cell r="B30" t="str">
            <v>TCOKEOVS</v>
          </cell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0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0</v>
          </cell>
          <cell r="AD30">
            <v>0</v>
          </cell>
          <cell r="AE30">
            <v>0</v>
          </cell>
          <cell r="AF30">
            <v>0</v>
          </cell>
          <cell r="AG30">
            <v>0</v>
          </cell>
          <cell r="AH30">
            <v>0</v>
          </cell>
          <cell r="AI30">
            <v>0</v>
          </cell>
          <cell r="AJ30">
            <v>0</v>
          </cell>
          <cell r="AK30">
            <v>0</v>
          </cell>
          <cell r="AL30">
            <v>0</v>
          </cell>
          <cell r="AM30">
            <v>0</v>
          </cell>
          <cell r="AN30">
            <v>0</v>
          </cell>
          <cell r="AO30">
            <v>0</v>
          </cell>
          <cell r="AP30">
            <v>0</v>
          </cell>
          <cell r="AQ30">
            <v>0</v>
          </cell>
          <cell r="AR30">
            <v>0</v>
          </cell>
          <cell r="AS30">
            <v>0</v>
          </cell>
          <cell r="AT30">
            <v>0</v>
          </cell>
          <cell r="AU30">
            <v>0</v>
          </cell>
          <cell r="AV30">
            <v>0</v>
          </cell>
          <cell r="AW30">
            <v>0</v>
          </cell>
          <cell r="AX30">
            <v>0</v>
          </cell>
          <cell r="AY30">
            <v>0</v>
          </cell>
          <cell r="AZ30">
            <v>0</v>
          </cell>
          <cell r="BA30">
            <v>0</v>
          </cell>
          <cell r="BB30">
            <v>0</v>
          </cell>
          <cell r="BC30">
            <v>0</v>
          </cell>
          <cell r="BD30">
            <v>0</v>
          </cell>
          <cell r="BE30">
            <v>0</v>
          </cell>
          <cell r="BF30">
            <v>0</v>
          </cell>
          <cell r="BG30">
            <v>0</v>
          </cell>
          <cell r="BH30">
            <v>0</v>
          </cell>
          <cell r="BI30">
            <v>0</v>
          </cell>
          <cell r="BJ30">
            <v>0</v>
          </cell>
          <cell r="BK30">
            <v>0</v>
          </cell>
          <cell r="BL30">
            <v>0</v>
          </cell>
          <cell r="BM30">
            <v>0</v>
          </cell>
        </row>
        <row r="31">
          <cell r="B31" t="str">
            <v>TGASWKS</v>
          </cell>
          <cell r="C31">
            <v>0</v>
          </cell>
          <cell r="D31">
            <v>0</v>
          </cell>
          <cell r="E31">
            <v>0</v>
          </cell>
          <cell r="F31">
            <v>0</v>
          </cell>
          <cell r="G31">
            <v>0</v>
          </cell>
          <cell r="H31">
            <v>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0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0</v>
          </cell>
          <cell r="AD31">
            <v>0</v>
          </cell>
          <cell r="AE31">
            <v>0</v>
          </cell>
          <cell r="AF31">
            <v>0</v>
          </cell>
          <cell r="AG31">
            <v>0</v>
          </cell>
          <cell r="AH31">
            <v>0</v>
          </cell>
          <cell r="AI31">
            <v>0</v>
          </cell>
          <cell r="AJ31">
            <v>0</v>
          </cell>
          <cell r="AK31">
            <v>0</v>
          </cell>
          <cell r="AL31">
            <v>0</v>
          </cell>
          <cell r="AM31">
            <v>0</v>
          </cell>
          <cell r="AN31">
            <v>0</v>
          </cell>
          <cell r="AO31">
            <v>0</v>
          </cell>
          <cell r="AP31">
            <v>0</v>
          </cell>
          <cell r="AQ31">
            <v>0</v>
          </cell>
          <cell r="AR31">
            <v>0</v>
          </cell>
          <cell r="AS31">
            <v>0</v>
          </cell>
          <cell r="AT31">
            <v>0</v>
          </cell>
          <cell r="AU31">
            <v>0</v>
          </cell>
          <cell r="AV31">
            <v>0</v>
          </cell>
          <cell r="AW31">
            <v>0</v>
          </cell>
          <cell r="AX31">
            <v>0</v>
          </cell>
          <cell r="AY31">
            <v>0</v>
          </cell>
          <cell r="AZ31">
            <v>0</v>
          </cell>
          <cell r="BA31">
            <v>0</v>
          </cell>
          <cell r="BB31">
            <v>0</v>
          </cell>
          <cell r="BC31">
            <v>0</v>
          </cell>
          <cell r="BD31">
            <v>0</v>
          </cell>
          <cell r="BE31">
            <v>0</v>
          </cell>
          <cell r="BF31">
            <v>0</v>
          </cell>
          <cell r="BG31">
            <v>0</v>
          </cell>
          <cell r="BH31">
            <v>0</v>
          </cell>
          <cell r="BI31">
            <v>0</v>
          </cell>
          <cell r="BJ31">
            <v>0</v>
          </cell>
          <cell r="BK31">
            <v>0</v>
          </cell>
          <cell r="BL31">
            <v>0</v>
          </cell>
          <cell r="BM31">
            <v>0</v>
          </cell>
        </row>
        <row r="32">
          <cell r="B32" t="str">
            <v>TBLASTFUR</v>
          </cell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  <cell r="AL32">
            <v>0</v>
          </cell>
          <cell r="AM32">
            <v>0</v>
          </cell>
          <cell r="AN32">
            <v>0</v>
          </cell>
          <cell r="AO32">
            <v>0</v>
          </cell>
          <cell r="AP32">
            <v>0</v>
          </cell>
          <cell r="AQ32">
            <v>0</v>
          </cell>
          <cell r="AR32">
            <v>0</v>
          </cell>
          <cell r="AS32">
            <v>0</v>
          </cell>
          <cell r="AT32">
            <v>0</v>
          </cell>
          <cell r="AU32">
            <v>0</v>
          </cell>
          <cell r="AV32">
            <v>0</v>
          </cell>
          <cell r="AW32">
            <v>0</v>
          </cell>
          <cell r="AX32">
            <v>0</v>
          </cell>
          <cell r="AY32">
            <v>0</v>
          </cell>
          <cell r="AZ32">
            <v>0</v>
          </cell>
          <cell r="BA32">
            <v>0</v>
          </cell>
          <cell r="BB32">
            <v>0</v>
          </cell>
          <cell r="BC32">
            <v>0</v>
          </cell>
          <cell r="BD32">
            <v>0</v>
          </cell>
          <cell r="BE32">
            <v>0</v>
          </cell>
          <cell r="BF32">
            <v>0</v>
          </cell>
          <cell r="BG32">
            <v>0</v>
          </cell>
          <cell r="BH32">
            <v>0</v>
          </cell>
          <cell r="BI32">
            <v>0</v>
          </cell>
          <cell r="BJ32">
            <v>0</v>
          </cell>
          <cell r="BK32">
            <v>0</v>
          </cell>
          <cell r="BL32">
            <v>0</v>
          </cell>
          <cell r="BM32">
            <v>0</v>
          </cell>
        </row>
        <row r="33">
          <cell r="B33" t="str">
            <v>TPETCHEM</v>
          </cell>
          <cell r="C33">
            <v>0</v>
          </cell>
          <cell r="D33">
            <v>0</v>
          </cell>
          <cell r="E33">
            <v>0</v>
          </cell>
          <cell r="F33">
            <v>0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0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0</v>
          </cell>
          <cell r="AD33">
            <v>0</v>
          </cell>
          <cell r="AE33">
            <v>0</v>
          </cell>
          <cell r="AF33">
            <v>0</v>
          </cell>
          <cell r="AG33">
            <v>0</v>
          </cell>
          <cell r="AH33">
            <v>0</v>
          </cell>
          <cell r="AI33">
            <v>0</v>
          </cell>
          <cell r="AJ33">
            <v>0</v>
          </cell>
          <cell r="AK33">
            <v>0</v>
          </cell>
          <cell r="AL33">
            <v>0</v>
          </cell>
          <cell r="AM33">
            <v>0</v>
          </cell>
          <cell r="AN33">
            <v>0</v>
          </cell>
          <cell r="AO33">
            <v>0</v>
          </cell>
          <cell r="AP33">
            <v>0</v>
          </cell>
          <cell r="AQ33">
            <v>0</v>
          </cell>
          <cell r="AR33">
            <v>0</v>
          </cell>
          <cell r="AS33">
            <v>0</v>
          </cell>
          <cell r="AT33">
            <v>0</v>
          </cell>
          <cell r="AU33">
            <v>0</v>
          </cell>
          <cell r="AV33">
            <v>0</v>
          </cell>
          <cell r="AW33">
            <v>0</v>
          </cell>
          <cell r="AX33">
            <v>0</v>
          </cell>
          <cell r="AY33">
            <v>0</v>
          </cell>
          <cell r="AZ33">
            <v>0</v>
          </cell>
          <cell r="BA33">
            <v>0</v>
          </cell>
          <cell r="BB33">
            <v>0</v>
          </cell>
          <cell r="BC33">
            <v>0</v>
          </cell>
          <cell r="BD33">
            <v>0</v>
          </cell>
          <cell r="BE33">
            <v>0</v>
          </cell>
          <cell r="BF33">
            <v>0</v>
          </cell>
          <cell r="BG33">
            <v>0</v>
          </cell>
          <cell r="BH33">
            <v>0</v>
          </cell>
          <cell r="BI33">
            <v>0</v>
          </cell>
          <cell r="BJ33">
            <v>0</v>
          </cell>
          <cell r="BK33">
            <v>0</v>
          </cell>
          <cell r="BL33">
            <v>0</v>
          </cell>
          <cell r="BM33">
            <v>0</v>
          </cell>
        </row>
        <row r="34">
          <cell r="B34" t="str">
            <v>TBKB</v>
          </cell>
          <cell r="C34">
            <v>0</v>
          </cell>
          <cell r="D34">
            <v>0</v>
          </cell>
          <cell r="E34">
            <v>0</v>
          </cell>
          <cell r="F34">
            <v>0</v>
          </cell>
          <cell r="G34">
            <v>0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0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0</v>
          </cell>
          <cell r="AD34">
            <v>0</v>
          </cell>
          <cell r="AE34">
            <v>0</v>
          </cell>
          <cell r="AF34">
            <v>0</v>
          </cell>
          <cell r="AG34">
            <v>0</v>
          </cell>
          <cell r="AH34">
            <v>0</v>
          </cell>
          <cell r="AI34">
            <v>0</v>
          </cell>
          <cell r="AJ34">
            <v>0</v>
          </cell>
          <cell r="AK34">
            <v>0</v>
          </cell>
          <cell r="AL34">
            <v>0</v>
          </cell>
          <cell r="AM34">
            <v>0</v>
          </cell>
          <cell r="AN34">
            <v>0</v>
          </cell>
          <cell r="AO34">
            <v>0</v>
          </cell>
          <cell r="AP34">
            <v>0</v>
          </cell>
          <cell r="AQ34">
            <v>0</v>
          </cell>
          <cell r="AR34">
            <v>0</v>
          </cell>
          <cell r="AS34">
            <v>0</v>
          </cell>
          <cell r="AT34">
            <v>0</v>
          </cell>
          <cell r="AU34">
            <v>0</v>
          </cell>
          <cell r="AV34">
            <v>0</v>
          </cell>
          <cell r="AW34">
            <v>0</v>
          </cell>
          <cell r="AX34">
            <v>0</v>
          </cell>
          <cell r="AY34">
            <v>0</v>
          </cell>
          <cell r="AZ34">
            <v>0</v>
          </cell>
          <cell r="BA34">
            <v>0</v>
          </cell>
          <cell r="BB34">
            <v>0</v>
          </cell>
          <cell r="BC34">
            <v>0</v>
          </cell>
          <cell r="BD34">
            <v>0</v>
          </cell>
          <cell r="BE34">
            <v>0</v>
          </cell>
          <cell r="BF34">
            <v>0</v>
          </cell>
          <cell r="BG34">
            <v>0</v>
          </cell>
          <cell r="BH34">
            <v>0</v>
          </cell>
          <cell r="BI34">
            <v>0</v>
          </cell>
          <cell r="BJ34">
            <v>0</v>
          </cell>
          <cell r="BK34">
            <v>0</v>
          </cell>
          <cell r="BL34">
            <v>0</v>
          </cell>
          <cell r="BM34">
            <v>0</v>
          </cell>
        </row>
        <row r="35">
          <cell r="B35" t="str">
            <v>TREFINER</v>
          </cell>
          <cell r="C35">
            <v>0</v>
          </cell>
          <cell r="D35">
            <v>0</v>
          </cell>
          <cell r="E35">
            <v>0</v>
          </cell>
          <cell r="F35">
            <v>0</v>
          </cell>
          <cell r="G35">
            <v>0</v>
          </cell>
          <cell r="H35">
            <v>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0</v>
          </cell>
          <cell r="Q35">
            <v>0</v>
          </cell>
          <cell r="R35">
            <v>0</v>
          </cell>
          <cell r="S35">
            <v>255232.56899999999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0</v>
          </cell>
          <cell r="AD35">
            <v>0</v>
          </cell>
          <cell r="AE35">
            <v>0</v>
          </cell>
          <cell r="AF35">
            <v>0</v>
          </cell>
          <cell r="AG35">
            <v>0</v>
          </cell>
          <cell r="AH35">
            <v>0</v>
          </cell>
          <cell r="AI35">
            <v>0</v>
          </cell>
          <cell r="AJ35">
            <v>0</v>
          </cell>
          <cell r="AK35">
            <v>0</v>
          </cell>
          <cell r="AL35">
            <v>0</v>
          </cell>
          <cell r="AM35">
            <v>0</v>
          </cell>
          <cell r="AN35">
            <v>0</v>
          </cell>
          <cell r="AO35">
            <v>0</v>
          </cell>
          <cell r="AP35">
            <v>0</v>
          </cell>
          <cell r="AQ35">
            <v>0</v>
          </cell>
          <cell r="AR35">
            <v>0</v>
          </cell>
          <cell r="AS35">
            <v>0</v>
          </cell>
          <cell r="AT35">
            <v>0</v>
          </cell>
          <cell r="AU35">
            <v>0</v>
          </cell>
          <cell r="AV35">
            <v>0</v>
          </cell>
          <cell r="AW35">
            <v>0</v>
          </cell>
          <cell r="AX35">
            <v>0</v>
          </cell>
          <cell r="AY35">
            <v>0</v>
          </cell>
          <cell r="AZ35">
            <v>0</v>
          </cell>
          <cell r="BA35">
            <v>0</v>
          </cell>
          <cell r="BB35">
            <v>0</v>
          </cell>
          <cell r="BC35">
            <v>0</v>
          </cell>
          <cell r="BD35">
            <v>0</v>
          </cell>
          <cell r="BE35">
            <v>0</v>
          </cell>
          <cell r="BF35">
            <v>0</v>
          </cell>
          <cell r="BG35">
            <v>0</v>
          </cell>
          <cell r="BH35">
            <v>0</v>
          </cell>
          <cell r="BI35">
            <v>0</v>
          </cell>
          <cell r="BJ35">
            <v>0</v>
          </cell>
          <cell r="BK35">
            <v>0</v>
          </cell>
          <cell r="BL35">
            <v>0</v>
          </cell>
          <cell r="BM35">
            <v>0</v>
          </cell>
        </row>
        <row r="36">
          <cell r="B36" t="str">
            <v>TCOALLIQ</v>
          </cell>
          <cell r="C36">
            <v>0</v>
          </cell>
          <cell r="D36">
            <v>0</v>
          </cell>
          <cell r="E36">
            <v>0</v>
          </cell>
          <cell r="F36">
            <v>0</v>
          </cell>
          <cell r="G36">
            <v>0</v>
          </cell>
          <cell r="H36">
            <v>0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0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0</v>
          </cell>
          <cell r="AD36">
            <v>0</v>
          </cell>
          <cell r="AE36">
            <v>0</v>
          </cell>
          <cell r="AF36">
            <v>0</v>
          </cell>
          <cell r="AG36">
            <v>0</v>
          </cell>
          <cell r="AH36">
            <v>0</v>
          </cell>
          <cell r="AI36">
            <v>0</v>
          </cell>
          <cell r="AJ36">
            <v>0</v>
          </cell>
          <cell r="AK36">
            <v>0</v>
          </cell>
          <cell r="AL36">
            <v>0</v>
          </cell>
          <cell r="AM36">
            <v>0</v>
          </cell>
          <cell r="AN36">
            <v>0</v>
          </cell>
          <cell r="AO36">
            <v>0</v>
          </cell>
          <cell r="AP36">
            <v>0</v>
          </cell>
          <cell r="AQ36">
            <v>0</v>
          </cell>
          <cell r="AR36">
            <v>0</v>
          </cell>
          <cell r="AS36">
            <v>0</v>
          </cell>
          <cell r="AT36">
            <v>0</v>
          </cell>
          <cell r="AU36">
            <v>0</v>
          </cell>
          <cell r="AV36">
            <v>0</v>
          </cell>
          <cell r="AW36">
            <v>0</v>
          </cell>
          <cell r="AX36">
            <v>0</v>
          </cell>
          <cell r="AY36">
            <v>0</v>
          </cell>
          <cell r="AZ36">
            <v>0</v>
          </cell>
          <cell r="BA36">
            <v>0</v>
          </cell>
          <cell r="BB36">
            <v>0</v>
          </cell>
          <cell r="BC36">
            <v>0</v>
          </cell>
          <cell r="BD36">
            <v>0</v>
          </cell>
          <cell r="BE36">
            <v>0</v>
          </cell>
          <cell r="BF36">
            <v>0</v>
          </cell>
          <cell r="BG36">
            <v>0</v>
          </cell>
          <cell r="BH36">
            <v>0</v>
          </cell>
          <cell r="BI36">
            <v>0</v>
          </cell>
          <cell r="BJ36">
            <v>0</v>
          </cell>
          <cell r="BK36">
            <v>0</v>
          </cell>
          <cell r="BL36">
            <v>0</v>
          </cell>
          <cell r="BM36">
            <v>0</v>
          </cell>
        </row>
        <row r="37">
          <cell r="B37" t="str">
            <v>TGTL</v>
          </cell>
          <cell r="C37">
            <v>0</v>
          </cell>
          <cell r="D37">
            <v>0</v>
          </cell>
          <cell r="E37">
            <v>0</v>
          </cell>
          <cell r="F37">
            <v>0</v>
          </cell>
          <cell r="G37">
            <v>0</v>
          </cell>
          <cell r="H37">
            <v>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0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>
            <v>0</v>
          </cell>
          <cell r="AD37">
            <v>0</v>
          </cell>
          <cell r="AE37">
            <v>0</v>
          </cell>
          <cell r="AF37">
            <v>0</v>
          </cell>
          <cell r="AG37">
            <v>0</v>
          </cell>
          <cell r="AH37">
            <v>0</v>
          </cell>
          <cell r="AI37">
            <v>0</v>
          </cell>
          <cell r="AJ37">
            <v>0</v>
          </cell>
          <cell r="AK37">
            <v>0</v>
          </cell>
          <cell r="AL37">
            <v>0</v>
          </cell>
          <cell r="AM37">
            <v>0</v>
          </cell>
          <cell r="AN37">
            <v>0</v>
          </cell>
          <cell r="AO37">
            <v>0</v>
          </cell>
          <cell r="AP37">
            <v>0</v>
          </cell>
          <cell r="AQ37">
            <v>0</v>
          </cell>
          <cell r="AR37">
            <v>0</v>
          </cell>
          <cell r="AS37">
            <v>0</v>
          </cell>
          <cell r="AT37">
            <v>0</v>
          </cell>
          <cell r="AU37">
            <v>0</v>
          </cell>
          <cell r="AV37">
            <v>0</v>
          </cell>
          <cell r="AW37">
            <v>0</v>
          </cell>
          <cell r="AX37">
            <v>0</v>
          </cell>
          <cell r="AY37">
            <v>0</v>
          </cell>
          <cell r="AZ37">
            <v>0</v>
          </cell>
          <cell r="BA37">
            <v>0</v>
          </cell>
          <cell r="BB37">
            <v>0</v>
          </cell>
          <cell r="BC37">
            <v>0</v>
          </cell>
          <cell r="BD37">
            <v>0</v>
          </cell>
          <cell r="BE37">
            <v>0</v>
          </cell>
          <cell r="BF37">
            <v>0</v>
          </cell>
          <cell r="BG37">
            <v>0</v>
          </cell>
          <cell r="BH37">
            <v>0</v>
          </cell>
          <cell r="BI37">
            <v>0</v>
          </cell>
          <cell r="BJ37">
            <v>0</v>
          </cell>
          <cell r="BK37">
            <v>0</v>
          </cell>
          <cell r="BL37">
            <v>0</v>
          </cell>
          <cell r="BM37">
            <v>0</v>
          </cell>
        </row>
        <row r="38">
          <cell r="B38" t="str">
            <v>TBLENDGAS</v>
          </cell>
          <cell r="C38">
            <v>0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  <cell r="AL38">
            <v>0</v>
          </cell>
          <cell r="AM38">
            <v>0</v>
          </cell>
          <cell r="AN38">
            <v>0</v>
          </cell>
          <cell r="AO38">
            <v>0</v>
          </cell>
          <cell r="AP38">
            <v>0</v>
          </cell>
          <cell r="AQ38">
            <v>0</v>
          </cell>
          <cell r="AR38">
            <v>0</v>
          </cell>
          <cell r="AS38">
            <v>0</v>
          </cell>
          <cell r="AT38">
            <v>0</v>
          </cell>
          <cell r="AU38">
            <v>0</v>
          </cell>
          <cell r="AV38">
            <v>0</v>
          </cell>
          <cell r="AW38">
            <v>0</v>
          </cell>
          <cell r="AX38">
            <v>0</v>
          </cell>
          <cell r="AY38">
            <v>0</v>
          </cell>
          <cell r="AZ38">
            <v>0</v>
          </cell>
          <cell r="BA38">
            <v>0</v>
          </cell>
          <cell r="BB38">
            <v>0</v>
          </cell>
          <cell r="BC38">
            <v>0</v>
          </cell>
          <cell r="BD38">
            <v>0</v>
          </cell>
          <cell r="BE38">
            <v>0</v>
          </cell>
          <cell r="BF38">
            <v>0</v>
          </cell>
          <cell r="BG38">
            <v>0</v>
          </cell>
          <cell r="BH38">
            <v>0</v>
          </cell>
          <cell r="BI38">
            <v>0</v>
          </cell>
          <cell r="BJ38">
            <v>0</v>
          </cell>
          <cell r="BK38">
            <v>0</v>
          </cell>
          <cell r="BL38">
            <v>0</v>
          </cell>
          <cell r="BM38">
            <v>0</v>
          </cell>
        </row>
        <row r="39">
          <cell r="B39" t="str">
            <v>TCHARCOAL</v>
          </cell>
          <cell r="C39">
            <v>0</v>
          </cell>
          <cell r="D39">
            <v>0</v>
          </cell>
          <cell r="E39">
            <v>0</v>
          </cell>
          <cell r="F39">
            <v>0</v>
          </cell>
          <cell r="G39">
            <v>0</v>
          </cell>
          <cell r="H39">
            <v>0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0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>
            <v>0</v>
          </cell>
          <cell r="AD39">
            <v>0</v>
          </cell>
          <cell r="AE39">
            <v>0</v>
          </cell>
          <cell r="AF39">
            <v>0</v>
          </cell>
          <cell r="AG39">
            <v>0</v>
          </cell>
          <cell r="AH39">
            <v>0</v>
          </cell>
          <cell r="AI39">
            <v>0</v>
          </cell>
          <cell r="AJ39">
            <v>0</v>
          </cell>
          <cell r="AK39">
            <v>0</v>
          </cell>
          <cell r="AL39">
            <v>0</v>
          </cell>
          <cell r="AM39">
            <v>0</v>
          </cell>
          <cell r="AN39">
            <v>0</v>
          </cell>
          <cell r="AO39">
            <v>0</v>
          </cell>
          <cell r="AP39">
            <v>0</v>
          </cell>
          <cell r="AQ39">
            <v>0</v>
          </cell>
          <cell r="AR39">
            <v>0</v>
          </cell>
          <cell r="AS39">
            <v>0</v>
          </cell>
          <cell r="AT39">
            <v>0</v>
          </cell>
          <cell r="AU39">
            <v>0</v>
          </cell>
          <cell r="AV39">
            <v>0</v>
          </cell>
          <cell r="AW39">
            <v>0</v>
          </cell>
          <cell r="AX39">
            <v>0</v>
          </cell>
          <cell r="AY39">
            <v>0</v>
          </cell>
          <cell r="AZ39">
            <v>0</v>
          </cell>
          <cell r="BA39">
            <v>0</v>
          </cell>
          <cell r="BB39">
            <v>0</v>
          </cell>
          <cell r="BC39">
            <v>0</v>
          </cell>
          <cell r="BD39">
            <v>0</v>
          </cell>
          <cell r="BE39">
            <v>0</v>
          </cell>
          <cell r="BF39">
            <v>0</v>
          </cell>
          <cell r="BG39">
            <v>0</v>
          </cell>
          <cell r="BH39">
            <v>0</v>
          </cell>
          <cell r="BI39">
            <v>0</v>
          </cell>
          <cell r="BJ39">
            <v>0</v>
          </cell>
          <cell r="BK39">
            <v>0</v>
          </cell>
          <cell r="BL39">
            <v>0</v>
          </cell>
          <cell r="BM39">
            <v>0</v>
          </cell>
        </row>
        <row r="40">
          <cell r="B40" t="str">
            <v>TNONSPEC</v>
          </cell>
          <cell r="C40">
            <v>0</v>
          </cell>
          <cell r="D40">
            <v>0</v>
          </cell>
          <cell r="E40">
            <v>0</v>
          </cell>
          <cell r="F40">
            <v>0</v>
          </cell>
          <cell r="G40">
            <v>0</v>
          </cell>
          <cell r="H40">
            <v>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0</v>
          </cell>
          <cell r="Q40">
            <v>0</v>
          </cell>
          <cell r="R40">
            <v>0</v>
          </cell>
          <cell r="S40">
            <v>0</v>
          </cell>
          <cell r="T40">
            <v>0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0</v>
          </cell>
          <cell r="AC40">
            <v>0</v>
          </cell>
          <cell r="AD40">
            <v>0</v>
          </cell>
          <cell r="AE40">
            <v>0</v>
          </cell>
          <cell r="AF40">
            <v>0</v>
          </cell>
          <cell r="AG40">
            <v>0</v>
          </cell>
          <cell r="AH40">
            <v>0</v>
          </cell>
          <cell r="AI40">
            <v>0</v>
          </cell>
          <cell r="AJ40">
            <v>0</v>
          </cell>
          <cell r="AK40">
            <v>0</v>
          </cell>
          <cell r="AL40">
            <v>0</v>
          </cell>
          <cell r="AM40">
            <v>0</v>
          </cell>
          <cell r="AN40">
            <v>0</v>
          </cell>
          <cell r="AO40">
            <v>0</v>
          </cell>
          <cell r="AP40">
            <v>0</v>
          </cell>
          <cell r="AQ40">
            <v>0</v>
          </cell>
          <cell r="AR40">
            <v>0</v>
          </cell>
          <cell r="AS40">
            <v>0</v>
          </cell>
          <cell r="AT40">
            <v>0</v>
          </cell>
          <cell r="AU40">
            <v>0</v>
          </cell>
          <cell r="AV40">
            <v>0</v>
          </cell>
          <cell r="AW40">
            <v>0</v>
          </cell>
          <cell r="AX40">
            <v>0</v>
          </cell>
          <cell r="AY40">
            <v>0</v>
          </cell>
          <cell r="AZ40">
            <v>0</v>
          </cell>
          <cell r="BA40">
            <v>0</v>
          </cell>
          <cell r="BB40">
            <v>0</v>
          </cell>
          <cell r="BC40">
            <v>0</v>
          </cell>
          <cell r="BD40">
            <v>0</v>
          </cell>
          <cell r="BE40">
            <v>0</v>
          </cell>
          <cell r="BF40">
            <v>0</v>
          </cell>
          <cell r="BG40">
            <v>0</v>
          </cell>
          <cell r="BH40">
            <v>0</v>
          </cell>
          <cell r="BI40">
            <v>0</v>
          </cell>
          <cell r="BJ40">
            <v>0</v>
          </cell>
          <cell r="BK40">
            <v>0</v>
          </cell>
          <cell r="BL40">
            <v>0</v>
          </cell>
          <cell r="BM40">
            <v>0</v>
          </cell>
        </row>
        <row r="41">
          <cell r="B41" t="str">
            <v>TOTENGY</v>
          </cell>
          <cell r="C41">
            <v>0</v>
          </cell>
          <cell r="D41">
            <v>0</v>
          </cell>
          <cell r="E41">
            <v>0</v>
          </cell>
          <cell r="F41">
            <v>0</v>
          </cell>
          <cell r="G41">
            <v>0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0</v>
          </cell>
          <cell r="Q41">
            <v>0</v>
          </cell>
          <cell r="R41">
            <v>0</v>
          </cell>
          <cell r="S41">
            <v>0</v>
          </cell>
          <cell r="T41">
            <v>0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0</v>
          </cell>
          <cell r="AC41">
            <v>0</v>
          </cell>
          <cell r="AD41">
            <v>0</v>
          </cell>
          <cell r="AE41">
            <v>0</v>
          </cell>
          <cell r="AF41">
            <v>0</v>
          </cell>
          <cell r="AG41">
            <v>0</v>
          </cell>
          <cell r="AH41">
            <v>0</v>
          </cell>
          <cell r="AI41">
            <v>0</v>
          </cell>
          <cell r="AJ41">
            <v>0</v>
          </cell>
          <cell r="AK41">
            <v>0</v>
          </cell>
          <cell r="AL41">
            <v>0</v>
          </cell>
          <cell r="AM41">
            <v>0</v>
          </cell>
          <cell r="AN41">
            <v>0</v>
          </cell>
          <cell r="AO41">
            <v>695444.68290063296</v>
          </cell>
          <cell r="AP41">
            <v>0</v>
          </cell>
          <cell r="AQ41">
            <v>0</v>
          </cell>
          <cell r="AR41">
            <v>0</v>
          </cell>
          <cell r="AS41">
            <v>0</v>
          </cell>
          <cell r="AT41">
            <v>0</v>
          </cell>
          <cell r="AU41">
            <v>0</v>
          </cell>
          <cell r="AV41">
            <v>0</v>
          </cell>
          <cell r="AW41">
            <v>0</v>
          </cell>
          <cell r="AX41">
            <v>0</v>
          </cell>
          <cell r="AY41">
            <v>0</v>
          </cell>
          <cell r="AZ41">
            <v>0</v>
          </cell>
          <cell r="BA41">
            <v>0</v>
          </cell>
          <cell r="BB41">
            <v>0</v>
          </cell>
          <cell r="BC41">
            <v>0</v>
          </cell>
          <cell r="BD41">
            <v>0</v>
          </cell>
          <cell r="BE41">
            <v>0</v>
          </cell>
          <cell r="BF41">
            <v>0</v>
          </cell>
          <cell r="BG41">
            <v>0</v>
          </cell>
          <cell r="BH41">
            <v>0</v>
          </cell>
          <cell r="BI41">
            <v>0</v>
          </cell>
          <cell r="BJ41">
            <v>0</v>
          </cell>
          <cell r="BK41">
            <v>102918.65224161833</v>
          </cell>
          <cell r="BL41">
            <v>0</v>
          </cell>
          <cell r="BM41">
            <v>0</v>
          </cell>
        </row>
        <row r="42">
          <cell r="B42" t="str">
            <v>EMINES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0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0</v>
          </cell>
          <cell r="AC42">
            <v>0</v>
          </cell>
          <cell r="AD42">
            <v>0</v>
          </cell>
          <cell r="AE42">
            <v>0</v>
          </cell>
          <cell r="AF42">
            <v>0</v>
          </cell>
          <cell r="AG42">
            <v>0</v>
          </cell>
          <cell r="AH42">
            <v>0</v>
          </cell>
          <cell r="AI42">
            <v>0</v>
          </cell>
          <cell r="AJ42">
            <v>0</v>
          </cell>
          <cell r="AK42">
            <v>0</v>
          </cell>
          <cell r="AL42">
            <v>0</v>
          </cell>
          <cell r="AM42">
            <v>0</v>
          </cell>
          <cell r="AN42">
            <v>0</v>
          </cell>
          <cell r="AO42">
            <v>0</v>
          </cell>
          <cell r="AP42">
            <v>0</v>
          </cell>
          <cell r="AQ42">
            <v>0</v>
          </cell>
          <cell r="AR42">
            <v>0</v>
          </cell>
          <cell r="AS42">
            <v>0</v>
          </cell>
          <cell r="AT42">
            <v>0</v>
          </cell>
          <cell r="AU42">
            <v>0</v>
          </cell>
          <cell r="AV42">
            <v>0</v>
          </cell>
          <cell r="AW42">
            <v>0</v>
          </cell>
          <cell r="AX42">
            <v>0</v>
          </cell>
          <cell r="AY42">
            <v>0</v>
          </cell>
          <cell r="AZ42">
            <v>0</v>
          </cell>
          <cell r="BA42">
            <v>0</v>
          </cell>
          <cell r="BB42">
            <v>0</v>
          </cell>
          <cell r="BC42">
            <v>0</v>
          </cell>
          <cell r="BD42">
            <v>0</v>
          </cell>
          <cell r="BE42">
            <v>0</v>
          </cell>
          <cell r="BF42">
            <v>0</v>
          </cell>
          <cell r="BG42">
            <v>0</v>
          </cell>
          <cell r="BH42">
            <v>0</v>
          </cell>
          <cell r="BI42">
            <v>0</v>
          </cell>
          <cell r="BJ42">
            <v>0</v>
          </cell>
          <cell r="BK42">
            <v>0</v>
          </cell>
          <cell r="BL42">
            <v>0</v>
          </cell>
          <cell r="BM42">
            <v>0</v>
          </cell>
        </row>
        <row r="43">
          <cell r="B43" t="str">
            <v>EOILGASEX</v>
          </cell>
          <cell r="C43">
            <v>0</v>
          </cell>
          <cell r="D43">
            <v>0</v>
          </cell>
          <cell r="E43">
            <v>0</v>
          </cell>
          <cell r="F43">
            <v>0</v>
          </cell>
          <cell r="G43">
            <v>0</v>
          </cell>
          <cell r="H43">
            <v>0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0</v>
          </cell>
          <cell r="Q43">
            <v>0</v>
          </cell>
          <cell r="R43">
            <v>0</v>
          </cell>
          <cell r="S43">
            <v>0</v>
          </cell>
          <cell r="T43">
            <v>0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0</v>
          </cell>
          <cell r="AC43">
            <v>0</v>
          </cell>
          <cell r="AD43">
            <v>0</v>
          </cell>
          <cell r="AE43">
            <v>0</v>
          </cell>
          <cell r="AF43">
            <v>0</v>
          </cell>
          <cell r="AG43">
            <v>0</v>
          </cell>
          <cell r="AH43">
            <v>0</v>
          </cell>
          <cell r="AI43">
            <v>0</v>
          </cell>
          <cell r="AJ43">
            <v>0</v>
          </cell>
          <cell r="AK43">
            <v>0</v>
          </cell>
          <cell r="AL43">
            <v>0</v>
          </cell>
          <cell r="AM43">
            <v>0</v>
          </cell>
          <cell r="AN43">
            <v>0</v>
          </cell>
          <cell r="AO43">
            <v>213484.53168494426</v>
          </cell>
          <cell r="AP43">
            <v>0</v>
          </cell>
          <cell r="AQ43">
            <v>0</v>
          </cell>
          <cell r="AR43">
            <v>0</v>
          </cell>
          <cell r="AS43">
            <v>0</v>
          </cell>
          <cell r="AT43">
            <v>0</v>
          </cell>
          <cell r="AU43">
            <v>0</v>
          </cell>
          <cell r="AV43">
            <v>0</v>
          </cell>
          <cell r="AW43">
            <v>0</v>
          </cell>
          <cell r="AX43">
            <v>0</v>
          </cell>
          <cell r="AY43">
            <v>0</v>
          </cell>
          <cell r="AZ43">
            <v>0</v>
          </cell>
          <cell r="BA43">
            <v>0</v>
          </cell>
          <cell r="BB43">
            <v>0</v>
          </cell>
          <cell r="BC43">
            <v>0</v>
          </cell>
          <cell r="BD43">
            <v>0</v>
          </cell>
          <cell r="BE43">
            <v>0</v>
          </cell>
          <cell r="BF43">
            <v>0</v>
          </cell>
          <cell r="BG43">
            <v>0</v>
          </cell>
          <cell r="BH43">
            <v>0</v>
          </cell>
          <cell r="BI43">
            <v>0</v>
          </cell>
          <cell r="BJ43">
            <v>0</v>
          </cell>
          <cell r="BK43">
            <v>0</v>
          </cell>
          <cell r="BL43">
            <v>0</v>
          </cell>
          <cell r="BM43">
            <v>0</v>
          </cell>
        </row>
        <row r="44">
          <cell r="B44" t="str">
            <v>EPATFUEL</v>
          </cell>
          <cell r="C44">
            <v>0</v>
          </cell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0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0</v>
          </cell>
          <cell r="AC44">
            <v>0</v>
          </cell>
          <cell r="AD44">
            <v>0</v>
          </cell>
          <cell r="AE44">
            <v>0</v>
          </cell>
          <cell r="AF44">
            <v>0</v>
          </cell>
          <cell r="AG44">
            <v>0</v>
          </cell>
          <cell r="AH44">
            <v>0</v>
          </cell>
          <cell r="AI44">
            <v>0</v>
          </cell>
          <cell r="AJ44">
            <v>0</v>
          </cell>
          <cell r="AK44">
            <v>0</v>
          </cell>
          <cell r="AL44">
            <v>0</v>
          </cell>
          <cell r="AM44">
            <v>0</v>
          </cell>
          <cell r="AN44">
            <v>0</v>
          </cell>
          <cell r="AO44">
            <v>0</v>
          </cell>
          <cell r="AP44">
            <v>0</v>
          </cell>
          <cell r="AQ44">
            <v>0</v>
          </cell>
          <cell r="AR44">
            <v>0</v>
          </cell>
          <cell r="AS44">
            <v>0</v>
          </cell>
          <cell r="AT44">
            <v>0</v>
          </cell>
          <cell r="AU44">
            <v>0</v>
          </cell>
          <cell r="AV44">
            <v>0</v>
          </cell>
          <cell r="AW44">
            <v>0</v>
          </cell>
          <cell r="AX44">
            <v>0</v>
          </cell>
          <cell r="AY44">
            <v>0</v>
          </cell>
          <cell r="AZ44">
            <v>0</v>
          </cell>
          <cell r="BA44">
            <v>0</v>
          </cell>
          <cell r="BB44">
            <v>0</v>
          </cell>
          <cell r="BC44">
            <v>0</v>
          </cell>
          <cell r="BD44">
            <v>0</v>
          </cell>
          <cell r="BE44">
            <v>0</v>
          </cell>
          <cell r="BF44">
            <v>0</v>
          </cell>
          <cell r="BG44">
            <v>0</v>
          </cell>
          <cell r="BH44">
            <v>0</v>
          </cell>
          <cell r="BI44">
            <v>0</v>
          </cell>
          <cell r="BJ44">
            <v>0</v>
          </cell>
          <cell r="BK44">
            <v>0</v>
          </cell>
          <cell r="BL44">
            <v>0</v>
          </cell>
          <cell r="BM44">
            <v>0</v>
          </cell>
        </row>
        <row r="45">
          <cell r="B45" t="str">
            <v>ECOKEOVS</v>
          </cell>
          <cell r="C45">
            <v>0</v>
          </cell>
          <cell r="D45">
            <v>0</v>
          </cell>
          <cell r="E45">
            <v>0</v>
          </cell>
          <cell r="F45">
            <v>0</v>
          </cell>
          <cell r="G45">
            <v>0</v>
          </cell>
          <cell r="H45">
            <v>0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0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0</v>
          </cell>
          <cell r="AC45">
            <v>0</v>
          </cell>
          <cell r="AD45">
            <v>0</v>
          </cell>
          <cell r="AE45">
            <v>0</v>
          </cell>
          <cell r="AF45">
            <v>0</v>
          </cell>
          <cell r="AG45">
            <v>0</v>
          </cell>
          <cell r="AH45">
            <v>0</v>
          </cell>
          <cell r="AI45">
            <v>0</v>
          </cell>
          <cell r="AJ45">
            <v>0</v>
          </cell>
          <cell r="AK45">
            <v>0</v>
          </cell>
          <cell r="AL45">
            <v>0</v>
          </cell>
          <cell r="AM45">
            <v>0</v>
          </cell>
          <cell r="AN45">
            <v>0</v>
          </cell>
          <cell r="AO45">
            <v>0</v>
          </cell>
          <cell r="AP45">
            <v>0</v>
          </cell>
          <cell r="AQ45">
            <v>0</v>
          </cell>
          <cell r="AR45">
            <v>0</v>
          </cell>
          <cell r="AS45">
            <v>0</v>
          </cell>
          <cell r="AT45">
            <v>0</v>
          </cell>
          <cell r="AU45">
            <v>0</v>
          </cell>
          <cell r="AV45">
            <v>0</v>
          </cell>
          <cell r="AW45">
            <v>0</v>
          </cell>
          <cell r="AX45">
            <v>0</v>
          </cell>
          <cell r="AY45">
            <v>0</v>
          </cell>
          <cell r="AZ45">
            <v>0</v>
          </cell>
          <cell r="BA45">
            <v>0</v>
          </cell>
          <cell r="BB45">
            <v>0</v>
          </cell>
          <cell r="BC45">
            <v>0</v>
          </cell>
          <cell r="BD45">
            <v>0</v>
          </cell>
          <cell r="BE45">
            <v>0</v>
          </cell>
          <cell r="BF45">
            <v>0</v>
          </cell>
          <cell r="BG45">
            <v>0</v>
          </cell>
          <cell r="BH45">
            <v>0</v>
          </cell>
          <cell r="BI45">
            <v>0</v>
          </cell>
          <cell r="BJ45">
            <v>0</v>
          </cell>
          <cell r="BK45">
            <v>0</v>
          </cell>
          <cell r="BL45">
            <v>0</v>
          </cell>
          <cell r="BM45">
            <v>0</v>
          </cell>
        </row>
        <row r="46">
          <cell r="B46" t="str">
            <v>EGASWKS</v>
          </cell>
          <cell r="C46">
            <v>0</v>
          </cell>
          <cell r="D46">
            <v>0</v>
          </cell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0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U46">
            <v>0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0</v>
          </cell>
          <cell r="AC46">
            <v>0</v>
          </cell>
          <cell r="AD46">
            <v>0</v>
          </cell>
          <cell r="AE46">
            <v>0</v>
          </cell>
          <cell r="AF46">
            <v>0</v>
          </cell>
          <cell r="AG46">
            <v>0</v>
          </cell>
          <cell r="AH46">
            <v>0</v>
          </cell>
          <cell r="AI46">
            <v>0</v>
          </cell>
          <cell r="AJ46">
            <v>0</v>
          </cell>
          <cell r="AK46">
            <v>0</v>
          </cell>
          <cell r="AL46">
            <v>0</v>
          </cell>
          <cell r="AM46">
            <v>0</v>
          </cell>
          <cell r="AN46">
            <v>0</v>
          </cell>
          <cell r="AO46">
            <v>0</v>
          </cell>
          <cell r="AP46">
            <v>0</v>
          </cell>
          <cell r="AQ46">
            <v>0</v>
          </cell>
          <cell r="AR46">
            <v>0</v>
          </cell>
          <cell r="AS46">
            <v>0</v>
          </cell>
          <cell r="AT46">
            <v>0</v>
          </cell>
          <cell r="AU46">
            <v>0</v>
          </cell>
          <cell r="AV46">
            <v>0</v>
          </cell>
          <cell r="AW46">
            <v>0</v>
          </cell>
          <cell r="AX46">
            <v>0</v>
          </cell>
          <cell r="AY46">
            <v>0</v>
          </cell>
          <cell r="AZ46">
            <v>0</v>
          </cell>
          <cell r="BA46">
            <v>0</v>
          </cell>
          <cell r="BB46">
            <v>0</v>
          </cell>
          <cell r="BC46">
            <v>0</v>
          </cell>
          <cell r="BD46">
            <v>0</v>
          </cell>
          <cell r="BE46">
            <v>0</v>
          </cell>
          <cell r="BF46">
            <v>0</v>
          </cell>
          <cell r="BG46">
            <v>0</v>
          </cell>
          <cell r="BH46">
            <v>0</v>
          </cell>
          <cell r="BI46">
            <v>0</v>
          </cell>
          <cell r="BJ46">
            <v>0</v>
          </cell>
          <cell r="BK46">
            <v>0</v>
          </cell>
          <cell r="BL46">
            <v>0</v>
          </cell>
          <cell r="BM46">
            <v>0</v>
          </cell>
        </row>
        <row r="47">
          <cell r="B47" t="str">
            <v>EBIOGAS</v>
          </cell>
          <cell r="C47">
            <v>0</v>
          </cell>
          <cell r="D47">
            <v>0</v>
          </cell>
          <cell r="E47">
            <v>0</v>
          </cell>
          <cell r="F47">
            <v>0</v>
          </cell>
          <cell r="G47">
            <v>0</v>
          </cell>
          <cell r="H47">
            <v>0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0</v>
          </cell>
          <cell r="Q47">
            <v>0</v>
          </cell>
          <cell r="R47">
            <v>0</v>
          </cell>
          <cell r="S47">
            <v>0</v>
          </cell>
          <cell r="T47">
            <v>0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0</v>
          </cell>
          <cell r="AC47">
            <v>0</v>
          </cell>
          <cell r="AD47">
            <v>0</v>
          </cell>
          <cell r="AE47">
            <v>0</v>
          </cell>
          <cell r="AF47">
            <v>0</v>
          </cell>
          <cell r="AG47">
            <v>0</v>
          </cell>
          <cell r="AH47">
            <v>0</v>
          </cell>
          <cell r="AI47">
            <v>0</v>
          </cell>
          <cell r="AJ47">
            <v>0</v>
          </cell>
          <cell r="AK47">
            <v>0</v>
          </cell>
          <cell r="AL47">
            <v>0</v>
          </cell>
          <cell r="AM47">
            <v>0</v>
          </cell>
          <cell r="AN47">
            <v>0</v>
          </cell>
          <cell r="AO47">
            <v>0</v>
          </cell>
          <cell r="AP47">
            <v>0</v>
          </cell>
          <cell r="AQ47">
            <v>0</v>
          </cell>
          <cell r="AR47">
            <v>0</v>
          </cell>
          <cell r="AS47">
            <v>0</v>
          </cell>
          <cell r="AT47">
            <v>0</v>
          </cell>
          <cell r="AU47">
            <v>0</v>
          </cell>
          <cell r="AV47">
            <v>0</v>
          </cell>
          <cell r="AW47">
            <v>0</v>
          </cell>
          <cell r="AX47">
            <v>0</v>
          </cell>
          <cell r="AY47">
            <v>0</v>
          </cell>
          <cell r="AZ47">
            <v>0</v>
          </cell>
          <cell r="BA47">
            <v>0</v>
          </cell>
          <cell r="BB47">
            <v>0</v>
          </cell>
          <cell r="BC47">
            <v>0</v>
          </cell>
          <cell r="BD47">
            <v>0</v>
          </cell>
          <cell r="BE47">
            <v>0</v>
          </cell>
          <cell r="BF47">
            <v>0</v>
          </cell>
          <cell r="BG47">
            <v>0</v>
          </cell>
          <cell r="BH47">
            <v>0</v>
          </cell>
          <cell r="BI47">
            <v>0</v>
          </cell>
          <cell r="BJ47">
            <v>0</v>
          </cell>
          <cell r="BK47">
            <v>0</v>
          </cell>
          <cell r="BL47">
            <v>0</v>
          </cell>
          <cell r="BM47">
            <v>0</v>
          </cell>
        </row>
        <row r="48">
          <cell r="B48" t="str">
            <v>EBLASTFUR</v>
          </cell>
          <cell r="C48">
            <v>0</v>
          </cell>
          <cell r="D48">
            <v>0</v>
          </cell>
          <cell r="E48">
            <v>0</v>
          </cell>
          <cell r="F48">
            <v>0</v>
          </cell>
          <cell r="G48">
            <v>0</v>
          </cell>
          <cell r="H48">
            <v>0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0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U48">
            <v>0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0</v>
          </cell>
          <cell r="AC48">
            <v>0</v>
          </cell>
          <cell r="AD48">
            <v>0</v>
          </cell>
          <cell r="AE48">
            <v>0</v>
          </cell>
          <cell r="AF48">
            <v>0</v>
          </cell>
          <cell r="AG48">
            <v>0</v>
          </cell>
          <cell r="AH48">
            <v>0</v>
          </cell>
          <cell r="AI48">
            <v>0</v>
          </cell>
          <cell r="AJ48">
            <v>0</v>
          </cell>
          <cell r="AK48">
            <v>0</v>
          </cell>
          <cell r="AL48">
            <v>0</v>
          </cell>
          <cell r="AM48">
            <v>0</v>
          </cell>
          <cell r="AN48">
            <v>0</v>
          </cell>
          <cell r="AO48">
            <v>0</v>
          </cell>
          <cell r="AP48">
            <v>0</v>
          </cell>
          <cell r="AQ48">
            <v>0</v>
          </cell>
          <cell r="AR48">
            <v>0</v>
          </cell>
          <cell r="AS48">
            <v>0</v>
          </cell>
          <cell r="AT48">
            <v>0</v>
          </cell>
          <cell r="AU48">
            <v>0</v>
          </cell>
          <cell r="AV48">
            <v>0</v>
          </cell>
          <cell r="AW48">
            <v>0</v>
          </cell>
          <cell r="AX48">
            <v>0</v>
          </cell>
          <cell r="AY48">
            <v>0</v>
          </cell>
          <cell r="AZ48">
            <v>0</v>
          </cell>
          <cell r="BA48">
            <v>0</v>
          </cell>
          <cell r="BB48">
            <v>0</v>
          </cell>
          <cell r="BC48">
            <v>0</v>
          </cell>
          <cell r="BD48">
            <v>0</v>
          </cell>
          <cell r="BE48">
            <v>0</v>
          </cell>
          <cell r="BF48">
            <v>0</v>
          </cell>
          <cell r="BG48">
            <v>0</v>
          </cell>
          <cell r="BH48">
            <v>0</v>
          </cell>
          <cell r="BI48">
            <v>0</v>
          </cell>
          <cell r="BJ48">
            <v>0</v>
          </cell>
          <cell r="BK48">
            <v>0</v>
          </cell>
          <cell r="BL48">
            <v>0</v>
          </cell>
          <cell r="BM48">
            <v>0</v>
          </cell>
        </row>
        <row r="49">
          <cell r="B49" t="str">
            <v>EBKB</v>
          </cell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0</v>
          </cell>
          <cell r="Q49">
            <v>0</v>
          </cell>
          <cell r="R49">
            <v>0</v>
          </cell>
          <cell r="S49">
            <v>0</v>
          </cell>
          <cell r="T49">
            <v>0</v>
          </cell>
          <cell r="U49">
            <v>0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0</v>
          </cell>
          <cell r="AC49">
            <v>0</v>
          </cell>
          <cell r="AD49">
            <v>0</v>
          </cell>
          <cell r="AE49">
            <v>0</v>
          </cell>
          <cell r="AF49">
            <v>0</v>
          </cell>
          <cell r="AG49">
            <v>0</v>
          </cell>
          <cell r="AH49">
            <v>0</v>
          </cell>
          <cell r="AI49">
            <v>0</v>
          </cell>
          <cell r="AJ49">
            <v>0</v>
          </cell>
          <cell r="AK49">
            <v>0</v>
          </cell>
          <cell r="AL49">
            <v>0</v>
          </cell>
          <cell r="AM49">
            <v>0</v>
          </cell>
          <cell r="AN49">
            <v>0</v>
          </cell>
          <cell r="AO49">
            <v>0</v>
          </cell>
          <cell r="AP49">
            <v>0</v>
          </cell>
          <cell r="AQ49">
            <v>0</v>
          </cell>
          <cell r="AR49">
            <v>0</v>
          </cell>
          <cell r="AS49">
            <v>0</v>
          </cell>
          <cell r="AT49">
            <v>0</v>
          </cell>
          <cell r="AU49">
            <v>0</v>
          </cell>
          <cell r="AV49">
            <v>0</v>
          </cell>
          <cell r="AW49">
            <v>0</v>
          </cell>
          <cell r="AX49">
            <v>0</v>
          </cell>
          <cell r="AY49">
            <v>0</v>
          </cell>
          <cell r="AZ49">
            <v>0</v>
          </cell>
          <cell r="BA49">
            <v>0</v>
          </cell>
          <cell r="BB49">
            <v>0</v>
          </cell>
          <cell r="BC49">
            <v>0</v>
          </cell>
          <cell r="BD49">
            <v>0</v>
          </cell>
          <cell r="BE49">
            <v>0</v>
          </cell>
          <cell r="BF49">
            <v>0</v>
          </cell>
          <cell r="BG49">
            <v>0</v>
          </cell>
          <cell r="BH49">
            <v>0</v>
          </cell>
          <cell r="BI49">
            <v>0</v>
          </cell>
          <cell r="BJ49">
            <v>0</v>
          </cell>
          <cell r="BK49">
            <v>0</v>
          </cell>
          <cell r="BL49">
            <v>0</v>
          </cell>
          <cell r="BM49">
            <v>0</v>
          </cell>
        </row>
        <row r="50">
          <cell r="B50" t="str">
            <v>EREFINER</v>
          </cell>
          <cell r="C50">
            <v>0</v>
          </cell>
          <cell r="D50">
            <v>0</v>
          </cell>
          <cell r="E50">
            <v>0</v>
          </cell>
          <cell r="F50">
            <v>0</v>
          </cell>
          <cell r="G50">
            <v>0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0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0</v>
          </cell>
          <cell r="AC50">
            <v>0</v>
          </cell>
          <cell r="AD50">
            <v>0</v>
          </cell>
          <cell r="AE50">
            <v>0</v>
          </cell>
          <cell r="AF50">
            <v>0</v>
          </cell>
          <cell r="AG50">
            <v>0</v>
          </cell>
          <cell r="AH50">
            <v>0</v>
          </cell>
          <cell r="AI50">
            <v>0</v>
          </cell>
          <cell r="AJ50">
            <v>0</v>
          </cell>
          <cell r="AK50">
            <v>0</v>
          </cell>
          <cell r="AL50">
            <v>0</v>
          </cell>
          <cell r="AM50">
            <v>0</v>
          </cell>
          <cell r="AN50">
            <v>0</v>
          </cell>
          <cell r="AO50">
            <v>151401.92871706534</v>
          </cell>
          <cell r="AP50">
            <v>0</v>
          </cell>
          <cell r="AQ50">
            <v>0</v>
          </cell>
          <cell r="AR50">
            <v>0</v>
          </cell>
          <cell r="AS50">
            <v>0</v>
          </cell>
          <cell r="AT50">
            <v>0</v>
          </cell>
          <cell r="AU50">
            <v>0</v>
          </cell>
          <cell r="AV50">
            <v>0</v>
          </cell>
          <cell r="AW50">
            <v>0</v>
          </cell>
          <cell r="AX50">
            <v>0</v>
          </cell>
          <cell r="AY50">
            <v>0</v>
          </cell>
          <cell r="AZ50">
            <v>0</v>
          </cell>
          <cell r="BA50">
            <v>0</v>
          </cell>
          <cell r="BB50">
            <v>0</v>
          </cell>
          <cell r="BC50">
            <v>0</v>
          </cell>
          <cell r="BD50">
            <v>0</v>
          </cell>
          <cell r="BE50">
            <v>0</v>
          </cell>
          <cell r="BF50">
            <v>0</v>
          </cell>
          <cell r="BG50">
            <v>0</v>
          </cell>
          <cell r="BH50">
            <v>0</v>
          </cell>
          <cell r="BI50">
            <v>0</v>
          </cell>
          <cell r="BJ50">
            <v>0</v>
          </cell>
          <cell r="BK50">
            <v>0</v>
          </cell>
          <cell r="BL50">
            <v>0</v>
          </cell>
          <cell r="BM50">
            <v>0</v>
          </cell>
        </row>
        <row r="51">
          <cell r="B51" t="str">
            <v>ECOALLIQ</v>
          </cell>
          <cell r="C51">
            <v>0</v>
          </cell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0</v>
          </cell>
          <cell r="Q51">
            <v>0</v>
          </cell>
          <cell r="R51">
            <v>0</v>
          </cell>
          <cell r="S51">
            <v>0</v>
          </cell>
          <cell r="T51">
            <v>0</v>
          </cell>
          <cell r="U51">
            <v>0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0</v>
          </cell>
          <cell r="AC51">
            <v>0</v>
          </cell>
          <cell r="AD51">
            <v>0</v>
          </cell>
          <cell r="AE51">
            <v>0</v>
          </cell>
          <cell r="AF51">
            <v>0</v>
          </cell>
          <cell r="AG51">
            <v>0</v>
          </cell>
          <cell r="AH51">
            <v>0</v>
          </cell>
          <cell r="AI51">
            <v>0</v>
          </cell>
          <cell r="AJ51">
            <v>0</v>
          </cell>
          <cell r="AK51">
            <v>0</v>
          </cell>
          <cell r="AL51">
            <v>0</v>
          </cell>
          <cell r="AM51">
            <v>0</v>
          </cell>
          <cell r="AN51">
            <v>0</v>
          </cell>
          <cell r="AO51">
            <v>0</v>
          </cell>
          <cell r="AP51">
            <v>0</v>
          </cell>
          <cell r="AQ51">
            <v>0</v>
          </cell>
          <cell r="AR51">
            <v>0</v>
          </cell>
          <cell r="AS51">
            <v>0</v>
          </cell>
          <cell r="AT51">
            <v>0</v>
          </cell>
          <cell r="AU51">
            <v>0</v>
          </cell>
          <cell r="AV51">
            <v>0</v>
          </cell>
          <cell r="AW51">
            <v>0</v>
          </cell>
          <cell r="AX51">
            <v>0</v>
          </cell>
          <cell r="AY51">
            <v>0</v>
          </cell>
          <cell r="AZ51">
            <v>0</v>
          </cell>
          <cell r="BA51">
            <v>0</v>
          </cell>
          <cell r="BB51">
            <v>0</v>
          </cell>
          <cell r="BC51">
            <v>0</v>
          </cell>
          <cell r="BD51">
            <v>0</v>
          </cell>
          <cell r="BE51">
            <v>0</v>
          </cell>
          <cell r="BF51">
            <v>0</v>
          </cell>
          <cell r="BG51">
            <v>0</v>
          </cell>
          <cell r="BH51">
            <v>0</v>
          </cell>
          <cell r="BI51">
            <v>0</v>
          </cell>
          <cell r="BJ51">
            <v>0</v>
          </cell>
          <cell r="BK51">
            <v>0</v>
          </cell>
          <cell r="BL51">
            <v>0</v>
          </cell>
          <cell r="BM51">
            <v>0</v>
          </cell>
        </row>
        <row r="52">
          <cell r="B52" t="str">
            <v>ELNG</v>
          </cell>
          <cell r="C52">
            <v>0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  <cell r="AL52">
            <v>0</v>
          </cell>
          <cell r="AM52">
            <v>0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  <cell r="AU52">
            <v>0</v>
          </cell>
          <cell r="AV52">
            <v>0</v>
          </cell>
          <cell r="AW52">
            <v>0</v>
          </cell>
          <cell r="AX52">
            <v>0</v>
          </cell>
          <cell r="AY52">
            <v>0</v>
          </cell>
          <cell r="AZ52">
            <v>0</v>
          </cell>
          <cell r="BA52">
            <v>0</v>
          </cell>
          <cell r="BB52">
            <v>0</v>
          </cell>
          <cell r="BC52">
            <v>0</v>
          </cell>
          <cell r="BD52">
            <v>0</v>
          </cell>
          <cell r="BE52">
            <v>0</v>
          </cell>
          <cell r="BF52">
            <v>0</v>
          </cell>
          <cell r="BG52">
            <v>0</v>
          </cell>
          <cell r="BH52">
            <v>0</v>
          </cell>
          <cell r="BI52">
            <v>0</v>
          </cell>
          <cell r="BJ52">
            <v>0</v>
          </cell>
          <cell r="BK52">
            <v>0</v>
          </cell>
          <cell r="BL52">
            <v>0</v>
          </cell>
          <cell r="BM52">
            <v>0</v>
          </cell>
        </row>
        <row r="53">
          <cell r="B53" t="str">
            <v>EGTL</v>
          </cell>
          <cell r="C53">
            <v>0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  <cell r="AL53">
            <v>0</v>
          </cell>
          <cell r="AM53">
            <v>0</v>
          </cell>
          <cell r="AN53">
            <v>0</v>
          </cell>
          <cell r="AO53">
            <v>0</v>
          </cell>
          <cell r="AP53">
            <v>0</v>
          </cell>
          <cell r="AQ53">
            <v>0</v>
          </cell>
          <cell r="AR53">
            <v>0</v>
          </cell>
          <cell r="AS53">
            <v>0</v>
          </cell>
          <cell r="AT53">
            <v>0</v>
          </cell>
          <cell r="AU53">
            <v>0</v>
          </cell>
          <cell r="AV53">
            <v>0</v>
          </cell>
          <cell r="AW53">
            <v>0</v>
          </cell>
          <cell r="AX53">
            <v>0</v>
          </cell>
          <cell r="AY53">
            <v>0</v>
          </cell>
          <cell r="AZ53">
            <v>0</v>
          </cell>
          <cell r="BA53">
            <v>0</v>
          </cell>
          <cell r="BB53">
            <v>0</v>
          </cell>
          <cell r="BC53">
            <v>0</v>
          </cell>
          <cell r="BD53">
            <v>0</v>
          </cell>
          <cell r="BE53">
            <v>0</v>
          </cell>
          <cell r="BF53">
            <v>0</v>
          </cell>
          <cell r="BG53">
            <v>0</v>
          </cell>
          <cell r="BH53">
            <v>0</v>
          </cell>
          <cell r="BI53">
            <v>0</v>
          </cell>
          <cell r="BJ53">
            <v>0</v>
          </cell>
          <cell r="BK53">
            <v>0</v>
          </cell>
          <cell r="BL53">
            <v>0</v>
          </cell>
          <cell r="BM53">
            <v>0</v>
          </cell>
        </row>
        <row r="54">
          <cell r="B54" t="str">
            <v>EPOWERPLT</v>
          </cell>
          <cell r="C54">
            <v>0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  <cell r="AL54">
            <v>0</v>
          </cell>
          <cell r="AM54">
            <v>0</v>
          </cell>
          <cell r="AN54">
            <v>0</v>
          </cell>
          <cell r="AO54">
            <v>0</v>
          </cell>
          <cell r="AP54">
            <v>0</v>
          </cell>
          <cell r="AQ54">
            <v>0</v>
          </cell>
          <cell r="AR54">
            <v>0</v>
          </cell>
          <cell r="AS54">
            <v>0</v>
          </cell>
          <cell r="AT54">
            <v>0</v>
          </cell>
          <cell r="AU54">
            <v>0</v>
          </cell>
          <cell r="AV54">
            <v>0</v>
          </cell>
          <cell r="AW54">
            <v>0</v>
          </cell>
          <cell r="AX54">
            <v>0</v>
          </cell>
          <cell r="AY54">
            <v>0</v>
          </cell>
          <cell r="AZ54">
            <v>0</v>
          </cell>
          <cell r="BA54">
            <v>0</v>
          </cell>
          <cell r="BB54">
            <v>0</v>
          </cell>
          <cell r="BC54">
            <v>0</v>
          </cell>
          <cell r="BD54">
            <v>0</v>
          </cell>
          <cell r="BE54">
            <v>0</v>
          </cell>
          <cell r="BF54">
            <v>0</v>
          </cell>
          <cell r="BG54">
            <v>0</v>
          </cell>
          <cell r="BH54">
            <v>0</v>
          </cell>
          <cell r="BI54">
            <v>0</v>
          </cell>
          <cell r="BJ54">
            <v>0</v>
          </cell>
          <cell r="BK54">
            <v>102918.65224161833</v>
          </cell>
          <cell r="BL54">
            <v>0</v>
          </cell>
          <cell r="BM54">
            <v>0</v>
          </cell>
        </row>
        <row r="55">
          <cell r="B55" t="str">
            <v>EPUMPST</v>
          </cell>
          <cell r="C55">
            <v>0</v>
          </cell>
          <cell r="D55">
            <v>0</v>
          </cell>
          <cell r="E55">
            <v>0</v>
          </cell>
          <cell r="F55">
            <v>0</v>
          </cell>
          <cell r="G55">
            <v>0</v>
          </cell>
          <cell r="H55">
            <v>0</v>
          </cell>
          <cell r="I55">
            <v>0</v>
          </cell>
          <cell r="J55">
            <v>0</v>
          </cell>
          <cell r="K55">
            <v>0</v>
          </cell>
          <cell r="L55">
            <v>0</v>
          </cell>
          <cell r="M55">
            <v>0</v>
          </cell>
          <cell r="N55">
            <v>0</v>
          </cell>
          <cell r="O55">
            <v>0</v>
          </cell>
          <cell r="P55">
            <v>0</v>
          </cell>
          <cell r="Q55">
            <v>0</v>
          </cell>
          <cell r="R55">
            <v>0</v>
          </cell>
          <cell r="S55">
            <v>0</v>
          </cell>
          <cell r="T55">
            <v>0</v>
          </cell>
          <cell r="U55">
            <v>0</v>
          </cell>
          <cell r="V55">
            <v>0</v>
          </cell>
          <cell r="W55">
            <v>0</v>
          </cell>
          <cell r="X55">
            <v>0</v>
          </cell>
          <cell r="Y55">
            <v>0</v>
          </cell>
          <cell r="Z55">
            <v>0</v>
          </cell>
          <cell r="AA55">
            <v>0</v>
          </cell>
          <cell r="AB55">
            <v>0</v>
          </cell>
          <cell r="AC55">
            <v>0</v>
          </cell>
          <cell r="AD55">
            <v>0</v>
          </cell>
          <cell r="AE55">
            <v>0</v>
          </cell>
          <cell r="AF55">
            <v>0</v>
          </cell>
          <cell r="AG55">
            <v>0</v>
          </cell>
          <cell r="AH55">
            <v>0</v>
          </cell>
          <cell r="AI55">
            <v>0</v>
          </cell>
          <cell r="AJ55">
            <v>0</v>
          </cell>
          <cell r="AK55">
            <v>0</v>
          </cell>
          <cell r="AL55">
            <v>0</v>
          </cell>
          <cell r="AM55">
            <v>0</v>
          </cell>
          <cell r="AN55">
            <v>0</v>
          </cell>
          <cell r="AO55">
            <v>0</v>
          </cell>
          <cell r="AP55">
            <v>0</v>
          </cell>
          <cell r="AQ55">
            <v>0</v>
          </cell>
          <cell r="AR55">
            <v>0</v>
          </cell>
          <cell r="AS55">
            <v>0</v>
          </cell>
          <cell r="AT55">
            <v>0</v>
          </cell>
          <cell r="AU55">
            <v>0</v>
          </cell>
          <cell r="AV55">
            <v>0</v>
          </cell>
          <cell r="AW55">
            <v>0</v>
          </cell>
          <cell r="AX55">
            <v>0</v>
          </cell>
          <cell r="AY55">
            <v>0</v>
          </cell>
          <cell r="AZ55">
            <v>0</v>
          </cell>
          <cell r="BA55">
            <v>0</v>
          </cell>
          <cell r="BB55">
            <v>0</v>
          </cell>
          <cell r="BC55">
            <v>0</v>
          </cell>
          <cell r="BD55">
            <v>0</v>
          </cell>
          <cell r="BE55">
            <v>0</v>
          </cell>
          <cell r="BF55">
            <v>0</v>
          </cell>
          <cell r="BG55">
            <v>0</v>
          </cell>
          <cell r="BH55">
            <v>0</v>
          </cell>
          <cell r="BI55">
            <v>0</v>
          </cell>
          <cell r="BJ55">
            <v>0</v>
          </cell>
          <cell r="BK55">
            <v>0</v>
          </cell>
          <cell r="BL55">
            <v>0</v>
          </cell>
          <cell r="BM55">
            <v>0</v>
          </cell>
        </row>
        <row r="56">
          <cell r="B56" t="str">
            <v>ENUC</v>
          </cell>
          <cell r="C56">
            <v>0</v>
          </cell>
          <cell r="D56">
            <v>0</v>
          </cell>
          <cell r="E56">
            <v>0</v>
          </cell>
          <cell r="F56">
            <v>0</v>
          </cell>
          <cell r="G56">
            <v>0</v>
          </cell>
          <cell r="H56">
            <v>0</v>
          </cell>
          <cell r="I56">
            <v>0</v>
          </cell>
          <cell r="J56">
            <v>0</v>
          </cell>
          <cell r="K56">
            <v>0</v>
          </cell>
          <cell r="L56">
            <v>0</v>
          </cell>
          <cell r="M56">
            <v>0</v>
          </cell>
          <cell r="N56">
            <v>0</v>
          </cell>
          <cell r="O56">
            <v>0</v>
          </cell>
          <cell r="P56">
            <v>0</v>
          </cell>
          <cell r="Q56">
            <v>0</v>
          </cell>
          <cell r="R56">
            <v>0</v>
          </cell>
          <cell r="S56">
            <v>0</v>
          </cell>
          <cell r="T56">
            <v>0</v>
          </cell>
          <cell r="U56">
            <v>0</v>
          </cell>
          <cell r="V56">
            <v>0</v>
          </cell>
          <cell r="W56">
            <v>0</v>
          </cell>
          <cell r="X56">
            <v>0</v>
          </cell>
          <cell r="Y56">
            <v>0</v>
          </cell>
          <cell r="Z56">
            <v>0</v>
          </cell>
          <cell r="AA56">
            <v>0</v>
          </cell>
          <cell r="AB56">
            <v>0</v>
          </cell>
          <cell r="AC56">
            <v>0</v>
          </cell>
          <cell r="AD56">
            <v>0</v>
          </cell>
          <cell r="AE56">
            <v>0</v>
          </cell>
          <cell r="AF56">
            <v>0</v>
          </cell>
          <cell r="AG56">
            <v>0</v>
          </cell>
          <cell r="AH56">
            <v>0</v>
          </cell>
          <cell r="AI56">
            <v>0</v>
          </cell>
          <cell r="AJ56">
            <v>0</v>
          </cell>
          <cell r="AK56">
            <v>0</v>
          </cell>
          <cell r="AL56">
            <v>0</v>
          </cell>
          <cell r="AM56">
            <v>0</v>
          </cell>
          <cell r="AN56">
            <v>0</v>
          </cell>
          <cell r="AO56">
            <v>0</v>
          </cell>
          <cell r="AP56">
            <v>0</v>
          </cell>
          <cell r="AQ56">
            <v>0</v>
          </cell>
          <cell r="AR56">
            <v>0</v>
          </cell>
          <cell r="AS56">
            <v>0</v>
          </cell>
          <cell r="AT56">
            <v>0</v>
          </cell>
          <cell r="AU56">
            <v>0</v>
          </cell>
          <cell r="AV56">
            <v>0</v>
          </cell>
          <cell r="AW56">
            <v>0</v>
          </cell>
          <cell r="AX56">
            <v>0</v>
          </cell>
          <cell r="AY56">
            <v>0</v>
          </cell>
          <cell r="AZ56">
            <v>0</v>
          </cell>
          <cell r="BA56">
            <v>0</v>
          </cell>
          <cell r="BB56">
            <v>0</v>
          </cell>
          <cell r="BC56">
            <v>0</v>
          </cell>
          <cell r="BD56">
            <v>0</v>
          </cell>
          <cell r="BE56">
            <v>0</v>
          </cell>
          <cell r="BF56">
            <v>0</v>
          </cell>
          <cell r="BG56">
            <v>0</v>
          </cell>
          <cell r="BH56">
            <v>0</v>
          </cell>
          <cell r="BI56">
            <v>0</v>
          </cell>
          <cell r="BJ56">
            <v>0</v>
          </cell>
          <cell r="BK56">
            <v>0</v>
          </cell>
          <cell r="BL56">
            <v>0</v>
          </cell>
          <cell r="BM56">
            <v>0</v>
          </cell>
        </row>
        <row r="57">
          <cell r="B57" t="str">
            <v>ECHARCOAL</v>
          </cell>
          <cell r="C57">
            <v>0</v>
          </cell>
          <cell r="D57">
            <v>0</v>
          </cell>
          <cell r="E57">
            <v>0</v>
          </cell>
          <cell r="F57">
            <v>0</v>
          </cell>
          <cell r="G57">
            <v>0</v>
          </cell>
          <cell r="H57">
            <v>0</v>
          </cell>
          <cell r="I57">
            <v>0</v>
          </cell>
          <cell r="J57">
            <v>0</v>
          </cell>
          <cell r="K57">
            <v>0</v>
          </cell>
          <cell r="L57">
            <v>0</v>
          </cell>
          <cell r="M57">
            <v>0</v>
          </cell>
          <cell r="N57">
            <v>0</v>
          </cell>
          <cell r="O57">
            <v>0</v>
          </cell>
          <cell r="P57">
            <v>0</v>
          </cell>
          <cell r="Q57">
            <v>0</v>
          </cell>
          <cell r="R57">
            <v>0</v>
          </cell>
          <cell r="S57">
            <v>0</v>
          </cell>
          <cell r="T57">
            <v>0</v>
          </cell>
          <cell r="U57">
            <v>0</v>
          </cell>
          <cell r="V57">
            <v>0</v>
          </cell>
          <cell r="W57">
            <v>0</v>
          </cell>
          <cell r="X57">
            <v>0</v>
          </cell>
          <cell r="Y57">
            <v>0</v>
          </cell>
          <cell r="Z57">
            <v>0</v>
          </cell>
          <cell r="AA57">
            <v>0</v>
          </cell>
          <cell r="AB57">
            <v>0</v>
          </cell>
          <cell r="AC57">
            <v>0</v>
          </cell>
          <cell r="AD57">
            <v>0</v>
          </cell>
          <cell r="AE57">
            <v>0</v>
          </cell>
          <cell r="AF57">
            <v>0</v>
          </cell>
          <cell r="AG57">
            <v>0</v>
          </cell>
          <cell r="AH57">
            <v>0</v>
          </cell>
          <cell r="AI57">
            <v>0</v>
          </cell>
          <cell r="AJ57">
            <v>0</v>
          </cell>
          <cell r="AK57">
            <v>0</v>
          </cell>
          <cell r="AL57">
            <v>0</v>
          </cell>
          <cell r="AM57">
            <v>0</v>
          </cell>
          <cell r="AN57">
            <v>0</v>
          </cell>
          <cell r="AO57">
            <v>0</v>
          </cell>
          <cell r="AP57">
            <v>0</v>
          </cell>
          <cell r="AQ57">
            <v>0</v>
          </cell>
          <cell r="AR57">
            <v>0</v>
          </cell>
          <cell r="AS57">
            <v>0</v>
          </cell>
          <cell r="AT57">
            <v>0</v>
          </cell>
          <cell r="AU57">
            <v>0</v>
          </cell>
          <cell r="AV57">
            <v>0</v>
          </cell>
          <cell r="AW57">
            <v>0</v>
          </cell>
          <cell r="AX57">
            <v>0</v>
          </cell>
          <cell r="AY57">
            <v>0</v>
          </cell>
          <cell r="AZ57">
            <v>0</v>
          </cell>
          <cell r="BA57">
            <v>0</v>
          </cell>
          <cell r="BB57">
            <v>0</v>
          </cell>
          <cell r="BC57">
            <v>0</v>
          </cell>
          <cell r="BD57">
            <v>0</v>
          </cell>
          <cell r="BE57">
            <v>0</v>
          </cell>
          <cell r="BF57">
            <v>0</v>
          </cell>
          <cell r="BG57">
            <v>0</v>
          </cell>
          <cell r="BH57">
            <v>0</v>
          </cell>
          <cell r="BI57">
            <v>0</v>
          </cell>
          <cell r="BJ57">
            <v>0</v>
          </cell>
          <cell r="BK57">
            <v>0</v>
          </cell>
          <cell r="BL57">
            <v>0</v>
          </cell>
          <cell r="BM57">
            <v>0</v>
          </cell>
        </row>
        <row r="58">
          <cell r="B58" t="str">
            <v>ENONSPEC</v>
          </cell>
          <cell r="C58">
            <v>0</v>
          </cell>
          <cell r="D58">
            <v>0</v>
          </cell>
          <cell r="E58">
            <v>0</v>
          </cell>
          <cell r="F58">
            <v>0</v>
          </cell>
          <cell r="G58">
            <v>0</v>
          </cell>
          <cell r="H58">
            <v>0</v>
          </cell>
          <cell r="I58">
            <v>0</v>
          </cell>
          <cell r="J58">
            <v>0</v>
          </cell>
          <cell r="K58">
            <v>0</v>
          </cell>
          <cell r="L58">
            <v>0</v>
          </cell>
          <cell r="M58">
            <v>0</v>
          </cell>
          <cell r="N58">
            <v>0</v>
          </cell>
          <cell r="O58">
            <v>0</v>
          </cell>
          <cell r="P58">
            <v>0</v>
          </cell>
          <cell r="Q58">
            <v>0</v>
          </cell>
          <cell r="R58">
            <v>0</v>
          </cell>
          <cell r="S58">
            <v>0</v>
          </cell>
          <cell r="T58">
            <v>0</v>
          </cell>
          <cell r="U58">
            <v>0</v>
          </cell>
          <cell r="V58">
            <v>0</v>
          </cell>
          <cell r="W58">
            <v>0</v>
          </cell>
          <cell r="X58">
            <v>0</v>
          </cell>
          <cell r="Y58">
            <v>0</v>
          </cell>
          <cell r="Z58">
            <v>0</v>
          </cell>
          <cell r="AA58">
            <v>0</v>
          </cell>
          <cell r="AB58">
            <v>0</v>
          </cell>
          <cell r="AC58">
            <v>0</v>
          </cell>
          <cell r="AD58">
            <v>0</v>
          </cell>
          <cell r="AE58">
            <v>0</v>
          </cell>
          <cell r="AF58">
            <v>0</v>
          </cell>
          <cell r="AG58">
            <v>0</v>
          </cell>
          <cell r="AH58">
            <v>0</v>
          </cell>
          <cell r="AI58">
            <v>0</v>
          </cell>
          <cell r="AJ58">
            <v>0</v>
          </cell>
          <cell r="AK58">
            <v>0</v>
          </cell>
          <cell r="AL58">
            <v>0</v>
          </cell>
          <cell r="AM58">
            <v>0</v>
          </cell>
          <cell r="AN58">
            <v>0</v>
          </cell>
          <cell r="AO58">
            <v>330558.22249862336</v>
          </cell>
          <cell r="AP58">
            <v>0</v>
          </cell>
          <cell r="AQ58">
            <v>0</v>
          </cell>
          <cell r="AR58">
            <v>0</v>
          </cell>
          <cell r="AS58">
            <v>0</v>
          </cell>
          <cell r="AT58">
            <v>0</v>
          </cell>
          <cell r="AU58">
            <v>0</v>
          </cell>
          <cell r="AV58">
            <v>0</v>
          </cell>
          <cell r="AW58">
            <v>0</v>
          </cell>
          <cell r="AX58">
            <v>0</v>
          </cell>
          <cell r="AY58">
            <v>0</v>
          </cell>
          <cell r="AZ58">
            <v>0</v>
          </cell>
          <cell r="BA58">
            <v>0</v>
          </cell>
          <cell r="BB58">
            <v>0</v>
          </cell>
          <cell r="BC58">
            <v>0</v>
          </cell>
          <cell r="BD58">
            <v>0</v>
          </cell>
          <cell r="BE58">
            <v>0</v>
          </cell>
          <cell r="BF58">
            <v>0</v>
          </cell>
          <cell r="BG58">
            <v>0</v>
          </cell>
          <cell r="BH58">
            <v>0</v>
          </cell>
          <cell r="BI58">
            <v>0</v>
          </cell>
          <cell r="BJ58">
            <v>0</v>
          </cell>
          <cell r="BK58">
            <v>0</v>
          </cell>
          <cell r="BL58">
            <v>0</v>
          </cell>
          <cell r="BM58">
            <v>0</v>
          </cell>
        </row>
        <row r="59">
          <cell r="B59" t="str">
            <v>DISTLOSS</v>
          </cell>
          <cell r="C59">
            <v>0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0</v>
          </cell>
          <cell r="O59">
            <v>0</v>
          </cell>
          <cell r="P59">
            <v>0</v>
          </cell>
          <cell r="Q59">
            <v>0</v>
          </cell>
          <cell r="R59">
            <v>0</v>
          </cell>
          <cell r="S59">
            <v>25945.743999999999</v>
          </cell>
          <cell r="T59">
            <v>0</v>
          </cell>
          <cell r="U59">
            <v>0</v>
          </cell>
          <cell r="V59">
            <v>0</v>
          </cell>
          <cell r="W59">
            <v>0</v>
          </cell>
          <cell r="X59">
            <v>0</v>
          </cell>
          <cell r="Y59">
            <v>0</v>
          </cell>
          <cell r="Z59">
            <v>0</v>
          </cell>
          <cell r="AA59">
            <v>0</v>
          </cell>
          <cell r="AB59">
            <v>0</v>
          </cell>
          <cell r="AC59">
            <v>0</v>
          </cell>
          <cell r="AD59">
            <v>0</v>
          </cell>
          <cell r="AE59">
            <v>0</v>
          </cell>
          <cell r="AF59">
            <v>0</v>
          </cell>
          <cell r="AG59">
            <v>0</v>
          </cell>
          <cell r="AH59">
            <v>0</v>
          </cell>
          <cell r="AI59">
            <v>0</v>
          </cell>
          <cell r="AJ59">
            <v>0</v>
          </cell>
          <cell r="AK59">
            <v>0</v>
          </cell>
          <cell r="AL59">
            <v>0</v>
          </cell>
          <cell r="AM59">
            <v>0</v>
          </cell>
          <cell r="AN59">
            <v>0</v>
          </cell>
          <cell r="AO59">
            <v>4159.2616976048112</v>
          </cell>
          <cell r="AP59">
            <v>0</v>
          </cell>
          <cell r="AQ59">
            <v>0</v>
          </cell>
          <cell r="AR59">
            <v>0</v>
          </cell>
          <cell r="AS59">
            <v>0</v>
          </cell>
          <cell r="AT59">
            <v>0</v>
          </cell>
          <cell r="AU59">
            <v>0</v>
          </cell>
          <cell r="AV59">
            <v>0</v>
          </cell>
          <cell r="AW59">
            <v>0</v>
          </cell>
          <cell r="AX59">
            <v>0</v>
          </cell>
          <cell r="AY59">
            <v>0</v>
          </cell>
          <cell r="AZ59">
            <v>0</v>
          </cell>
          <cell r="BA59">
            <v>0</v>
          </cell>
          <cell r="BB59">
            <v>0</v>
          </cell>
          <cell r="BC59">
            <v>0</v>
          </cell>
          <cell r="BD59">
            <v>0</v>
          </cell>
          <cell r="BE59">
            <v>0</v>
          </cell>
          <cell r="BF59">
            <v>0</v>
          </cell>
          <cell r="BG59">
            <v>0</v>
          </cell>
          <cell r="BH59">
            <v>0</v>
          </cell>
          <cell r="BI59">
            <v>0</v>
          </cell>
          <cell r="BJ59">
            <v>0</v>
          </cell>
          <cell r="BK59">
            <v>279545.34602773259</v>
          </cell>
          <cell r="BL59">
            <v>0</v>
          </cell>
          <cell r="BM59">
            <v>0</v>
          </cell>
        </row>
        <row r="60">
          <cell r="B60" t="str">
            <v>FINCONS</v>
          </cell>
          <cell r="C60">
            <v>0</v>
          </cell>
          <cell r="D60">
            <v>330088.03440100019</v>
          </cell>
          <cell r="E60">
            <v>0</v>
          </cell>
          <cell r="F60">
            <v>0</v>
          </cell>
          <cell r="G60">
            <v>7887.8989390000006</v>
          </cell>
          <cell r="H60">
            <v>0</v>
          </cell>
          <cell r="I60">
            <v>0</v>
          </cell>
          <cell r="J60">
            <v>0</v>
          </cell>
          <cell r="K60">
            <v>0</v>
          </cell>
          <cell r="L60">
            <v>0</v>
          </cell>
          <cell r="M60">
            <v>0</v>
          </cell>
          <cell r="N60">
            <v>0</v>
          </cell>
          <cell r="O60">
            <v>0</v>
          </cell>
          <cell r="P60">
            <v>0</v>
          </cell>
          <cell r="Q60">
            <v>0</v>
          </cell>
          <cell r="R60">
            <v>0</v>
          </cell>
          <cell r="S60">
            <v>0</v>
          </cell>
          <cell r="T60">
            <v>0</v>
          </cell>
          <cell r="U60">
            <v>0</v>
          </cell>
          <cell r="V60">
            <v>0</v>
          </cell>
          <cell r="W60">
            <v>0</v>
          </cell>
          <cell r="X60">
            <v>0</v>
          </cell>
          <cell r="Y60">
            <v>0</v>
          </cell>
          <cell r="Z60">
            <v>28497.994258539424</v>
          </cell>
          <cell r="AA60">
            <v>34976</v>
          </cell>
          <cell r="AB60">
            <v>0</v>
          </cell>
          <cell r="AC60">
            <v>0</v>
          </cell>
          <cell r="AD60">
            <v>7366.1</v>
          </cell>
          <cell r="AE60">
            <v>489.58053337200073</v>
          </cell>
          <cell r="AF60">
            <v>86196.311327485819</v>
          </cell>
          <cell r="AG60">
            <v>6517.0492181361797</v>
          </cell>
          <cell r="AH60">
            <v>12138.709035787995</v>
          </cell>
          <cell r="AI60">
            <v>0</v>
          </cell>
          <cell r="AJ60">
            <v>3739.5</v>
          </cell>
          <cell r="AK60">
            <v>8040.8000000000011</v>
          </cell>
          <cell r="AL60">
            <v>0</v>
          </cell>
          <cell r="AM60">
            <v>18344.5</v>
          </cell>
          <cell r="AN60">
            <v>15814.199999999999</v>
          </cell>
          <cell r="AO60">
            <v>1476055.1026758901</v>
          </cell>
          <cell r="AP60">
            <v>0</v>
          </cell>
          <cell r="AQ60">
            <v>0</v>
          </cell>
          <cell r="AR60">
            <v>0</v>
          </cell>
          <cell r="AS60">
            <v>0</v>
          </cell>
          <cell r="AT60">
            <v>0</v>
          </cell>
          <cell r="AU60">
            <v>0</v>
          </cell>
          <cell r="AV60">
            <v>0</v>
          </cell>
          <cell r="AW60">
            <v>0</v>
          </cell>
          <cell r="AX60">
            <v>0</v>
          </cell>
          <cell r="AY60">
            <v>0</v>
          </cell>
          <cell r="AZ60">
            <v>0</v>
          </cell>
          <cell r="BA60">
            <v>0</v>
          </cell>
          <cell r="BB60">
            <v>0</v>
          </cell>
          <cell r="BC60">
            <v>0</v>
          </cell>
          <cell r="BD60">
            <v>0</v>
          </cell>
          <cell r="BE60">
            <v>0</v>
          </cell>
          <cell r="BF60">
            <v>0</v>
          </cell>
          <cell r="BG60">
            <v>0</v>
          </cell>
          <cell r="BH60">
            <v>0</v>
          </cell>
          <cell r="BI60">
            <v>0</v>
          </cell>
          <cell r="BJ60">
            <v>0</v>
          </cell>
          <cell r="BK60">
            <v>1403400</v>
          </cell>
          <cell r="BL60">
            <v>0</v>
          </cell>
          <cell r="BM60">
            <v>0</v>
          </cell>
        </row>
        <row r="61">
          <cell r="B61" t="str">
            <v>TOTIND</v>
          </cell>
          <cell r="C61">
            <v>0</v>
          </cell>
          <cell r="D61">
            <v>330088.03440100019</v>
          </cell>
          <cell r="E61">
            <v>0</v>
          </cell>
          <cell r="F61">
            <v>0</v>
          </cell>
          <cell r="G61">
            <v>7887.8989390000006</v>
          </cell>
          <cell r="H61">
            <v>0</v>
          </cell>
          <cell r="I61">
            <v>0</v>
          </cell>
          <cell r="J61">
            <v>0</v>
          </cell>
          <cell r="K61">
            <v>0</v>
          </cell>
          <cell r="L61">
            <v>0</v>
          </cell>
          <cell r="M61">
            <v>0</v>
          </cell>
          <cell r="N61">
            <v>0</v>
          </cell>
          <cell r="O61">
            <v>0</v>
          </cell>
          <cell r="P61">
            <v>0</v>
          </cell>
          <cell r="Q61">
            <v>0</v>
          </cell>
          <cell r="R61">
            <v>0</v>
          </cell>
          <cell r="S61">
            <v>0</v>
          </cell>
          <cell r="T61">
            <v>0</v>
          </cell>
          <cell r="U61">
            <v>0</v>
          </cell>
          <cell r="V61">
            <v>0</v>
          </cell>
          <cell r="W61">
            <v>0</v>
          </cell>
          <cell r="X61">
            <v>0</v>
          </cell>
          <cell r="Y61">
            <v>0</v>
          </cell>
          <cell r="Z61">
            <v>2834.5946420501482</v>
          </cell>
          <cell r="AA61">
            <v>0</v>
          </cell>
          <cell r="AB61">
            <v>0</v>
          </cell>
          <cell r="AC61">
            <v>0</v>
          </cell>
          <cell r="AD61">
            <v>0</v>
          </cell>
          <cell r="AE61">
            <v>0</v>
          </cell>
          <cell r="AF61">
            <v>1737.8566155715216</v>
          </cell>
          <cell r="AG61">
            <v>2308.3607201943591</v>
          </cell>
          <cell r="AH61">
            <v>12138.709035787995</v>
          </cell>
          <cell r="AI61">
            <v>0</v>
          </cell>
          <cell r="AJ61">
            <v>0</v>
          </cell>
          <cell r="AK61">
            <v>0</v>
          </cell>
          <cell r="AL61">
            <v>0</v>
          </cell>
          <cell r="AM61">
            <v>18344.5</v>
          </cell>
          <cell r="AN61">
            <v>15814.199999999999</v>
          </cell>
          <cell r="AO61">
            <v>33501.638375948372</v>
          </cell>
          <cell r="AP61">
            <v>0</v>
          </cell>
          <cell r="AQ61">
            <v>0</v>
          </cell>
          <cell r="AR61">
            <v>0</v>
          </cell>
          <cell r="AS61">
            <v>0</v>
          </cell>
          <cell r="AT61">
            <v>0</v>
          </cell>
          <cell r="AU61">
            <v>0</v>
          </cell>
          <cell r="AV61">
            <v>0</v>
          </cell>
          <cell r="AW61">
            <v>0</v>
          </cell>
          <cell r="AX61">
            <v>0</v>
          </cell>
          <cell r="AY61">
            <v>0</v>
          </cell>
          <cell r="AZ61">
            <v>0</v>
          </cell>
          <cell r="BA61">
            <v>0</v>
          </cell>
          <cell r="BB61">
            <v>0</v>
          </cell>
          <cell r="BC61">
            <v>0</v>
          </cell>
          <cell r="BD61">
            <v>0</v>
          </cell>
          <cell r="BE61">
            <v>0</v>
          </cell>
          <cell r="BF61">
            <v>0</v>
          </cell>
          <cell r="BG61">
            <v>0</v>
          </cell>
          <cell r="BH61">
            <v>0</v>
          </cell>
          <cell r="BI61">
            <v>0</v>
          </cell>
          <cell r="BJ61">
            <v>0</v>
          </cell>
          <cell r="BK61">
            <v>595000</v>
          </cell>
          <cell r="BL61">
            <v>0</v>
          </cell>
          <cell r="BM61">
            <v>0</v>
          </cell>
        </row>
        <row r="62">
          <cell r="B62" t="str">
            <v>IRONSTL</v>
          </cell>
          <cell r="C62">
            <v>0</v>
          </cell>
          <cell r="D62">
            <v>78897.667423999999</v>
          </cell>
          <cell r="E62">
            <v>0</v>
          </cell>
          <cell r="F62">
            <v>0</v>
          </cell>
          <cell r="G62">
            <v>123</v>
          </cell>
          <cell r="H62">
            <v>0</v>
          </cell>
          <cell r="I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  <cell r="T62">
            <v>0</v>
          </cell>
          <cell r="U62">
            <v>0</v>
          </cell>
          <cell r="V62">
            <v>0</v>
          </cell>
          <cell r="W62">
            <v>0</v>
          </cell>
          <cell r="X62">
            <v>0</v>
          </cell>
          <cell r="Y62">
            <v>0</v>
          </cell>
          <cell r="Z62">
            <v>0</v>
          </cell>
          <cell r="AA62">
            <v>0</v>
          </cell>
          <cell r="AB62">
            <v>0</v>
          </cell>
          <cell r="AC62">
            <v>0</v>
          </cell>
          <cell r="AD62">
            <v>0</v>
          </cell>
          <cell r="AE62">
            <v>0</v>
          </cell>
          <cell r="AF62">
            <v>157.64339617256701</v>
          </cell>
          <cell r="AG62">
            <v>871.15297944128963</v>
          </cell>
          <cell r="AH62">
            <v>0</v>
          </cell>
          <cell r="AI62">
            <v>0</v>
          </cell>
          <cell r="AJ62">
            <v>0</v>
          </cell>
          <cell r="AK62">
            <v>0</v>
          </cell>
          <cell r="AL62">
            <v>0</v>
          </cell>
          <cell r="AM62">
            <v>0</v>
          </cell>
          <cell r="AN62">
            <v>0</v>
          </cell>
          <cell r="AO62">
            <v>0</v>
          </cell>
          <cell r="AP62">
            <v>0</v>
          </cell>
          <cell r="AQ62">
            <v>0</v>
          </cell>
          <cell r="AR62">
            <v>0</v>
          </cell>
          <cell r="AS62">
            <v>0</v>
          </cell>
          <cell r="AT62">
            <v>0</v>
          </cell>
          <cell r="AU62">
            <v>0</v>
          </cell>
          <cell r="AV62">
            <v>0</v>
          </cell>
          <cell r="AW62">
            <v>0</v>
          </cell>
          <cell r="AX62">
            <v>0</v>
          </cell>
          <cell r="AY62">
            <v>0</v>
          </cell>
          <cell r="AZ62">
            <v>0</v>
          </cell>
          <cell r="BA62">
            <v>0</v>
          </cell>
          <cell r="BB62">
            <v>0</v>
          </cell>
          <cell r="BC62">
            <v>0</v>
          </cell>
          <cell r="BD62">
            <v>0</v>
          </cell>
          <cell r="BE62">
            <v>0</v>
          </cell>
          <cell r="BF62">
            <v>0</v>
          </cell>
          <cell r="BG62">
            <v>0</v>
          </cell>
          <cell r="BH62">
            <v>0</v>
          </cell>
          <cell r="BI62">
            <v>0</v>
          </cell>
          <cell r="BJ62">
            <v>0</v>
          </cell>
          <cell r="BK62">
            <v>0</v>
          </cell>
          <cell r="BL62">
            <v>0</v>
          </cell>
          <cell r="BM62">
            <v>0</v>
          </cell>
        </row>
        <row r="63">
          <cell r="B63" t="str">
            <v>CHEMICAL</v>
          </cell>
          <cell r="C63">
            <v>0</v>
          </cell>
          <cell r="D63">
            <v>948</v>
          </cell>
          <cell r="E63">
            <v>0</v>
          </cell>
          <cell r="F63">
            <v>0</v>
          </cell>
          <cell r="G63">
            <v>0</v>
          </cell>
          <cell r="H63">
            <v>0</v>
          </cell>
          <cell r="I63">
            <v>0</v>
          </cell>
          <cell r="J63">
            <v>0</v>
          </cell>
          <cell r="K63">
            <v>0</v>
          </cell>
          <cell r="L63">
            <v>0</v>
          </cell>
          <cell r="M63">
            <v>0</v>
          </cell>
          <cell r="N63">
            <v>0</v>
          </cell>
          <cell r="O63">
            <v>0</v>
          </cell>
          <cell r="P63">
            <v>0</v>
          </cell>
          <cell r="Q63">
            <v>0</v>
          </cell>
          <cell r="R63">
            <v>0</v>
          </cell>
          <cell r="S63">
            <v>0</v>
          </cell>
          <cell r="T63">
            <v>0</v>
          </cell>
          <cell r="U63">
            <v>0</v>
          </cell>
          <cell r="V63">
            <v>0</v>
          </cell>
          <cell r="W63">
            <v>0</v>
          </cell>
          <cell r="X63">
            <v>0</v>
          </cell>
          <cell r="Y63">
            <v>0</v>
          </cell>
          <cell r="Z63">
            <v>0</v>
          </cell>
          <cell r="AA63">
            <v>0</v>
          </cell>
          <cell r="AB63">
            <v>0</v>
          </cell>
          <cell r="AC63">
            <v>0</v>
          </cell>
          <cell r="AD63">
            <v>0</v>
          </cell>
          <cell r="AE63">
            <v>0</v>
          </cell>
          <cell r="AF63">
            <v>85.626583659719316</v>
          </cell>
          <cell r="AG63">
            <v>524.64380209324622</v>
          </cell>
          <cell r="AH63">
            <v>10434.029551787995</v>
          </cell>
          <cell r="AI63">
            <v>0</v>
          </cell>
          <cell r="AJ63">
            <v>0</v>
          </cell>
          <cell r="AK63">
            <v>0</v>
          </cell>
          <cell r="AL63">
            <v>0</v>
          </cell>
          <cell r="AM63">
            <v>0</v>
          </cell>
          <cell r="AN63">
            <v>0</v>
          </cell>
          <cell r="AO63">
            <v>0</v>
          </cell>
          <cell r="AP63">
            <v>0</v>
          </cell>
          <cell r="AQ63">
            <v>0</v>
          </cell>
          <cell r="AR63">
            <v>0</v>
          </cell>
          <cell r="AS63">
            <v>0</v>
          </cell>
          <cell r="AT63">
            <v>0</v>
          </cell>
          <cell r="AU63">
            <v>0</v>
          </cell>
          <cell r="AV63">
            <v>0</v>
          </cell>
          <cell r="AW63">
            <v>0</v>
          </cell>
          <cell r="AX63">
            <v>0</v>
          </cell>
          <cell r="AY63">
            <v>0</v>
          </cell>
          <cell r="AZ63">
            <v>0</v>
          </cell>
          <cell r="BA63">
            <v>0</v>
          </cell>
          <cell r="BB63">
            <v>0</v>
          </cell>
          <cell r="BC63">
            <v>0</v>
          </cell>
          <cell r="BD63">
            <v>0</v>
          </cell>
          <cell r="BE63">
            <v>0</v>
          </cell>
          <cell r="BF63">
            <v>0</v>
          </cell>
          <cell r="BG63">
            <v>0</v>
          </cell>
          <cell r="BH63">
            <v>0</v>
          </cell>
          <cell r="BI63">
            <v>0</v>
          </cell>
          <cell r="BJ63">
            <v>0</v>
          </cell>
          <cell r="BK63">
            <v>0</v>
          </cell>
          <cell r="BL63">
            <v>0</v>
          </cell>
          <cell r="BM63">
            <v>0</v>
          </cell>
        </row>
        <row r="64">
          <cell r="B64" t="str">
            <v>NONFERR</v>
          </cell>
          <cell r="C64">
            <v>0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U64">
            <v>0</v>
          </cell>
          <cell r="V64">
            <v>0</v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0</v>
          </cell>
          <cell r="AB64">
            <v>0</v>
          </cell>
          <cell r="AC64">
            <v>0</v>
          </cell>
          <cell r="AD64">
            <v>0</v>
          </cell>
          <cell r="AE64">
            <v>0</v>
          </cell>
          <cell r="AF64">
            <v>20.477184880673008</v>
          </cell>
          <cell r="AG64">
            <v>382.19184732636216</v>
          </cell>
          <cell r="AH64">
            <v>0</v>
          </cell>
          <cell r="AI64">
            <v>0</v>
          </cell>
          <cell r="AJ64">
            <v>0</v>
          </cell>
          <cell r="AK64">
            <v>0</v>
          </cell>
          <cell r="AL64">
            <v>0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0</v>
          </cell>
          <cell r="AS64">
            <v>0</v>
          </cell>
          <cell r="AT64">
            <v>0</v>
          </cell>
          <cell r="AU64">
            <v>0</v>
          </cell>
          <cell r="AV64">
            <v>0</v>
          </cell>
          <cell r="AW64">
            <v>0</v>
          </cell>
          <cell r="AX64">
            <v>0</v>
          </cell>
          <cell r="AY64">
            <v>0</v>
          </cell>
          <cell r="AZ64">
            <v>0</v>
          </cell>
          <cell r="BA64">
            <v>0</v>
          </cell>
          <cell r="BB64">
            <v>0</v>
          </cell>
          <cell r="BC64">
            <v>0</v>
          </cell>
          <cell r="BD64">
            <v>0</v>
          </cell>
          <cell r="BE64">
            <v>0</v>
          </cell>
          <cell r="BF64">
            <v>0</v>
          </cell>
          <cell r="BG64">
            <v>0</v>
          </cell>
          <cell r="BH64">
            <v>0</v>
          </cell>
          <cell r="BI64">
            <v>0</v>
          </cell>
          <cell r="BJ64">
            <v>0</v>
          </cell>
          <cell r="BK64">
            <v>0</v>
          </cell>
          <cell r="BL64">
            <v>0</v>
          </cell>
          <cell r="BM64">
            <v>0</v>
          </cell>
        </row>
        <row r="65">
          <cell r="B65" t="str">
            <v>NONMET</v>
          </cell>
          <cell r="C65">
            <v>0</v>
          </cell>
          <cell r="D65">
            <v>0</v>
          </cell>
          <cell r="E65">
            <v>0</v>
          </cell>
          <cell r="F65">
            <v>0</v>
          </cell>
          <cell r="G65">
            <v>0</v>
          </cell>
          <cell r="H65">
            <v>0</v>
          </cell>
          <cell r="I65">
            <v>0</v>
          </cell>
          <cell r="J65">
            <v>0</v>
          </cell>
          <cell r="K65">
            <v>0</v>
          </cell>
          <cell r="L65">
            <v>0</v>
          </cell>
          <cell r="M65">
            <v>0</v>
          </cell>
          <cell r="N65">
            <v>0</v>
          </cell>
          <cell r="O65">
            <v>0</v>
          </cell>
          <cell r="P65">
            <v>0</v>
          </cell>
          <cell r="Q65">
            <v>0</v>
          </cell>
          <cell r="R65">
            <v>0</v>
          </cell>
          <cell r="S65">
            <v>0</v>
          </cell>
          <cell r="T65">
            <v>0</v>
          </cell>
          <cell r="U65">
            <v>0</v>
          </cell>
          <cell r="V65">
            <v>0</v>
          </cell>
          <cell r="W65">
            <v>0</v>
          </cell>
          <cell r="X65">
            <v>0</v>
          </cell>
          <cell r="Y65">
            <v>0</v>
          </cell>
          <cell r="Z65">
            <v>0</v>
          </cell>
          <cell r="AA65">
            <v>0</v>
          </cell>
          <cell r="AB65">
            <v>0</v>
          </cell>
          <cell r="AC65">
            <v>0</v>
          </cell>
          <cell r="AD65">
            <v>0</v>
          </cell>
          <cell r="AE65">
            <v>0</v>
          </cell>
          <cell r="AF65">
            <v>0</v>
          </cell>
          <cell r="AG65">
            <v>0</v>
          </cell>
          <cell r="AH65">
            <v>0</v>
          </cell>
          <cell r="AI65">
            <v>0</v>
          </cell>
          <cell r="AJ65">
            <v>0</v>
          </cell>
          <cell r="AK65">
            <v>0</v>
          </cell>
          <cell r="AL65">
            <v>0</v>
          </cell>
          <cell r="AM65">
            <v>0</v>
          </cell>
          <cell r="AN65">
            <v>0</v>
          </cell>
          <cell r="AO65">
            <v>0</v>
          </cell>
          <cell r="AP65">
            <v>0</v>
          </cell>
          <cell r="AQ65">
            <v>0</v>
          </cell>
          <cell r="AR65">
            <v>0</v>
          </cell>
          <cell r="AS65">
            <v>0</v>
          </cell>
          <cell r="AT65">
            <v>0</v>
          </cell>
          <cell r="AU65">
            <v>0</v>
          </cell>
          <cell r="AV65">
            <v>0</v>
          </cell>
          <cell r="AW65">
            <v>0</v>
          </cell>
          <cell r="AX65">
            <v>0</v>
          </cell>
          <cell r="AY65">
            <v>0</v>
          </cell>
          <cell r="AZ65">
            <v>0</v>
          </cell>
          <cell r="BA65">
            <v>0</v>
          </cell>
          <cell r="BB65">
            <v>0</v>
          </cell>
          <cell r="BC65">
            <v>0</v>
          </cell>
          <cell r="BD65">
            <v>0</v>
          </cell>
          <cell r="BE65">
            <v>0</v>
          </cell>
          <cell r="BF65">
            <v>0</v>
          </cell>
          <cell r="BG65">
            <v>0</v>
          </cell>
          <cell r="BH65">
            <v>0</v>
          </cell>
          <cell r="BI65">
            <v>0</v>
          </cell>
          <cell r="BJ65">
            <v>0</v>
          </cell>
          <cell r="BK65">
            <v>0</v>
          </cell>
          <cell r="BL65">
            <v>0</v>
          </cell>
          <cell r="BM65">
            <v>0</v>
          </cell>
        </row>
        <row r="66">
          <cell r="B66" t="str">
            <v>TRANSEQ</v>
          </cell>
          <cell r="C66">
            <v>0</v>
          </cell>
          <cell r="D66">
            <v>0</v>
          </cell>
          <cell r="E66">
            <v>0</v>
          </cell>
          <cell r="F66">
            <v>0</v>
          </cell>
          <cell r="G66">
            <v>0</v>
          </cell>
          <cell r="H66">
            <v>0</v>
          </cell>
          <cell r="I66">
            <v>0</v>
          </cell>
          <cell r="J66">
            <v>0</v>
          </cell>
          <cell r="K66">
            <v>0</v>
          </cell>
          <cell r="L66">
            <v>0</v>
          </cell>
          <cell r="M66">
            <v>0</v>
          </cell>
          <cell r="N66">
            <v>0</v>
          </cell>
          <cell r="O66">
            <v>0</v>
          </cell>
          <cell r="P66">
            <v>0</v>
          </cell>
          <cell r="Q66">
            <v>0</v>
          </cell>
          <cell r="R66">
            <v>0</v>
          </cell>
          <cell r="S66">
            <v>0</v>
          </cell>
          <cell r="T66">
            <v>0</v>
          </cell>
          <cell r="U66">
            <v>0</v>
          </cell>
          <cell r="V66">
            <v>0</v>
          </cell>
          <cell r="W66">
            <v>0</v>
          </cell>
          <cell r="X66">
            <v>0</v>
          </cell>
          <cell r="Y66">
            <v>0</v>
          </cell>
          <cell r="Z66">
            <v>0</v>
          </cell>
          <cell r="AA66">
            <v>0</v>
          </cell>
          <cell r="AB66">
            <v>0</v>
          </cell>
          <cell r="AC66">
            <v>0</v>
          </cell>
          <cell r="AD66">
            <v>0</v>
          </cell>
          <cell r="AE66">
            <v>0</v>
          </cell>
          <cell r="AF66">
            <v>0</v>
          </cell>
          <cell r="AG66">
            <v>0</v>
          </cell>
          <cell r="AH66">
            <v>0</v>
          </cell>
          <cell r="AI66">
            <v>0</v>
          </cell>
          <cell r="AJ66">
            <v>0</v>
          </cell>
          <cell r="AK66">
            <v>0</v>
          </cell>
          <cell r="AL66">
            <v>0</v>
          </cell>
          <cell r="AM66">
            <v>0</v>
          </cell>
          <cell r="AN66">
            <v>0</v>
          </cell>
          <cell r="AO66">
            <v>0</v>
          </cell>
          <cell r="AP66">
            <v>0</v>
          </cell>
          <cell r="AQ66">
            <v>0</v>
          </cell>
          <cell r="AR66">
            <v>0</v>
          </cell>
          <cell r="AS66">
            <v>0</v>
          </cell>
          <cell r="AT66">
            <v>0</v>
          </cell>
          <cell r="AU66">
            <v>0</v>
          </cell>
          <cell r="AV66">
            <v>0</v>
          </cell>
          <cell r="AW66">
            <v>0</v>
          </cell>
          <cell r="AX66">
            <v>0</v>
          </cell>
          <cell r="AY66">
            <v>0</v>
          </cell>
          <cell r="AZ66">
            <v>0</v>
          </cell>
          <cell r="BA66">
            <v>0</v>
          </cell>
          <cell r="BB66">
            <v>0</v>
          </cell>
          <cell r="BC66">
            <v>0</v>
          </cell>
          <cell r="BD66">
            <v>0</v>
          </cell>
          <cell r="BE66">
            <v>0</v>
          </cell>
          <cell r="BF66">
            <v>0</v>
          </cell>
          <cell r="BG66">
            <v>0</v>
          </cell>
          <cell r="BH66">
            <v>0</v>
          </cell>
          <cell r="BI66">
            <v>0</v>
          </cell>
          <cell r="BJ66">
            <v>0</v>
          </cell>
          <cell r="BK66">
            <v>0</v>
          </cell>
          <cell r="BL66">
            <v>0</v>
          </cell>
          <cell r="BM66">
            <v>0</v>
          </cell>
        </row>
        <row r="67">
          <cell r="B67" t="str">
            <v>MACHINE</v>
          </cell>
          <cell r="C67">
            <v>0</v>
          </cell>
          <cell r="D67">
            <v>0</v>
          </cell>
          <cell r="E67">
            <v>0</v>
          </cell>
          <cell r="F67">
            <v>0</v>
          </cell>
          <cell r="G67">
            <v>0</v>
          </cell>
          <cell r="H67">
            <v>0</v>
          </cell>
          <cell r="I67">
            <v>0</v>
          </cell>
          <cell r="J67">
            <v>0</v>
          </cell>
          <cell r="K67">
            <v>0</v>
          </cell>
          <cell r="L67">
            <v>0</v>
          </cell>
          <cell r="M67">
            <v>0</v>
          </cell>
          <cell r="N67">
            <v>0</v>
          </cell>
          <cell r="O67">
            <v>0</v>
          </cell>
          <cell r="P67">
            <v>0</v>
          </cell>
          <cell r="Q67">
            <v>0</v>
          </cell>
          <cell r="R67">
            <v>0</v>
          </cell>
          <cell r="S67">
            <v>0</v>
          </cell>
          <cell r="T67">
            <v>0</v>
          </cell>
          <cell r="U67">
            <v>0</v>
          </cell>
          <cell r="V67">
            <v>0</v>
          </cell>
          <cell r="W67">
            <v>0</v>
          </cell>
          <cell r="X67">
            <v>0</v>
          </cell>
          <cell r="Y67">
            <v>0</v>
          </cell>
          <cell r="Z67">
            <v>0</v>
          </cell>
          <cell r="AA67">
            <v>0</v>
          </cell>
          <cell r="AB67">
            <v>0</v>
          </cell>
          <cell r="AC67">
            <v>0</v>
          </cell>
          <cell r="AD67">
            <v>0</v>
          </cell>
          <cell r="AE67">
            <v>0</v>
          </cell>
          <cell r="AF67">
            <v>64.183820365188012</v>
          </cell>
          <cell r="AG67">
            <v>18.387750152532622</v>
          </cell>
          <cell r="AH67">
            <v>0</v>
          </cell>
          <cell r="AI67">
            <v>0</v>
          </cell>
          <cell r="AJ67">
            <v>0</v>
          </cell>
          <cell r="AK67">
            <v>0</v>
          </cell>
          <cell r="AL67">
            <v>0</v>
          </cell>
          <cell r="AM67">
            <v>0</v>
          </cell>
          <cell r="AN67">
            <v>0</v>
          </cell>
          <cell r="AO67">
            <v>0</v>
          </cell>
          <cell r="AP67">
            <v>0</v>
          </cell>
          <cell r="AQ67">
            <v>0</v>
          </cell>
          <cell r="AR67">
            <v>0</v>
          </cell>
          <cell r="AS67">
            <v>0</v>
          </cell>
          <cell r="AT67">
            <v>0</v>
          </cell>
          <cell r="AU67">
            <v>0</v>
          </cell>
          <cell r="AV67">
            <v>0</v>
          </cell>
          <cell r="AW67">
            <v>0</v>
          </cell>
          <cell r="AX67">
            <v>0</v>
          </cell>
          <cell r="AY67">
            <v>0</v>
          </cell>
          <cell r="AZ67">
            <v>0</v>
          </cell>
          <cell r="BA67">
            <v>0</v>
          </cell>
          <cell r="BB67">
            <v>0</v>
          </cell>
          <cell r="BC67">
            <v>0</v>
          </cell>
          <cell r="BD67">
            <v>0</v>
          </cell>
          <cell r="BE67">
            <v>0</v>
          </cell>
          <cell r="BF67">
            <v>0</v>
          </cell>
          <cell r="BG67">
            <v>0</v>
          </cell>
          <cell r="BH67">
            <v>0</v>
          </cell>
          <cell r="BI67">
            <v>0</v>
          </cell>
          <cell r="BJ67">
            <v>0</v>
          </cell>
          <cell r="BK67">
            <v>0</v>
          </cell>
          <cell r="BL67">
            <v>0</v>
          </cell>
          <cell r="BM67">
            <v>0</v>
          </cell>
        </row>
        <row r="68">
          <cell r="B68" t="str">
            <v>MINING</v>
          </cell>
          <cell r="C68">
            <v>0</v>
          </cell>
          <cell r="D68">
            <v>0</v>
          </cell>
          <cell r="E68">
            <v>0</v>
          </cell>
          <cell r="F68">
            <v>0</v>
          </cell>
          <cell r="G68">
            <v>0</v>
          </cell>
          <cell r="H68">
            <v>0</v>
          </cell>
          <cell r="I68">
            <v>0</v>
          </cell>
          <cell r="J68">
            <v>0</v>
          </cell>
          <cell r="K68">
            <v>0</v>
          </cell>
          <cell r="L68">
            <v>0</v>
          </cell>
          <cell r="M68">
            <v>0</v>
          </cell>
          <cell r="N68">
            <v>0</v>
          </cell>
          <cell r="O68">
            <v>0</v>
          </cell>
          <cell r="P68">
            <v>0</v>
          </cell>
          <cell r="Q68">
            <v>0</v>
          </cell>
          <cell r="R68">
            <v>0</v>
          </cell>
          <cell r="S68">
            <v>0</v>
          </cell>
          <cell r="T68">
            <v>0</v>
          </cell>
          <cell r="U68">
            <v>0</v>
          </cell>
          <cell r="V68">
            <v>0</v>
          </cell>
          <cell r="W68">
            <v>0</v>
          </cell>
          <cell r="X68">
            <v>0</v>
          </cell>
          <cell r="Y68">
            <v>0</v>
          </cell>
          <cell r="Z68">
            <v>0</v>
          </cell>
          <cell r="AA68">
            <v>0</v>
          </cell>
          <cell r="AB68">
            <v>0</v>
          </cell>
          <cell r="AC68">
            <v>0</v>
          </cell>
          <cell r="AD68">
            <v>0</v>
          </cell>
          <cell r="AE68">
            <v>0</v>
          </cell>
          <cell r="AF68">
            <v>1065.6268178352486</v>
          </cell>
          <cell r="AG68">
            <v>94.304844011895582</v>
          </cell>
          <cell r="AH68">
            <v>0</v>
          </cell>
          <cell r="AI68">
            <v>0</v>
          </cell>
          <cell r="AJ68">
            <v>0</v>
          </cell>
          <cell r="AK68">
            <v>0</v>
          </cell>
          <cell r="AL68">
            <v>0</v>
          </cell>
          <cell r="AM68">
            <v>0</v>
          </cell>
          <cell r="AN68">
            <v>0</v>
          </cell>
          <cell r="AO68">
            <v>0</v>
          </cell>
          <cell r="AP68">
            <v>0</v>
          </cell>
          <cell r="AQ68">
            <v>0</v>
          </cell>
          <cell r="AR68">
            <v>0</v>
          </cell>
          <cell r="AS68">
            <v>0</v>
          </cell>
          <cell r="AT68">
            <v>0</v>
          </cell>
          <cell r="AU68">
            <v>0</v>
          </cell>
          <cell r="AV68">
            <v>0</v>
          </cell>
          <cell r="AW68">
            <v>0</v>
          </cell>
          <cell r="AX68">
            <v>0</v>
          </cell>
          <cell r="AY68">
            <v>0</v>
          </cell>
          <cell r="AZ68">
            <v>0</v>
          </cell>
          <cell r="BA68">
            <v>0</v>
          </cell>
          <cell r="BB68">
            <v>0</v>
          </cell>
          <cell r="BC68">
            <v>0</v>
          </cell>
          <cell r="BD68">
            <v>0</v>
          </cell>
          <cell r="BE68">
            <v>0</v>
          </cell>
          <cell r="BF68">
            <v>0</v>
          </cell>
          <cell r="BG68">
            <v>0</v>
          </cell>
          <cell r="BH68">
            <v>0</v>
          </cell>
          <cell r="BI68">
            <v>0</v>
          </cell>
          <cell r="BJ68">
            <v>0</v>
          </cell>
          <cell r="BK68">
            <v>0</v>
          </cell>
          <cell r="BL68">
            <v>0</v>
          </cell>
          <cell r="BM68">
            <v>0</v>
          </cell>
        </row>
        <row r="69">
          <cell r="B69" t="str">
            <v>FOODPRO</v>
          </cell>
          <cell r="C69">
            <v>0</v>
          </cell>
          <cell r="D69">
            <v>0</v>
          </cell>
          <cell r="E69">
            <v>0</v>
          </cell>
          <cell r="F69">
            <v>0</v>
          </cell>
          <cell r="G69">
            <v>0</v>
          </cell>
          <cell r="H69">
            <v>0</v>
          </cell>
          <cell r="I69">
            <v>0</v>
          </cell>
          <cell r="J69">
            <v>0</v>
          </cell>
          <cell r="K69">
            <v>0</v>
          </cell>
          <cell r="L69">
            <v>0</v>
          </cell>
          <cell r="M69">
            <v>0</v>
          </cell>
          <cell r="N69">
            <v>0</v>
          </cell>
          <cell r="O69">
            <v>0</v>
          </cell>
          <cell r="P69">
            <v>0</v>
          </cell>
          <cell r="Q69">
            <v>0</v>
          </cell>
          <cell r="R69">
            <v>0</v>
          </cell>
          <cell r="S69">
            <v>0</v>
          </cell>
          <cell r="T69">
            <v>0</v>
          </cell>
          <cell r="U69">
            <v>0</v>
          </cell>
          <cell r="V69">
            <v>0</v>
          </cell>
          <cell r="W69">
            <v>0</v>
          </cell>
          <cell r="X69">
            <v>0</v>
          </cell>
          <cell r="Y69">
            <v>0</v>
          </cell>
          <cell r="Z69">
            <v>0</v>
          </cell>
          <cell r="AA69">
            <v>0</v>
          </cell>
          <cell r="AB69">
            <v>0</v>
          </cell>
          <cell r="AC69">
            <v>0</v>
          </cell>
          <cell r="AD69">
            <v>0</v>
          </cell>
          <cell r="AE69">
            <v>0</v>
          </cell>
          <cell r="AF69">
            <v>0</v>
          </cell>
          <cell r="AG69">
            <v>0</v>
          </cell>
          <cell r="AH69">
            <v>0</v>
          </cell>
          <cell r="AI69">
            <v>0</v>
          </cell>
          <cell r="AJ69">
            <v>0</v>
          </cell>
          <cell r="AK69">
            <v>0</v>
          </cell>
          <cell r="AL69">
            <v>0</v>
          </cell>
          <cell r="AM69">
            <v>0</v>
          </cell>
          <cell r="AN69">
            <v>0</v>
          </cell>
          <cell r="AO69">
            <v>0</v>
          </cell>
          <cell r="AP69">
            <v>0</v>
          </cell>
          <cell r="AQ69">
            <v>0</v>
          </cell>
          <cell r="AR69">
            <v>0</v>
          </cell>
          <cell r="AS69">
            <v>0</v>
          </cell>
          <cell r="AT69">
            <v>0</v>
          </cell>
          <cell r="AU69">
            <v>0</v>
          </cell>
          <cell r="AV69">
            <v>0</v>
          </cell>
          <cell r="AW69">
            <v>0</v>
          </cell>
          <cell r="AX69">
            <v>0</v>
          </cell>
          <cell r="AY69">
            <v>0</v>
          </cell>
          <cell r="AZ69">
            <v>0</v>
          </cell>
          <cell r="BA69">
            <v>0</v>
          </cell>
          <cell r="BB69">
            <v>0</v>
          </cell>
          <cell r="BC69">
            <v>0</v>
          </cell>
          <cell r="BD69">
            <v>0</v>
          </cell>
          <cell r="BE69">
            <v>0</v>
          </cell>
          <cell r="BF69">
            <v>0</v>
          </cell>
          <cell r="BG69">
            <v>0</v>
          </cell>
          <cell r="BH69">
            <v>0</v>
          </cell>
          <cell r="BI69">
            <v>0</v>
          </cell>
          <cell r="BJ69">
            <v>0</v>
          </cell>
          <cell r="BK69">
            <v>0</v>
          </cell>
          <cell r="BL69">
            <v>0</v>
          </cell>
          <cell r="BM69">
            <v>0</v>
          </cell>
        </row>
        <row r="70">
          <cell r="B70" t="str">
            <v>PAPERPRO</v>
          </cell>
          <cell r="C70">
            <v>0</v>
          </cell>
          <cell r="D70">
            <v>1203</v>
          </cell>
          <cell r="E70">
            <v>0</v>
          </cell>
          <cell r="F70">
            <v>0</v>
          </cell>
          <cell r="G70">
            <v>920</v>
          </cell>
          <cell r="H70">
            <v>0</v>
          </cell>
          <cell r="I70">
            <v>0</v>
          </cell>
          <cell r="J70">
            <v>0</v>
          </cell>
          <cell r="K70">
            <v>0</v>
          </cell>
          <cell r="L70">
            <v>0</v>
          </cell>
          <cell r="M70">
            <v>0</v>
          </cell>
          <cell r="N70">
            <v>0</v>
          </cell>
          <cell r="O70">
            <v>0</v>
          </cell>
          <cell r="P70">
            <v>0</v>
          </cell>
          <cell r="Q70">
            <v>0</v>
          </cell>
          <cell r="R70">
            <v>0</v>
          </cell>
          <cell r="S70">
            <v>0</v>
          </cell>
          <cell r="T70">
            <v>0</v>
          </cell>
          <cell r="U70">
            <v>0</v>
          </cell>
          <cell r="V70">
            <v>0</v>
          </cell>
          <cell r="W70">
            <v>0</v>
          </cell>
          <cell r="X70">
            <v>0</v>
          </cell>
          <cell r="Y70">
            <v>0</v>
          </cell>
          <cell r="Z70">
            <v>0</v>
          </cell>
          <cell r="AA70">
            <v>0</v>
          </cell>
          <cell r="AB70">
            <v>0</v>
          </cell>
          <cell r="AC70">
            <v>0</v>
          </cell>
          <cell r="AD70">
            <v>0</v>
          </cell>
          <cell r="AE70">
            <v>0</v>
          </cell>
          <cell r="AF70">
            <v>0</v>
          </cell>
          <cell r="AG70">
            <v>0</v>
          </cell>
          <cell r="AH70">
            <v>0</v>
          </cell>
          <cell r="AI70">
            <v>0</v>
          </cell>
          <cell r="AJ70">
            <v>0</v>
          </cell>
          <cell r="AK70">
            <v>0</v>
          </cell>
          <cell r="AL70">
            <v>0</v>
          </cell>
          <cell r="AM70">
            <v>0</v>
          </cell>
          <cell r="AN70">
            <v>0</v>
          </cell>
          <cell r="AO70">
            <v>0</v>
          </cell>
          <cell r="AP70">
            <v>0</v>
          </cell>
          <cell r="AQ70">
            <v>0</v>
          </cell>
          <cell r="AR70">
            <v>0</v>
          </cell>
          <cell r="AS70">
            <v>0</v>
          </cell>
          <cell r="AT70">
            <v>0</v>
          </cell>
          <cell r="AU70">
            <v>0</v>
          </cell>
          <cell r="AV70">
            <v>0</v>
          </cell>
          <cell r="AW70">
            <v>0</v>
          </cell>
          <cell r="AX70">
            <v>0</v>
          </cell>
          <cell r="AY70">
            <v>0</v>
          </cell>
          <cell r="AZ70">
            <v>0</v>
          </cell>
          <cell r="BA70">
            <v>0</v>
          </cell>
          <cell r="BB70">
            <v>0</v>
          </cell>
          <cell r="BC70">
            <v>0</v>
          </cell>
          <cell r="BD70">
            <v>0</v>
          </cell>
          <cell r="BE70">
            <v>0</v>
          </cell>
          <cell r="BF70">
            <v>0</v>
          </cell>
          <cell r="BG70">
            <v>0</v>
          </cell>
          <cell r="BH70">
            <v>0</v>
          </cell>
          <cell r="BI70">
            <v>0</v>
          </cell>
          <cell r="BJ70">
            <v>0</v>
          </cell>
          <cell r="BK70">
            <v>0</v>
          </cell>
          <cell r="BL70">
            <v>0</v>
          </cell>
          <cell r="BM70">
            <v>0</v>
          </cell>
        </row>
        <row r="71">
          <cell r="B71" t="str">
            <v>WOODPRO</v>
          </cell>
          <cell r="C71">
            <v>0</v>
          </cell>
          <cell r="D71">
            <v>0</v>
          </cell>
          <cell r="E71">
            <v>0</v>
          </cell>
          <cell r="F71">
            <v>0</v>
          </cell>
          <cell r="G71">
            <v>0</v>
          </cell>
          <cell r="H71">
            <v>0</v>
          </cell>
          <cell r="I71">
            <v>0</v>
          </cell>
          <cell r="J71">
            <v>0</v>
          </cell>
          <cell r="K71">
            <v>0</v>
          </cell>
          <cell r="L71">
            <v>0</v>
          </cell>
          <cell r="M71">
            <v>0</v>
          </cell>
          <cell r="N71">
            <v>0</v>
          </cell>
          <cell r="O71">
            <v>0</v>
          </cell>
          <cell r="P71">
            <v>0</v>
          </cell>
          <cell r="Q71">
            <v>0</v>
          </cell>
          <cell r="R71">
            <v>0</v>
          </cell>
          <cell r="S71">
            <v>0</v>
          </cell>
          <cell r="T71">
            <v>0</v>
          </cell>
          <cell r="U71">
            <v>0</v>
          </cell>
          <cell r="V71">
            <v>0</v>
          </cell>
          <cell r="W71">
            <v>0</v>
          </cell>
          <cell r="X71">
            <v>0</v>
          </cell>
          <cell r="Y71">
            <v>0</v>
          </cell>
          <cell r="Z71">
            <v>0</v>
          </cell>
          <cell r="AA71">
            <v>0</v>
          </cell>
          <cell r="AB71">
            <v>0</v>
          </cell>
          <cell r="AC71">
            <v>0</v>
          </cell>
          <cell r="AD71">
            <v>0</v>
          </cell>
          <cell r="AE71">
            <v>0</v>
          </cell>
          <cell r="AF71">
            <v>0</v>
          </cell>
          <cell r="AG71">
            <v>0</v>
          </cell>
          <cell r="AH71">
            <v>0</v>
          </cell>
          <cell r="AI71">
            <v>0</v>
          </cell>
          <cell r="AJ71">
            <v>0</v>
          </cell>
          <cell r="AK71">
            <v>0</v>
          </cell>
          <cell r="AL71">
            <v>0</v>
          </cell>
          <cell r="AM71">
            <v>0</v>
          </cell>
          <cell r="AN71">
            <v>0</v>
          </cell>
          <cell r="AO71">
            <v>0</v>
          </cell>
          <cell r="AP71">
            <v>0</v>
          </cell>
          <cell r="AQ71">
            <v>0</v>
          </cell>
          <cell r="AR71">
            <v>0</v>
          </cell>
          <cell r="AS71">
            <v>0</v>
          </cell>
          <cell r="AT71">
            <v>0</v>
          </cell>
          <cell r="AU71">
            <v>0</v>
          </cell>
          <cell r="AV71">
            <v>0</v>
          </cell>
          <cell r="AW71">
            <v>0</v>
          </cell>
          <cell r="AX71">
            <v>0</v>
          </cell>
          <cell r="AY71">
            <v>0</v>
          </cell>
          <cell r="AZ71">
            <v>0</v>
          </cell>
          <cell r="BA71">
            <v>0</v>
          </cell>
          <cell r="BB71">
            <v>0</v>
          </cell>
          <cell r="BC71">
            <v>0</v>
          </cell>
          <cell r="BD71">
            <v>0</v>
          </cell>
          <cell r="BE71">
            <v>0</v>
          </cell>
          <cell r="BF71">
            <v>0</v>
          </cell>
          <cell r="BG71">
            <v>0</v>
          </cell>
          <cell r="BH71">
            <v>0</v>
          </cell>
          <cell r="BI71">
            <v>0</v>
          </cell>
          <cell r="BJ71">
            <v>0</v>
          </cell>
          <cell r="BK71">
            <v>0</v>
          </cell>
          <cell r="BL71">
            <v>0</v>
          </cell>
          <cell r="BM71">
            <v>0</v>
          </cell>
        </row>
        <row r="72">
          <cell r="B72" t="str">
            <v>CONSTRUC</v>
          </cell>
          <cell r="C72">
            <v>0</v>
          </cell>
          <cell r="D72">
            <v>8228</v>
          </cell>
          <cell r="E72">
            <v>0</v>
          </cell>
          <cell r="F72">
            <v>0</v>
          </cell>
          <cell r="G72">
            <v>1445</v>
          </cell>
          <cell r="H72">
            <v>0</v>
          </cell>
          <cell r="I72">
            <v>0</v>
          </cell>
          <cell r="J72">
            <v>0</v>
          </cell>
          <cell r="K72">
            <v>0</v>
          </cell>
          <cell r="L72">
            <v>0</v>
          </cell>
          <cell r="M72">
            <v>0</v>
          </cell>
          <cell r="N72">
            <v>0</v>
          </cell>
          <cell r="O72">
            <v>0</v>
          </cell>
          <cell r="P72">
            <v>0</v>
          </cell>
          <cell r="Q72">
            <v>0</v>
          </cell>
          <cell r="R72">
            <v>0</v>
          </cell>
          <cell r="S72">
            <v>0</v>
          </cell>
          <cell r="T72">
            <v>0</v>
          </cell>
          <cell r="U72">
            <v>0</v>
          </cell>
          <cell r="V72">
            <v>0</v>
          </cell>
          <cell r="W72">
            <v>0</v>
          </cell>
          <cell r="X72">
            <v>0</v>
          </cell>
          <cell r="Y72">
            <v>0</v>
          </cell>
          <cell r="Z72">
            <v>0</v>
          </cell>
          <cell r="AA72">
            <v>0</v>
          </cell>
          <cell r="AB72">
            <v>0</v>
          </cell>
          <cell r="AC72">
            <v>0</v>
          </cell>
          <cell r="AD72">
            <v>0</v>
          </cell>
          <cell r="AE72">
            <v>0</v>
          </cell>
          <cell r="AF72">
            <v>178.97886599139761</v>
          </cell>
          <cell r="AG72">
            <v>193.43316706542586</v>
          </cell>
          <cell r="AH72">
            <v>0</v>
          </cell>
          <cell r="AI72">
            <v>0</v>
          </cell>
          <cell r="AJ72">
            <v>0</v>
          </cell>
          <cell r="AK72">
            <v>0</v>
          </cell>
          <cell r="AL72">
            <v>0</v>
          </cell>
          <cell r="AM72">
            <v>0</v>
          </cell>
          <cell r="AN72">
            <v>0</v>
          </cell>
          <cell r="AO72">
            <v>0</v>
          </cell>
          <cell r="AP72">
            <v>0</v>
          </cell>
          <cell r="AQ72">
            <v>0</v>
          </cell>
          <cell r="AR72">
            <v>0</v>
          </cell>
          <cell r="AS72">
            <v>0</v>
          </cell>
          <cell r="AT72">
            <v>0</v>
          </cell>
          <cell r="AU72">
            <v>0</v>
          </cell>
          <cell r="AV72">
            <v>0</v>
          </cell>
          <cell r="AW72">
            <v>0</v>
          </cell>
          <cell r="AX72">
            <v>0</v>
          </cell>
          <cell r="AY72">
            <v>0</v>
          </cell>
          <cell r="AZ72">
            <v>0</v>
          </cell>
          <cell r="BA72">
            <v>0</v>
          </cell>
          <cell r="BB72">
            <v>0</v>
          </cell>
          <cell r="BC72">
            <v>0</v>
          </cell>
          <cell r="BD72">
            <v>0</v>
          </cell>
          <cell r="BE72">
            <v>0</v>
          </cell>
          <cell r="BF72">
            <v>0</v>
          </cell>
          <cell r="BG72">
            <v>0</v>
          </cell>
          <cell r="BH72">
            <v>0</v>
          </cell>
          <cell r="BI72">
            <v>0</v>
          </cell>
          <cell r="BJ72">
            <v>0</v>
          </cell>
          <cell r="BK72">
            <v>0</v>
          </cell>
          <cell r="BL72">
            <v>0</v>
          </cell>
          <cell r="BM72">
            <v>0</v>
          </cell>
        </row>
        <row r="73">
          <cell r="B73" t="str">
            <v>TEXTILES</v>
          </cell>
          <cell r="C73">
            <v>0</v>
          </cell>
          <cell r="D73">
            <v>92</v>
          </cell>
          <cell r="E73">
            <v>0</v>
          </cell>
          <cell r="F73">
            <v>0</v>
          </cell>
          <cell r="G73">
            <v>2624</v>
          </cell>
          <cell r="H73">
            <v>0</v>
          </cell>
          <cell r="I73">
            <v>0</v>
          </cell>
          <cell r="J73">
            <v>0</v>
          </cell>
          <cell r="K73">
            <v>0</v>
          </cell>
          <cell r="L73">
            <v>0</v>
          </cell>
          <cell r="M73">
            <v>0</v>
          </cell>
          <cell r="N73">
            <v>0</v>
          </cell>
          <cell r="O73">
            <v>0</v>
          </cell>
          <cell r="P73">
            <v>0</v>
          </cell>
          <cell r="Q73">
            <v>0</v>
          </cell>
          <cell r="R73">
            <v>0</v>
          </cell>
          <cell r="S73">
            <v>0</v>
          </cell>
          <cell r="T73">
            <v>0</v>
          </cell>
          <cell r="U73">
            <v>0</v>
          </cell>
          <cell r="V73">
            <v>0</v>
          </cell>
          <cell r="W73">
            <v>0</v>
          </cell>
          <cell r="X73">
            <v>0</v>
          </cell>
          <cell r="Y73">
            <v>0</v>
          </cell>
          <cell r="Z73">
            <v>0</v>
          </cell>
          <cell r="AA73">
            <v>0</v>
          </cell>
          <cell r="AB73">
            <v>0</v>
          </cell>
          <cell r="AC73">
            <v>0</v>
          </cell>
          <cell r="AD73">
            <v>0</v>
          </cell>
          <cell r="AE73">
            <v>0</v>
          </cell>
          <cell r="AF73">
            <v>126.44538855435374</v>
          </cell>
          <cell r="AG73">
            <v>24.310262660207226</v>
          </cell>
          <cell r="AH73">
            <v>0</v>
          </cell>
          <cell r="AI73">
            <v>0</v>
          </cell>
          <cell r="AJ73">
            <v>0</v>
          </cell>
          <cell r="AK73">
            <v>0</v>
          </cell>
          <cell r="AL73">
            <v>0</v>
          </cell>
          <cell r="AM73">
            <v>0</v>
          </cell>
          <cell r="AN73">
            <v>0</v>
          </cell>
          <cell r="AO73">
            <v>0</v>
          </cell>
          <cell r="AP73">
            <v>0</v>
          </cell>
          <cell r="AQ73">
            <v>0</v>
          </cell>
          <cell r="AR73">
            <v>0</v>
          </cell>
          <cell r="AS73">
            <v>0</v>
          </cell>
          <cell r="AT73">
            <v>0</v>
          </cell>
          <cell r="AU73">
            <v>0</v>
          </cell>
          <cell r="AV73">
            <v>0</v>
          </cell>
          <cell r="AW73">
            <v>0</v>
          </cell>
          <cell r="AX73">
            <v>0</v>
          </cell>
          <cell r="AY73">
            <v>0</v>
          </cell>
          <cell r="AZ73">
            <v>0</v>
          </cell>
          <cell r="BA73">
            <v>0</v>
          </cell>
          <cell r="BB73">
            <v>0</v>
          </cell>
          <cell r="BC73">
            <v>0</v>
          </cell>
          <cell r="BD73">
            <v>0</v>
          </cell>
          <cell r="BE73">
            <v>0</v>
          </cell>
          <cell r="BF73">
            <v>0</v>
          </cell>
          <cell r="BG73">
            <v>0</v>
          </cell>
          <cell r="BH73">
            <v>0</v>
          </cell>
          <cell r="BI73">
            <v>0</v>
          </cell>
          <cell r="BJ73">
            <v>0</v>
          </cell>
          <cell r="BK73">
            <v>0</v>
          </cell>
          <cell r="BL73">
            <v>0</v>
          </cell>
          <cell r="BM73">
            <v>0</v>
          </cell>
        </row>
        <row r="74">
          <cell r="B74" t="str">
            <v>INONSPEC</v>
          </cell>
          <cell r="C74">
            <v>0</v>
          </cell>
          <cell r="D74">
            <v>240719.36697700017</v>
          </cell>
          <cell r="E74">
            <v>0</v>
          </cell>
          <cell r="F74">
            <v>0</v>
          </cell>
          <cell r="G74">
            <v>2775.8989390000002</v>
          </cell>
          <cell r="H74">
            <v>0</v>
          </cell>
          <cell r="I74">
            <v>0</v>
          </cell>
          <cell r="J74">
            <v>0</v>
          </cell>
          <cell r="K74">
            <v>0</v>
          </cell>
          <cell r="L74">
            <v>0</v>
          </cell>
          <cell r="M74">
            <v>0</v>
          </cell>
          <cell r="N74">
            <v>0</v>
          </cell>
          <cell r="O74">
            <v>0</v>
          </cell>
          <cell r="P74">
            <v>0</v>
          </cell>
          <cell r="Q74">
            <v>0</v>
          </cell>
          <cell r="R74">
            <v>0</v>
          </cell>
          <cell r="S74">
            <v>0</v>
          </cell>
          <cell r="T74">
            <v>0</v>
          </cell>
          <cell r="U74">
            <v>0</v>
          </cell>
          <cell r="V74">
            <v>0</v>
          </cell>
          <cell r="W74">
            <v>0</v>
          </cell>
          <cell r="X74">
            <v>0</v>
          </cell>
          <cell r="Y74">
            <v>0</v>
          </cell>
          <cell r="Z74">
            <v>2834.5946420501482</v>
          </cell>
          <cell r="AA74">
            <v>0</v>
          </cell>
          <cell r="AB74">
            <v>0</v>
          </cell>
          <cell r="AC74">
            <v>0</v>
          </cell>
          <cell r="AD74">
            <v>0</v>
          </cell>
          <cell r="AE74">
            <v>0</v>
          </cell>
          <cell r="AF74">
            <v>38.874558112374075</v>
          </cell>
          <cell r="AG74">
            <v>199.93606744339976</v>
          </cell>
          <cell r="AH74">
            <v>1704.6794840000002</v>
          </cell>
          <cell r="AI74">
            <v>0</v>
          </cell>
          <cell r="AJ74">
            <v>0</v>
          </cell>
          <cell r="AK74">
            <v>0</v>
          </cell>
          <cell r="AL74">
            <v>0</v>
          </cell>
          <cell r="AM74">
            <v>18344.5</v>
          </cell>
          <cell r="AN74">
            <v>15814.199999999999</v>
          </cell>
          <cell r="AO74">
            <v>33501.638375948372</v>
          </cell>
          <cell r="AP74">
            <v>0</v>
          </cell>
          <cell r="AQ74">
            <v>0</v>
          </cell>
          <cell r="AR74">
            <v>0</v>
          </cell>
          <cell r="AS74">
            <v>0</v>
          </cell>
          <cell r="AT74">
            <v>0</v>
          </cell>
          <cell r="AU74">
            <v>0</v>
          </cell>
          <cell r="AV74">
            <v>0</v>
          </cell>
          <cell r="AW74">
            <v>0</v>
          </cell>
          <cell r="AX74">
            <v>0</v>
          </cell>
          <cell r="AY74">
            <v>0</v>
          </cell>
          <cell r="AZ74">
            <v>0</v>
          </cell>
          <cell r="BA74">
            <v>0</v>
          </cell>
          <cell r="BB74">
            <v>0</v>
          </cell>
          <cell r="BC74">
            <v>0</v>
          </cell>
          <cell r="BD74">
            <v>0</v>
          </cell>
          <cell r="BE74">
            <v>0</v>
          </cell>
          <cell r="BF74">
            <v>0</v>
          </cell>
          <cell r="BG74">
            <v>0</v>
          </cell>
          <cell r="BH74">
            <v>0</v>
          </cell>
          <cell r="BI74">
            <v>0</v>
          </cell>
          <cell r="BJ74">
            <v>0</v>
          </cell>
          <cell r="BK74">
            <v>595000</v>
          </cell>
          <cell r="BL74">
            <v>0</v>
          </cell>
          <cell r="BM74">
            <v>0</v>
          </cell>
        </row>
        <row r="75">
          <cell r="B75" t="str">
            <v>TOTTRANS</v>
          </cell>
          <cell r="C75">
            <v>0</v>
          </cell>
          <cell r="D75">
            <v>0</v>
          </cell>
          <cell r="E75">
            <v>0</v>
          </cell>
          <cell r="F75">
            <v>0</v>
          </cell>
          <cell r="G75">
            <v>0</v>
          </cell>
          <cell r="H75">
            <v>0</v>
          </cell>
          <cell r="I75">
            <v>0</v>
          </cell>
          <cell r="J75">
            <v>0</v>
          </cell>
          <cell r="K75">
            <v>0</v>
          </cell>
          <cell r="L75">
            <v>0</v>
          </cell>
          <cell r="M75">
            <v>0</v>
          </cell>
          <cell r="N75">
            <v>0</v>
          </cell>
          <cell r="O75">
            <v>0</v>
          </cell>
          <cell r="P75">
            <v>0</v>
          </cell>
          <cell r="Q75">
            <v>0</v>
          </cell>
          <cell r="R75">
            <v>0</v>
          </cell>
          <cell r="S75">
            <v>0</v>
          </cell>
          <cell r="T75">
            <v>0</v>
          </cell>
          <cell r="U75">
            <v>0</v>
          </cell>
          <cell r="V75">
            <v>0</v>
          </cell>
          <cell r="W75">
            <v>0</v>
          </cell>
          <cell r="X75">
            <v>0</v>
          </cell>
          <cell r="Y75">
            <v>0</v>
          </cell>
          <cell r="Z75">
            <v>108.43225183999982</v>
          </cell>
          <cell r="AA75">
            <v>34976</v>
          </cell>
          <cell r="AB75">
            <v>0</v>
          </cell>
          <cell r="AC75">
            <v>0</v>
          </cell>
          <cell r="AD75">
            <v>7366.1</v>
          </cell>
          <cell r="AE75">
            <v>0</v>
          </cell>
          <cell r="AF75">
            <v>2614.5563190781841</v>
          </cell>
          <cell r="AG75">
            <v>1560.527006238442</v>
          </cell>
          <cell r="AH75">
            <v>0</v>
          </cell>
          <cell r="AI75">
            <v>0</v>
          </cell>
          <cell r="AJ75">
            <v>0</v>
          </cell>
          <cell r="AK75">
            <v>0</v>
          </cell>
          <cell r="AL75">
            <v>0</v>
          </cell>
          <cell r="AM75">
            <v>0</v>
          </cell>
          <cell r="AN75">
            <v>0</v>
          </cell>
          <cell r="AO75">
            <v>534238.54444871156</v>
          </cell>
          <cell r="AP75">
            <v>0</v>
          </cell>
          <cell r="AQ75">
            <v>0</v>
          </cell>
          <cell r="AR75">
            <v>0</v>
          </cell>
          <cell r="AS75">
            <v>0</v>
          </cell>
          <cell r="AT75">
            <v>0</v>
          </cell>
          <cell r="AU75">
            <v>0</v>
          </cell>
          <cell r="AV75">
            <v>0</v>
          </cell>
          <cell r="AW75">
            <v>0</v>
          </cell>
          <cell r="AX75">
            <v>0</v>
          </cell>
          <cell r="AY75">
            <v>0</v>
          </cell>
          <cell r="AZ75">
            <v>0</v>
          </cell>
          <cell r="BA75">
            <v>0</v>
          </cell>
          <cell r="BB75">
            <v>0</v>
          </cell>
          <cell r="BC75">
            <v>0</v>
          </cell>
          <cell r="BD75">
            <v>0</v>
          </cell>
          <cell r="BE75">
            <v>0</v>
          </cell>
          <cell r="BF75">
            <v>0</v>
          </cell>
          <cell r="BG75">
            <v>0</v>
          </cell>
          <cell r="BH75">
            <v>0</v>
          </cell>
          <cell r="BI75">
            <v>0</v>
          </cell>
          <cell r="BJ75">
            <v>0</v>
          </cell>
          <cell r="BK75">
            <v>25000</v>
          </cell>
          <cell r="BL75">
            <v>0</v>
          </cell>
          <cell r="BM75">
            <v>0</v>
          </cell>
        </row>
        <row r="76">
          <cell r="B76" t="str">
            <v>ROAD</v>
          </cell>
          <cell r="C76">
            <v>0</v>
          </cell>
          <cell r="D76">
            <v>0</v>
          </cell>
          <cell r="E76">
            <v>0</v>
          </cell>
          <cell r="F76">
            <v>0</v>
          </cell>
          <cell r="G76">
            <v>0</v>
          </cell>
          <cell r="H76">
            <v>0</v>
          </cell>
          <cell r="I76">
            <v>0</v>
          </cell>
          <cell r="J76">
            <v>0</v>
          </cell>
          <cell r="K76">
            <v>0</v>
          </cell>
          <cell r="L76">
            <v>0</v>
          </cell>
          <cell r="M76">
            <v>0</v>
          </cell>
          <cell r="N76">
            <v>0</v>
          </cell>
          <cell r="O76">
            <v>0</v>
          </cell>
          <cell r="P76">
            <v>0</v>
          </cell>
          <cell r="Q76">
            <v>0</v>
          </cell>
          <cell r="R76">
            <v>0</v>
          </cell>
          <cell r="S76">
            <v>0</v>
          </cell>
          <cell r="T76">
            <v>0</v>
          </cell>
          <cell r="U76">
            <v>0</v>
          </cell>
          <cell r="V76">
            <v>0</v>
          </cell>
          <cell r="W76">
            <v>0</v>
          </cell>
          <cell r="X76">
            <v>0</v>
          </cell>
          <cell r="Y76">
            <v>0</v>
          </cell>
          <cell r="Z76">
            <v>108.43225183999982</v>
          </cell>
          <cell r="AA76">
            <v>34976</v>
          </cell>
          <cell r="AB76">
            <v>0</v>
          </cell>
          <cell r="AC76">
            <v>0</v>
          </cell>
          <cell r="AD76">
            <v>0</v>
          </cell>
          <cell r="AE76">
            <v>0</v>
          </cell>
          <cell r="AF76">
            <v>147.8323899764591</v>
          </cell>
          <cell r="AG76">
            <v>178.32670142555631</v>
          </cell>
          <cell r="AH76">
            <v>0</v>
          </cell>
          <cell r="AI76">
            <v>0</v>
          </cell>
          <cell r="AJ76">
            <v>0</v>
          </cell>
          <cell r="AK76">
            <v>0</v>
          </cell>
          <cell r="AL76">
            <v>0</v>
          </cell>
          <cell r="AM76">
            <v>0</v>
          </cell>
          <cell r="AN76">
            <v>0</v>
          </cell>
          <cell r="AO76">
            <v>465905.57949095825</v>
          </cell>
          <cell r="AP76">
            <v>0</v>
          </cell>
          <cell r="AQ76">
            <v>0</v>
          </cell>
          <cell r="AR76">
            <v>0</v>
          </cell>
          <cell r="AS76">
            <v>0</v>
          </cell>
          <cell r="AT76">
            <v>0</v>
          </cell>
          <cell r="AU76">
            <v>0</v>
          </cell>
          <cell r="AV76">
            <v>0</v>
          </cell>
          <cell r="AW76">
            <v>0</v>
          </cell>
          <cell r="AX76">
            <v>0</v>
          </cell>
          <cell r="AY76">
            <v>0</v>
          </cell>
          <cell r="AZ76">
            <v>0</v>
          </cell>
          <cell r="BA76">
            <v>0</v>
          </cell>
          <cell r="BB76">
            <v>0</v>
          </cell>
          <cell r="BC76">
            <v>0</v>
          </cell>
          <cell r="BD76">
            <v>0</v>
          </cell>
          <cell r="BE76">
            <v>0</v>
          </cell>
          <cell r="BF76">
            <v>0</v>
          </cell>
          <cell r="BG76">
            <v>0</v>
          </cell>
          <cell r="BH76">
            <v>0</v>
          </cell>
          <cell r="BI76">
            <v>0</v>
          </cell>
          <cell r="BJ76">
            <v>0</v>
          </cell>
          <cell r="BK76">
            <v>0</v>
          </cell>
          <cell r="BL76">
            <v>0</v>
          </cell>
          <cell r="BM76">
            <v>0</v>
          </cell>
        </row>
        <row r="77">
          <cell r="B77" t="str">
            <v>DOMESAIR</v>
          </cell>
          <cell r="C77">
            <v>0</v>
          </cell>
          <cell r="D77">
            <v>0</v>
          </cell>
          <cell r="E77">
            <v>0</v>
          </cell>
          <cell r="F77">
            <v>0</v>
          </cell>
          <cell r="G77">
            <v>0</v>
          </cell>
          <cell r="H77">
            <v>0</v>
          </cell>
          <cell r="I77">
            <v>0</v>
          </cell>
          <cell r="J77">
            <v>0</v>
          </cell>
          <cell r="K77">
            <v>0</v>
          </cell>
          <cell r="L77">
            <v>0</v>
          </cell>
          <cell r="M77">
            <v>0</v>
          </cell>
          <cell r="N77">
            <v>0</v>
          </cell>
          <cell r="O77">
            <v>0</v>
          </cell>
          <cell r="P77">
            <v>0</v>
          </cell>
          <cell r="Q77">
            <v>0</v>
          </cell>
          <cell r="R77">
            <v>0</v>
          </cell>
          <cell r="S77">
            <v>0</v>
          </cell>
          <cell r="T77">
            <v>0</v>
          </cell>
          <cell r="U77">
            <v>0</v>
          </cell>
          <cell r="V77">
            <v>0</v>
          </cell>
          <cell r="W77">
            <v>0</v>
          </cell>
          <cell r="X77">
            <v>0</v>
          </cell>
          <cell r="Y77">
            <v>0</v>
          </cell>
          <cell r="Z77">
            <v>0</v>
          </cell>
          <cell r="AA77">
            <v>0</v>
          </cell>
          <cell r="AB77">
            <v>0</v>
          </cell>
          <cell r="AC77">
            <v>0</v>
          </cell>
          <cell r="AD77">
            <v>7366.1</v>
          </cell>
          <cell r="AE77">
            <v>0</v>
          </cell>
          <cell r="AF77">
            <v>1.1576732396694223</v>
          </cell>
          <cell r="AG77">
            <v>0</v>
          </cell>
          <cell r="AH77">
            <v>0</v>
          </cell>
          <cell r="AI77">
            <v>0</v>
          </cell>
          <cell r="AJ77">
            <v>0</v>
          </cell>
          <cell r="AK77">
            <v>0</v>
          </cell>
          <cell r="AL77">
            <v>0</v>
          </cell>
          <cell r="AM77">
            <v>0</v>
          </cell>
          <cell r="AN77">
            <v>0</v>
          </cell>
          <cell r="AO77">
            <v>0</v>
          </cell>
          <cell r="AP77">
            <v>0</v>
          </cell>
          <cell r="AQ77">
            <v>0</v>
          </cell>
          <cell r="AR77">
            <v>0</v>
          </cell>
          <cell r="AS77">
            <v>0</v>
          </cell>
          <cell r="AT77">
            <v>0</v>
          </cell>
          <cell r="AU77">
            <v>0</v>
          </cell>
          <cell r="AV77">
            <v>0</v>
          </cell>
          <cell r="AW77">
            <v>0</v>
          </cell>
          <cell r="AX77">
            <v>0</v>
          </cell>
          <cell r="AY77">
            <v>0</v>
          </cell>
          <cell r="AZ77">
            <v>0</v>
          </cell>
          <cell r="BA77">
            <v>0</v>
          </cell>
          <cell r="BB77">
            <v>0</v>
          </cell>
          <cell r="BC77">
            <v>0</v>
          </cell>
          <cell r="BD77">
            <v>0</v>
          </cell>
          <cell r="BE77">
            <v>0</v>
          </cell>
          <cell r="BF77">
            <v>0</v>
          </cell>
          <cell r="BG77">
            <v>0</v>
          </cell>
          <cell r="BH77">
            <v>0</v>
          </cell>
          <cell r="BI77">
            <v>0</v>
          </cell>
          <cell r="BJ77">
            <v>0</v>
          </cell>
          <cell r="BK77">
            <v>0</v>
          </cell>
          <cell r="BL77">
            <v>0</v>
          </cell>
          <cell r="BM77">
            <v>0</v>
          </cell>
        </row>
        <row r="78">
          <cell r="B78" t="str">
            <v>RAIL</v>
          </cell>
          <cell r="C78">
            <v>0</v>
          </cell>
          <cell r="D78">
            <v>0</v>
          </cell>
          <cell r="E78">
            <v>0</v>
          </cell>
          <cell r="F78">
            <v>0</v>
          </cell>
          <cell r="G78">
            <v>0</v>
          </cell>
          <cell r="H78">
            <v>0</v>
          </cell>
          <cell r="I78">
            <v>0</v>
          </cell>
          <cell r="J78">
            <v>0</v>
          </cell>
          <cell r="K78">
            <v>0</v>
          </cell>
          <cell r="L78">
            <v>0</v>
          </cell>
          <cell r="M78">
            <v>0</v>
          </cell>
          <cell r="N78">
            <v>0</v>
          </cell>
          <cell r="O78">
            <v>0</v>
          </cell>
          <cell r="P78">
            <v>0</v>
          </cell>
          <cell r="Q78">
            <v>0</v>
          </cell>
          <cell r="R78">
            <v>0</v>
          </cell>
          <cell r="S78">
            <v>0</v>
          </cell>
          <cell r="T78">
            <v>0</v>
          </cell>
          <cell r="U78">
            <v>0</v>
          </cell>
          <cell r="V78">
            <v>0</v>
          </cell>
          <cell r="W78">
            <v>0</v>
          </cell>
          <cell r="X78">
            <v>0</v>
          </cell>
          <cell r="Y78">
            <v>0</v>
          </cell>
          <cell r="Z78">
            <v>0</v>
          </cell>
          <cell r="AA78">
            <v>0</v>
          </cell>
          <cell r="AB78">
            <v>0</v>
          </cell>
          <cell r="AC78">
            <v>0</v>
          </cell>
          <cell r="AD78">
            <v>0</v>
          </cell>
          <cell r="AE78">
            <v>0</v>
          </cell>
          <cell r="AF78">
            <v>1715.4661146618976</v>
          </cell>
          <cell r="AG78">
            <v>0</v>
          </cell>
          <cell r="AH78">
            <v>0</v>
          </cell>
          <cell r="AI78">
            <v>0</v>
          </cell>
          <cell r="AJ78">
            <v>0</v>
          </cell>
          <cell r="AK78">
            <v>0</v>
          </cell>
          <cell r="AL78">
            <v>0</v>
          </cell>
          <cell r="AM78">
            <v>0</v>
          </cell>
          <cell r="AN78">
            <v>0</v>
          </cell>
          <cell r="AO78">
            <v>0</v>
          </cell>
          <cell r="AP78">
            <v>0</v>
          </cell>
          <cell r="AQ78">
            <v>0</v>
          </cell>
          <cell r="AR78">
            <v>0</v>
          </cell>
          <cell r="AS78">
            <v>0</v>
          </cell>
          <cell r="AT78">
            <v>0</v>
          </cell>
          <cell r="AU78">
            <v>0</v>
          </cell>
          <cell r="AV78">
            <v>0</v>
          </cell>
          <cell r="AW78">
            <v>0</v>
          </cell>
          <cell r="AX78">
            <v>0</v>
          </cell>
          <cell r="AY78">
            <v>0</v>
          </cell>
          <cell r="AZ78">
            <v>0</v>
          </cell>
          <cell r="BA78">
            <v>0</v>
          </cell>
          <cell r="BB78">
            <v>0</v>
          </cell>
          <cell r="BC78">
            <v>0</v>
          </cell>
          <cell r="BD78">
            <v>0</v>
          </cell>
          <cell r="BE78">
            <v>0</v>
          </cell>
          <cell r="BF78">
            <v>0</v>
          </cell>
          <cell r="BG78">
            <v>0</v>
          </cell>
          <cell r="BH78">
            <v>0</v>
          </cell>
          <cell r="BI78">
            <v>0</v>
          </cell>
          <cell r="BJ78">
            <v>0</v>
          </cell>
          <cell r="BK78">
            <v>25000</v>
          </cell>
          <cell r="BL78">
            <v>0</v>
          </cell>
          <cell r="BM78">
            <v>0</v>
          </cell>
        </row>
        <row r="79">
          <cell r="B79" t="str">
            <v>PIPELINE</v>
          </cell>
          <cell r="C79">
            <v>0</v>
          </cell>
          <cell r="D79">
            <v>0</v>
          </cell>
          <cell r="E79">
            <v>0</v>
          </cell>
          <cell r="F79">
            <v>0</v>
          </cell>
          <cell r="G79">
            <v>0</v>
          </cell>
          <cell r="H79">
            <v>0</v>
          </cell>
          <cell r="I79">
            <v>0</v>
          </cell>
          <cell r="J79">
            <v>0</v>
          </cell>
          <cell r="K79">
            <v>0</v>
          </cell>
          <cell r="L79">
            <v>0</v>
          </cell>
          <cell r="M79">
            <v>0</v>
          </cell>
          <cell r="N79">
            <v>0</v>
          </cell>
          <cell r="O79">
            <v>0</v>
          </cell>
          <cell r="P79">
            <v>0</v>
          </cell>
          <cell r="Q79">
            <v>0</v>
          </cell>
          <cell r="R79">
            <v>0</v>
          </cell>
          <cell r="S79">
            <v>0</v>
          </cell>
          <cell r="T79">
            <v>0</v>
          </cell>
          <cell r="U79">
            <v>0</v>
          </cell>
          <cell r="V79">
            <v>0</v>
          </cell>
          <cell r="W79">
            <v>0</v>
          </cell>
          <cell r="X79">
            <v>0</v>
          </cell>
          <cell r="Y79">
            <v>0</v>
          </cell>
          <cell r="Z79">
            <v>0</v>
          </cell>
          <cell r="AA79">
            <v>0</v>
          </cell>
          <cell r="AB79">
            <v>0</v>
          </cell>
          <cell r="AC79">
            <v>0</v>
          </cell>
          <cell r="AD79">
            <v>0</v>
          </cell>
          <cell r="AE79">
            <v>0</v>
          </cell>
          <cell r="AF79">
            <v>0</v>
          </cell>
          <cell r="AG79">
            <v>0</v>
          </cell>
          <cell r="AH79">
            <v>0</v>
          </cell>
          <cell r="AI79">
            <v>0</v>
          </cell>
          <cell r="AJ79">
            <v>0</v>
          </cell>
          <cell r="AK79">
            <v>0</v>
          </cell>
          <cell r="AL79">
            <v>0</v>
          </cell>
          <cell r="AM79">
            <v>0</v>
          </cell>
          <cell r="AN79">
            <v>0</v>
          </cell>
          <cell r="AO79">
            <v>68332.964957753298</v>
          </cell>
          <cell r="AP79">
            <v>0</v>
          </cell>
          <cell r="AQ79">
            <v>0</v>
          </cell>
          <cell r="AR79">
            <v>0</v>
          </cell>
          <cell r="AS79">
            <v>0</v>
          </cell>
          <cell r="AT79">
            <v>0</v>
          </cell>
          <cell r="AU79">
            <v>0</v>
          </cell>
          <cell r="AV79">
            <v>0</v>
          </cell>
          <cell r="AW79">
            <v>0</v>
          </cell>
          <cell r="AX79">
            <v>0</v>
          </cell>
          <cell r="AY79">
            <v>0</v>
          </cell>
          <cell r="AZ79">
            <v>0</v>
          </cell>
          <cell r="BA79">
            <v>0</v>
          </cell>
          <cell r="BB79">
            <v>0</v>
          </cell>
          <cell r="BC79">
            <v>0</v>
          </cell>
          <cell r="BD79">
            <v>0</v>
          </cell>
          <cell r="BE79">
            <v>0</v>
          </cell>
          <cell r="BF79">
            <v>0</v>
          </cell>
          <cell r="BG79">
            <v>0</v>
          </cell>
          <cell r="BH79">
            <v>0</v>
          </cell>
          <cell r="BI79">
            <v>0</v>
          </cell>
          <cell r="BJ79">
            <v>0</v>
          </cell>
          <cell r="BK79">
            <v>0</v>
          </cell>
          <cell r="BL79">
            <v>0</v>
          </cell>
          <cell r="BM79">
            <v>0</v>
          </cell>
        </row>
        <row r="80">
          <cell r="B80" t="str">
            <v>DOMESNAV</v>
          </cell>
          <cell r="C80">
            <v>0</v>
          </cell>
          <cell r="D80">
            <v>0</v>
          </cell>
          <cell r="E80">
            <v>0</v>
          </cell>
          <cell r="F80">
            <v>0</v>
          </cell>
          <cell r="G80">
            <v>0</v>
          </cell>
          <cell r="H80">
            <v>0</v>
          </cell>
          <cell r="I80">
            <v>0</v>
          </cell>
          <cell r="J80">
            <v>0</v>
          </cell>
          <cell r="K80">
            <v>0</v>
          </cell>
          <cell r="L80">
            <v>0</v>
          </cell>
          <cell r="M80">
            <v>0</v>
          </cell>
          <cell r="N80">
            <v>0</v>
          </cell>
          <cell r="O80">
            <v>0</v>
          </cell>
          <cell r="P80">
            <v>0</v>
          </cell>
          <cell r="Q80">
            <v>0</v>
          </cell>
          <cell r="R80">
            <v>0</v>
          </cell>
          <cell r="S80">
            <v>0</v>
          </cell>
          <cell r="T80">
            <v>0</v>
          </cell>
          <cell r="U80">
            <v>0</v>
          </cell>
          <cell r="V80">
            <v>0</v>
          </cell>
          <cell r="W80">
            <v>0</v>
          </cell>
          <cell r="X80">
            <v>0</v>
          </cell>
          <cell r="Y80">
            <v>0</v>
          </cell>
          <cell r="Z80">
            <v>0</v>
          </cell>
          <cell r="AA80">
            <v>0</v>
          </cell>
          <cell r="AB80">
            <v>0</v>
          </cell>
          <cell r="AC80">
            <v>0</v>
          </cell>
          <cell r="AD80">
            <v>0</v>
          </cell>
          <cell r="AE80">
            <v>0</v>
          </cell>
          <cell r="AF80">
            <v>750.10014120015774</v>
          </cell>
          <cell r="AG80">
            <v>1382.2003048128856</v>
          </cell>
          <cell r="AH80">
            <v>0</v>
          </cell>
          <cell r="AI80">
            <v>0</v>
          </cell>
          <cell r="AJ80">
            <v>0</v>
          </cell>
          <cell r="AK80">
            <v>0</v>
          </cell>
          <cell r="AL80">
            <v>0</v>
          </cell>
          <cell r="AM80">
            <v>0</v>
          </cell>
          <cell r="AN80">
            <v>0</v>
          </cell>
          <cell r="AO80">
            <v>0</v>
          </cell>
          <cell r="AP80">
            <v>0</v>
          </cell>
          <cell r="AQ80">
            <v>0</v>
          </cell>
          <cell r="AR80">
            <v>0</v>
          </cell>
          <cell r="AS80">
            <v>0</v>
          </cell>
          <cell r="AT80">
            <v>0</v>
          </cell>
          <cell r="AU80">
            <v>0</v>
          </cell>
          <cell r="AV80">
            <v>0</v>
          </cell>
          <cell r="AW80">
            <v>0</v>
          </cell>
          <cell r="AX80">
            <v>0</v>
          </cell>
          <cell r="AY80">
            <v>0</v>
          </cell>
          <cell r="AZ80">
            <v>0</v>
          </cell>
          <cell r="BA80">
            <v>0</v>
          </cell>
          <cell r="BB80">
            <v>0</v>
          </cell>
          <cell r="BC80">
            <v>0</v>
          </cell>
          <cell r="BD80">
            <v>0</v>
          </cell>
          <cell r="BE80">
            <v>0</v>
          </cell>
          <cell r="BF80">
            <v>0</v>
          </cell>
          <cell r="BG80">
            <v>0</v>
          </cell>
          <cell r="BH80">
            <v>0</v>
          </cell>
          <cell r="BI80">
            <v>0</v>
          </cell>
          <cell r="BJ80">
            <v>0</v>
          </cell>
          <cell r="BK80">
            <v>0</v>
          </cell>
          <cell r="BL80">
            <v>0</v>
          </cell>
          <cell r="BM80">
            <v>0</v>
          </cell>
        </row>
        <row r="81">
          <cell r="B81" t="str">
            <v>TRNONSPE</v>
          </cell>
          <cell r="C81">
            <v>0</v>
          </cell>
          <cell r="D81">
            <v>0</v>
          </cell>
          <cell r="E81">
            <v>0</v>
          </cell>
          <cell r="F81">
            <v>0</v>
          </cell>
          <cell r="G81">
            <v>0</v>
          </cell>
          <cell r="H81">
            <v>0</v>
          </cell>
          <cell r="I81">
            <v>0</v>
          </cell>
          <cell r="J81">
            <v>0</v>
          </cell>
          <cell r="K81">
            <v>0</v>
          </cell>
          <cell r="L81">
            <v>0</v>
          </cell>
          <cell r="M81">
            <v>0</v>
          </cell>
          <cell r="N81">
            <v>0</v>
          </cell>
          <cell r="O81">
            <v>0</v>
          </cell>
          <cell r="P81">
            <v>0</v>
          </cell>
          <cell r="Q81">
            <v>0</v>
          </cell>
          <cell r="R81">
            <v>0</v>
          </cell>
          <cell r="S81">
            <v>0</v>
          </cell>
          <cell r="T81">
            <v>0</v>
          </cell>
          <cell r="U81">
            <v>0</v>
          </cell>
          <cell r="V81">
            <v>0</v>
          </cell>
          <cell r="W81">
            <v>0</v>
          </cell>
          <cell r="X81">
            <v>0</v>
          </cell>
          <cell r="Y81">
            <v>0</v>
          </cell>
          <cell r="Z81">
            <v>0</v>
          </cell>
          <cell r="AA81">
            <v>0</v>
          </cell>
          <cell r="AB81">
            <v>0</v>
          </cell>
          <cell r="AC81">
            <v>0</v>
          </cell>
          <cell r="AD81">
            <v>0</v>
          </cell>
          <cell r="AE81">
            <v>0</v>
          </cell>
          <cell r="AF81">
            <v>0</v>
          </cell>
          <cell r="AG81">
            <v>0</v>
          </cell>
          <cell r="AH81">
            <v>0</v>
          </cell>
          <cell r="AI81">
            <v>0</v>
          </cell>
          <cell r="AJ81">
            <v>0</v>
          </cell>
          <cell r="AK81">
            <v>0</v>
          </cell>
          <cell r="AL81">
            <v>0</v>
          </cell>
          <cell r="AM81">
            <v>0</v>
          </cell>
          <cell r="AN81">
            <v>0</v>
          </cell>
          <cell r="AO81">
            <v>0</v>
          </cell>
          <cell r="AP81">
            <v>0</v>
          </cell>
          <cell r="AQ81">
            <v>0</v>
          </cell>
          <cell r="AR81">
            <v>0</v>
          </cell>
          <cell r="AS81">
            <v>0</v>
          </cell>
          <cell r="AT81">
            <v>0</v>
          </cell>
          <cell r="AU81">
            <v>0</v>
          </cell>
          <cell r="AV81">
            <v>0</v>
          </cell>
          <cell r="AW81">
            <v>0</v>
          </cell>
          <cell r="AX81">
            <v>0</v>
          </cell>
          <cell r="AY81">
            <v>0</v>
          </cell>
          <cell r="AZ81">
            <v>0</v>
          </cell>
          <cell r="BA81">
            <v>0</v>
          </cell>
          <cell r="BB81">
            <v>0</v>
          </cell>
          <cell r="BC81">
            <v>0</v>
          </cell>
          <cell r="BD81">
            <v>0</v>
          </cell>
          <cell r="BE81">
            <v>0</v>
          </cell>
          <cell r="BF81">
            <v>0</v>
          </cell>
          <cell r="BG81">
            <v>0</v>
          </cell>
          <cell r="BH81">
            <v>0</v>
          </cell>
          <cell r="BI81">
            <v>0</v>
          </cell>
          <cell r="BJ81">
            <v>0</v>
          </cell>
          <cell r="BK81">
            <v>0</v>
          </cell>
          <cell r="BL81">
            <v>0</v>
          </cell>
          <cell r="BM81">
            <v>0</v>
          </cell>
        </row>
        <row r="82">
          <cell r="B82" t="str">
            <v>TOTOTHER</v>
          </cell>
          <cell r="C82">
            <v>0</v>
          </cell>
          <cell r="D82">
            <v>0</v>
          </cell>
          <cell r="E82">
            <v>0</v>
          </cell>
          <cell r="F82">
            <v>0</v>
          </cell>
          <cell r="G82">
            <v>0</v>
          </cell>
          <cell r="H82">
            <v>0</v>
          </cell>
          <cell r="I82">
            <v>0</v>
          </cell>
          <cell r="J82">
            <v>0</v>
          </cell>
          <cell r="K82">
            <v>0</v>
          </cell>
          <cell r="L82">
            <v>0</v>
          </cell>
          <cell r="M82">
            <v>0</v>
          </cell>
          <cell r="N82">
            <v>0</v>
          </cell>
          <cell r="O82">
            <v>0</v>
          </cell>
          <cell r="P82">
            <v>0</v>
          </cell>
          <cell r="Q82">
            <v>0</v>
          </cell>
          <cell r="R82">
            <v>0</v>
          </cell>
          <cell r="S82">
            <v>0</v>
          </cell>
          <cell r="T82">
            <v>0</v>
          </cell>
          <cell r="U82">
            <v>0</v>
          </cell>
          <cell r="V82">
            <v>0</v>
          </cell>
          <cell r="W82">
            <v>0</v>
          </cell>
          <cell r="X82">
            <v>0</v>
          </cell>
          <cell r="Y82">
            <v>0</v>
          </cell>
          <cell r="Z82">
            <v>25554.967364649277</v>
          </cell>
          <cell r="AA82">
            <v>0</v>
          </cell>
          <cell r="AB82">
            <v>0</v>
          </cell>
          <cell r="AC82">
            <v>0</v>
          </cell>
          <cell r="AD82">
            <v>0</v>
          </cell>
          <cell r="AE82">
            <v>489.58053337200073</v>
          </cell>
          <cell r="AF82">
            <v>81843.898392836112</v>
          </cell>
          <cell r="AG82">
            <v>2648.1614917033785</v>
          </cell>
          <cell r="AH82">
            <v>0</v>
          </cell>
          <cell r="AI82">
            <v>0</v>
          </cell>
          <cell r="AJ82">
            <v>3739.5</v>
          </cell>
          <cell r="AK82">
            <v>8040.8000000000011</v>
          </cell>
          <cell r="AL82">
            <v>0</v>
          </cell>
          <cell r="AM82">
            <v>0</v>
          </cell>
          <cell r="AN82">
            <v>0</v>
          </cell>
          <cell r="AO82">
            <v>43794.525949755654</v>
          </cell>
          <cell r="AP82">
            <v>0</v>
          </cell>
          <cell r="AQ82">
            <v>0</v>
          </cell>
          <cell r="AR82">
            <v>0</v>
          </cell>
          <cell r="AS82">
            <v>0</v>
          </cell>
          <cell r="AT82">
            <v>0</v>
          </cell>
          <cell r="AU82">
            <v>0</v>
          </cell>
          <cell r="AV82">
            <v>0</v>
          </cell>
          <cell r="AW82">
            <v>0</v>
          </cell>
          <cell r="AX82">
            <v>0</v>
          </cell>
          <cell r="AY82">
            <v>0</v>
          </cell>
          <cell r="AZ82">
            <v>0</v>
          </cell>
          <cell r="BA82">
            <v>0</v>
          </cell>
          <cell r="BB82">
            <v>0</v>
          </cell>
          <cell r="BC82">
            <v>0</v>
          </cell>
          <cell r="BD82">
            <v>0</v>
          </cell>
          <cell r="BE82">
            <v>0</v>
          </cell>
          <cell r="BF82">
            <v>0</v>
          </cell>
          <cell r="BG82">
            <v>0</v>
          </cell>
          <cell r="BH82">
            <v>0</v>
          </cell>
          <cell r="BI82">
            <v>0</v>
          </cell>
          <cell r="BJ82">
            <v>0</v>
          </cell>
          <cell r="BK82">
            <v>783400</v>
          </cell>
          <cell r="BL82">
            <v>0</v>
          </cell>
          <cell r="BM82">
            <v>0</v>
          </cell>
        </row>
        <row r="83">
          <cell r="B83" t="str">
            <v>RESIDENT</v>
          </cell>
          <cell r="C83">
            <v>0</v>
          </cell>
          <cell r="D83">
            <v>0</v>
          </cell>
          <cell r="E83">
            <v>0</v>
          </cell>
          <cell r="F83">
            <v>0</v>
          </cell>
          <cell r="G83">
            <v>0</v>
          </cell>
          <cell r="H83">
            <v>0</v>
          </cell>
          <cell r="I83">
            <v>0</v>
          </cell>
          <cell r="J83">
            <v>0</v>
          </cell>
          <cell r="K83">
            <v>0</v>
          </cell>
          <cell r="L83">
            <v>0</v>
          </cell>
          <cell r="M83">
            <v>0</v>
          </cell>
          <cell r="N83">
            <v>0</v>
          </cell>
          <cell r="O83">
            <v>0</v>
          </cell>
          <cell r="P83">
            <v>0</v>
          </cell>
          <cell r="Q83">
            <v>0</v>
          </cell>
          <cell r="R83">
            <v>0</v>
          </cell>
          <cell r="S83">
            <v>0</v>
          </cell>
          <cell r="T83">
            <v>0</v>
          </cell>
          <cell r="U83">
            <v>0</v>
          </cell>
          <cell r="V83">
            <v>0</v>
          </cell>
          <cell r="W83">
            <v>0</v>
          </cell>
          <cell r="X83">
            <v>0</v>
          </cell>
          <cell r="Y83">
            <v>0</v>
          </cell>
          <cell r="Z83">
            <v>25381.598098244274</v>
          </cell>
          <cell r="AA83">
            <v>0</v>
          </cell>
          <cell r="AB83">
            <v>0</v>
          </cell>
          <cell r="AC83">
            <v>0</v>
          </cell>
          <cell r="AD83">
            <v>0</v>
          </cell>
          <cell r="AE83">
            <v>308.24252772764254</v>
          </cell>
          <cell r="AF83">
            <v>0</v>
          </cell>
          <cell r="AG83">
            <v>0</v>
          </cell>
          <cell r="AH83">
            <v>0</v>
          </cell>
          <cell r="AI83">
            <v>0</v>
          </cell>
          <cell r="AJ83">
            <v>0</v>
          </cell>
          <cell r="AK83">
            <v>0</v>
          </cell>
          <cell r="AL83">
            <v>0</v>
          </cell>
          <cell r="AM83">
            <v>0</v>
          </cell>
          <cell r="AN83">
            <v>0</v>
          </cell>
          <cell r="AO83">
            <v>0</v>
          </cell>
          <cell r="AP83">
            <v>0</v>
          </cell>
          <cell r="AQ83">
            <v>0</v>
          </cell>
          <cell r="AR83">
            <v>0</v>
          </cell>
          <cell r="AS83">
            <v>0</v>
          </cell>
          <cell r="AT83">
            <v>0</v>
          </cell>
          <cell r="AU83">
            <v>0</v>
          </cell>
          <cell r="AV83">
            <v>0</v>
          </cell>
          <cell r="AW83">
            <v>0</v>
          </cell>
          <cell r="AX83">
            <v>0</v>
          </cell>
          <cell r="AY83">
            <v>0</v>
          </cell>
          <cell r="AZ83">
            <v>0</v>
          </cell>
          <cell r="BA83">
            <v>0</v>
          </cell>
          <cell r="BB83">
            <v>0</v>
          </cell>
          <cell r="BC83">
            <v>0</v>
          </cell>
          <cell r="BD83">
            <v>0</v>
          </cell>
          <cell r="BE83">
            <v>0</v>
          </cell>
          <cell r="BF83">
            <v>0</v>
          </cell>
          <cell r="BG83">
            <v>0</v>
          </cell>
          <cell r="BH83">
            <v>0</v>
          </cell>
          <cell r="BI83">
            <v>0</v>
          </cell>
          <cell r="BJ83">
            <v>0</v>
          </cell>
          <cell r="BK83">
            <v>362000</v>
          </cell>
          <cell r="BL83">
            <v>0</v>
          </cell>
          <cell r="BM83">
            <v>0</v>
          </cell>
        </row>
        <row r="84">
          <cell r="B84" t="str">
            <v>COMMPUB</v>
          </cell>
          <cell r="C84">
            <v>0</v>
          </cell>
          <cell r="D84">
            <v>0</v>
          </cell>
          <cell r="E84">
            <v>0</v>
          </cell>
          <cell r="F84">
            <v>0</v>
          </cell>
          <cell r="G84">
            <v>0</v>
          </cell>
          <cell r="H84">
            <v>0</v>
          </cell>
          <cell r="I84">
            <v>0</v>
          </cell>
          <cell r="J84">
            <v>0</v>
          </cell>
          <cell r="K84">
            <v>0</v>
          </cell>
          <cell r="L84">
            <v>0</v>
          </cell>
          <cell r="M84">
            <v>0</v>
          </cell>
          <cell r="N84">
            <v>0</v>
          </cell>
          <cell r="O84">
            <v>0</v>
          </cell>
          <cell r="P84">
            <v>0</v>
          </cell>
          <cell r="Q84">
            <v>0</v>
          </cell>
          <cell r="R84">
            <v>0</v>
          </cell>
          <cell r="S84">
            <v>0</v>
          </cell>
          <cell r="T84">
            <v>0</v>
          </cell>
          <cell r="U84">
            <v>0</v>
          </cell>
          <cell r="V84">
            <v>0</v>
          </cell>
          <cell r="W84">
            <v>0</v>
          </cell>
          <cell r="X84">
            <v>0</v>
          </cell>
          <cell r="Y84">
            <v>0</v>
          </cell>
          <cell r="Z84">
            <v>0</v>
          </cell>
          <cell r="AA84">
            <v>0</v>
          </cell>
          <cell r="AB84">
            <v>0</v>
          </cell>
          <cell r="AC84">
            <v>0</v>
          </cell>
          <cell r="AD84">
            <v>0</v>
          </cell>
          <cell r="AE84">
            <v>54.238748560311187</v>
          </cell>
          <cell r="AF84">
            <v>0</v>
          </cell>
          <cell r="AG84">
            <v>0</v>
          </cell>
          <cell r="AH84">
            <v>0</v>
          </cell>
          <cell r="AI84">
            <v>0</v>
          </cell>
          <cell r="AJ84">
            <v>0</v>
          </cell>
          <cell r="AK84">
            <v>0</v>
          </cell>
          <cell r="AL84">
            <v>0</v>
          </cell>
          <cell r="AM84">
            <v>0</v>
          </cell>
          <cell r="AN84">
            <v>0</v>
          </cell>
          <cell r="AO84">
            <v>0</v>
          </cell>
          <cell r="AP84">
            <v>0</v>
          </cell>
          <cell r="AQ84">
            <v>0</v>
          </cell>
          <cell r="AR84">
            <v>0</v>
          </cell>
          <cell r="AS84">
            <v>0</v>
          </cell>
          <cell r="AT84">
            <v>0</v>
          </cell>
          <cell r="AU84">
            <v>0</v>
          </cell>
          <cell r="AV84">
            <v>0</v>
          </cell>
          <cell r="AW84">
            <v>0</v>
          </cell>
          <cell r="AX84">
            <v>0</v>
          </cell>
          <cell r="AY84">
            <v>0</v>
          </cell>
          <cell r="AZ84">
            <v>0</v>
          </cell>
          <cell r="BA84">
            <v>0</v>
          </cell>
          <cell r="BB84">
            <v>0</v>
          </cell>
          <cell r="BC84">
            <v>0</v>
          </cell>
          <cell r="BD84">
            <v>0</v>
          </cell>
          <cell r="BE84">
            <v>0</v>
          </cell>
          <cell r="BF84">
            <v>0</v>
          </cell>
          <cell r="BG84">
            <v>0</v>
          </cell>
          <cell r="BH84">
            <v>0</v>
          </cell>
          <cell r="BI84">
            <v>0</v>
          </cell>
          <cell r="BJ84">
            <v>0</v>
          </cell>
          <cell r="BK84">
            <v>105100</v>
          </cell>
          <cell r="BL84">
            <v>0</v>
          </cell>
          <cell r="BM84">
            <v>0</v>
          </cell>
        </row>
        <row r="85">
          <cell r="B85" t="str">
            <v>AGRICULT</v>
          </cell>
          <cell r="C85">
            <v>0</v>
          </cell>
          <cell r="D85">
            <v>0</v>
          </cell>
          <cell r="E85">
            <v>0</v>
          </cell>
          <cell r="F85">
            <v>0</v>
          </cell>
          <cell r="G85">
            <v>0</v>
          </cell>
          <cell r="H85">
            <v>0</v>
          </cell>
          <cell r="I85">
            <v>0</v>
          </cell>
          <cell r="J85">
            <v>0</v>
          </cell>
          <cell r="K85">
            <v>0</v>
          </cell>
          <cell r="L85">
            <v>0</v>
          </cell>
          <cell r="M85">
            <v>0</v>
          </cell>
          <cell r="N85">
            <v>0</v>
          </cell>
          <cell r="O85">
            <v>0</v>
          </cell>
          <cell r="P85">
            <v>0</v>
          </cell>
          <cell r="Q85">
            <v>0</v>
          </cell>
          <cell r="R85">
            <v>0</v>
          </cell>
          <cell r="S85">
            <v>0</v>
          </cell>
          <cell r="T85">
            <v>0</v>
          </cell>
          <cell r="U85">
            <v>0</v>
          </cell>
          <cell r="V85">
            <v>0</v>
          </cell>
          <cell r="W85">
            <v>0</v>
          </cell>
          <cell r="X85">
            <v>0</v>
          </cell>
          <cell r="Y85">
            <v>0</v>
          </cell>
          <cell r="Z85">
            <v>21.708041000000001</v>
          </cell>
          <cell r="AA85">
            <v>0</v>
          </cell>
          <cell r="AB85">
            <v>0</v>
          </cell>
          <cell r="AC85">
            <v>0</v>
          </cell>
          <cell r="AD85">
            <v>0</v>
          </cell>
          <cell r="AE85">
            <v>0</v>
          </cell>
          <cell r="AF85">
            <v>312.38452221027717</v>
          </cell>
          <cell r="AG85">
            <v>53.846336924405179</v>
          </cell>
          <cell r="AH85">
            <v>0</v>
          </cell>
          <cell r="AI85">
            <v>0</v>
          </cell>
          <cell r="AJ85">
            <v>0</v>
          </cell>
          <cell r="AK85">
            <v>0</v>
          </cell>
          <cell r="AL85">
            <v>0</v>
          </cell>
          <cell r="AM85">
            <v>0</v>
          </cell>
          <cell r="AN85">
            <v>0</v>
          </cell>
          <cell r="AO85">
            <v>5984.2925138650016</v>
          </cell>
          <cell r="AP85">
            <v>0</v>
          </cell>
          <cell r="AQ85">
            <v>0</v>
          </cell>
          <cell r="AR85">
            <v>0</v>
          </cell>
          <cell r="AS85">
            <v>0</v>
          </cell>
          <cell r="AT85">
            <v>0</v>
          </cell>
          <cell r="AU85">
            <v>0</v>
          </cell>
          <cell r="AV85">
            <v>0</v>
          </cell>
          <cell r="AW85">
            <v>0</v>
          </cell>
          <cell r="AX85">
            <v>0</v>
          </cell>
          <cell r="AY85">
            <v>0</v>
          </cell>
          <cell r="AZ85">
            <v>0</v>
          </cell>
          <cell r="BA85">
            <v>0</v>
          </cell>
          <cell r="BB85">
            <v>0</v>
          </cell>
          <cell r="BC85">
            <v>0</v>
          </cell>
          <cell r="BD85">
            <v>0</v>
          </cell>
          <cell r="BE85">
            <v>0</v>
          </cell>
          <cell r="BF85">
            <v>0</v>
          </cell>
          <cell r="BG85">
            <v>0</v>
          </cell>
          <cell r="BH85">
            <v>0</v>
          </cell>
          <cell r="BI85">
            <v>0</v>
          </cell>
          <cell r="BJ85">
            <v>0</v>
          </cell>
          <cell r="BK85">
            <v>240800</v>
          </cell>
          <cell r="BL85">
            <v>0</v>
          </cell>
          <cell r="BM85">
            <v>0</v>
          </cell>
        </row>
        <row r="86">
          <cell r="B86" t="str">
            <v>FISHING</v>
          </cell>
          <cell r="C86">
            <v>0</v>
          </cell>
          <cell r="D86">
            <v>0</v>
          </cell>
          <cell r="E86">
            <v>0</v>
          </cell>
          <cell r="F86">
            <v>0</v>
          </cell>
          <cell r="G86">
            <v>0</v>
          </cell>
          <cell r="H86">
            <v>0</v>
          </cell>
          <cell r="I86">
            <v>0</v>
          </cell>
          <cell r="J86">
            <v>0</v>
          </cell>
          <cell r="K86">
            <v>0</v>
          </cell>
          <cell r="L86">
            <v>0</v>
          </cell>
          <cell r="M86">
            <v>0</v>
          </cell>
          <cell r="N86">
            <v>0</v>
          </cell>
          <cell r="O86">
            <v>0</v>
          </cell>
          <cell r="P86">
            <v>0</v>
          </cell>
          <cell r="Q86">
            <v>0</v>
          </cell>
          <cell r="R86">
            <v>0</v>
          </cell>
          <cell r="S86">
            <v>0</v>
          </cell>
          <cell r="T86">
            <v>0</v>
          </cell>
          <cell r="U86">
            <v>0</v>
          </cell>
          <cell r="V86">
            <v>0</v>
          </cell>
          <cell r="W86">
            <v>0</v>
          </cell>
          <cell r="X86">
            <v>0</v>
          </cell>
          <cell r="Y86">
            <v>0</v>
          </cell>
          <cell r="Z86">
            <v>0</v>
          </cell>
          <cell r="AA86">
            <v>0</v>
          </cell>
          <cell r="AB86">
            <v>0</v>
          </cell>
          <cell r="AC86">
            <v>0</v>
          </cell>
          <cell r="AD86">
            <v>0</v>
          </cell>
          <cell r="AE86">
            <v>0</v>
          </cell>
          <cell r="AF86">
            <v>0</v>
          </cell>
          <cell r="AG86">
            <v>0</v>
          </cell>
          <cell r="AH86">
            <v>0</v>
          </cell>
          <cell r="AI86">
            <v>0</v>
          </cell>
          <cell r="AJ86">
            <v>0</v>
          </cell>
          <cell r="AK86">
            <v>0</v>
          </cell>
          <cell r="AL86">
            <v>0</v>
          </cell>
          <cell r="AM86">
            <v>0</v>
          </cell>
          <cell r="AN86">
            <v>0</v>
          </cell>
          <cell r="AO86">
            <v>0</v>
          </cell>
          <cell r="AP86">
            <v>0</v>
          </cell>
          <cell r="AQ86">
            <v>0</v>
          </cell>
          <cell r="AR86">
            <v>0</v>
          </cell>
          <cell r="AS86">
            <v>0</v>
          </cell>
          <cell r="AT86">
            <v>0</v>
          </cell>
          <cell r="AU86">
            <v>0</v>
          </cell>
          <cell r="AV86">
            <v>0</v>
          </cell>
          <cell r="AW86">
            <v>0</v>
          </cell>
          <cell r="AX86">
            <v>0</v>
          </cell>
          <cell r="AY86">
            <v>0</v>
          </cell>
          <cell r="AZ86">
            <v>0</v>
          </cell>
          <cell r="BA86">
            <v>0</v>
          </cell>
          <cell r="BB86">
            <v>0</v>
          </cell>
          <cell r="BC86">
            <v>0</v>
          </cell>
          <cell r="BD86">
            <v>0</v>
          </cell>
          <cell r="BE86">
            <v>0</v>
          </cell>
          <cell r="BF86">
            <v>0</v>
          </cell>
          <cell r="BG86">
            <v>0</v>
          </cell>
          <cell r="BH86">
            <v>0</v>
          </cell>
          <cell r="BI86">
            <v>0</v>
          </cell>
          <cell r="BJ86">
            <v>0</v>
          </cell>
          <cell r="BK86">
            <v>0</v>
          </cell>
          <cell r="BL86">
            <v>0</v>
          </cell>
          <cell r="BM86">
            <v>0</v>
          </cell>
        </row>
        <row r="87">
          <cell r="B87" t="str">
            <v>ONONSPEC</v>
          </cell>
          <cell r="C87">
            <v>0</v>
          </cell>
          <cell r="D87">
            <v>0</v>
          </cell>
          <cell r="E87">
            <v>0</v>
          </cell>
          <cell r="F87">
            <v>0</v>
          </cell>
          <cell r="G87">
            <v>0</v>
          </cell>
          <cell r="H87">
            <v>0</v>
          </cell>
          <cell r="I87">
            <v>0</v>
          </cell>
          <cell r="J87">
            <v>0</v>
          </cell>
          <cell r="K87">
            <v>0</v>
          </cell>
          <cell r="L87">
            <v>0</v>
          </cell>
          <cell r="M87">
            <v>0</v>
          </cell>
          <cell r="N87">
            <v>0</v>
          </cell>
          <cell r="O87">
            <v>0</v>
          </cell>
          <cell r="P87">
            <v>0</v>
          </cell>
          <cell r="Q87">
            <v>0</v>
          </cell>
          <cell r="R87">
            <v>0</v>
          </cell>
          <cell r="S87">
            <v>0</v>
          </cell>
          <cell r="T87">
            <v>0</v>
          </cell>
          <cell r="U87">
            <v>0</v>
          </cell>
          <cell r="V87">
            <v>0</v>
          </cell>
          <cell r="W87">
            <v>0</v>
          </cell>
          <cell r="X87">
            <v>0</v>
          </cell>
          <cell r="Y87">
            <v>0</v>
          </cell>
          <cell r="Z87">
            <v>151.66122540499995</v>
          </cell>
          <cell r="AA87">
            <v>0</v>
          </cell>
          <cell r="AB87">
            <v>0</v>
          </cell>
          <cell r="AC87">
            <v>0</v>
          </cell>
          <cell r="AD87">
            <v>0</v>
          </cell>
          <cell r="AE87">
            <v>127.099257084047</v>
          </cell>
          <cell r="AF87">
            <v>81531.513870625829</v>
          </cell>
          <cell r="AG87">
            <v>2594.3151547789735</v>
          </cell>
          <cell r="AH87">
            <v>0</v>
          </cell>
          <cell r="AI87">
            <v>0</v>
          </cell>
          <cell r="AJ87">
            <v>3739.5</v>
          </cell>
          <cell r="AK87">
            <v>8040.8000000000011</v>
          </cell>
          <cell r="AL87">
            <v>0</v>
          </cell>
          <cell r="AM87">
            <v>0</v>
          </cell>
          <cell r="AN87">
            <v>0</v>
          </cell>
          <cell r="AO87">
            <v>37810.233435890652</v>
          </cell>
          <cell r="AP87">
            <v>0</v>
          </cell>
          <cell r="AQ87">
            <v>0</v>
          </cell>
          <cell r="AR87">
            <v>0</v>
          </cell>
          <cell r="AS87">
            <v>0</v>
          </cell>
          <cell r="AT87">
            <v>0</v>
          </cell>
          <cell r="AU87">
            <v>0</v>
          </cell>
          <cell r="AV87">
            <v>0</v>
          </cell>
          <cell r="AW87">
            <v>0</v>
          </cell>
          <cell r="AX87">
            <v>0</v>
          </cell>
          <cell r="AY87">
            <v>0</v>
          </cell>
          <cell r="AZ87">
            <v>0</v>
          </cell>
          <cell r="BA87">
            <v>0</v>
          </cell>
          <cell r="BB87">
            <v>0</v>
          </cell>
          <cell r="BC87">
            <v>0</v>
          </cell>
          <cell r="BD87">
            <v>0</v>
          </cell>
          <cell r="BE87">
            <v>0</v>
          </cell>
          <cell r="BF87">
            <v>0</v>
          </cell>
          <cell r="BG87">
            <v>0</v>
          </cell>
          <cell r="BH87">
            <v>0</v>
          </cell>
          <cell r="BI87">
            <v>0</v>
          </cell>
          <cell r="BJ87">
            <v>0</v>
          </cell>
          <cell r="BK87">
            <v>75500</v>
          </cell>
          <cell r="BL87">
            <v>0</v>
          </cell>
          <cell r="BM87">
            <v>0</v>
          </cell>
        </row>
        <row r="88">
          <cell r="B88" t="str">
            <v>NONENUSE</v>
          </cell>
          <cell r="C88">
            <v>0</v>
          </cell>
          <cell r="D88">
            <v>0</v>
          </cell>
          <cell r="E88">
            <v>0</v>
          </cell>
          <cell r="F88">
            <v>0</v>
          </cell>
          <cell r="G88">
            <v>0</v>
          </cell>
          <cell r="H88">
            <v>0</v>
          </cell>
          <cell r="I88">
            <v>0</v>
          </cell>
          <cell r="J88">
            <v>0</v>
          </cell>
          <cell r="K88">
            <v>0</v>
          </cell>
          <cell r="L88">
            <v>0</v>
          </cell>
          <cell r="M88">
            <v>0</v>
          </cell>
          <cell r="N88">
            <v>0</v>
          </cell>
          <cell r="O88">
            <v>0</v>
          </cell>
          <cell r="P88">
            <v>0</v>
          </cell>
          <cell r="Q88">
            <v>0</v>
          </cell>
          <cell r="R88">
            <v>0</v>
          </cell>
          <cell r="S88">
            <v>0</v>
          </cell>
          <cell r="T88">
            <v>0</v>
          </cell>
          <cell r="U88">
            <v>0</v>
          </cell>
          <cell r="V88">
            <v>0</v>
          </cell>
          <cell r="W88">
            <v>0</v>
          </cell>
          <cell r="X88">
            <v>0</v>
          </cell>
          <cell r="Y88">
            <v>0</v>
          </cell>
          <cell r="Z88">
            <v>0</v>
          </cell>
          <cell r="AA88">
            <v>0</v>
          </cell>
          <cell r="AB88">
            <v>0</v>
          </cell>
          <cell r="AC88">
            <v>0</v>
          </cell>
          <cell r="AD88">
            <v>0</v>
          </cell>
          <cell r="AE88">
            <v>0</v>
          </cell>
          <cell r="AF88">
            <v>0</v>
          </cell>
          <cell r="AG88">
            <v>0</v>
          </cell>
          <cell r="AH88">
            <v>0</v>
          </cell>
          <cell r="AI88">
            <v>0</v>
          </cell>
          <cell r="AJ88">
            <v>0</v>
          </cell>
          <cell r="AK88">
            <v>0</v>
          </cell>
          <cell r="AL88">
            <v>0</v>
          </cell>
          <cell r="AM88">
            <v>0</v>
          </cell>
          <cell r="AN88">
            <v>0</v>
          </cell>
          <cell r="AO88">
            <v>864520.39390147431</v>
          </cell>
          <cell r="AP88">
            <v>0</v>
          </cell>
          <cell r="AQ88">
            <v>0</v>
          </cell>
          <cell r="AR88">
            <v>0</v>
          </cell>
          <cell r="AS88">
            <v>0</v>
          </cell>
          <cell r="AT88">
            <v>0</v>
          </cell>
          <cell r="AU88">
            <v>0</v>
          </cell>
          <cell r="AV88">
            <v>0</v>
          </cell>
          <cell r="AW88">
            <v>0</v>
          </cell>
          <cell r="AX88">
            <v>0</v>
          </cell>
          <cell r="AY88">
            <v>0</v>
          </cell>
          <cell r="AZ88">
            <v>0</v>
          </cell>
          <cell r="BA88">
            <v>0</v>
          </cell>
          <cell r="BB88">
            <v>0</v>
          </cell>
          <cell r="BC88">
            <v>0</v>
          </cell>
          <cell r="BD88">
            <v>0</v>
          </cell>
          <cell r="BE88">
            <v>0</v>
          </cell>
          <cell r="BF88">
            <v>0</v>
          </cell>
          <cell r="BG88">
            <v>0</v>
          </cell>
          <cell r="BH88">
            <v>0</v>
          </cell>
          <cell r="BI88">
            <v>0</v>
          </cell>
          <cell r="BJ88">
            <v>0</v>
          </cell>
          <cell r="BK88">
            <v>0</v>
          </cell>
          <cell r="BL88">
            <v>0</v>
          </cell>
          <cell r="BM88">
            <v>0</v>
          </cell>
        </row>
        <row r="89">
          <cell r="B89" t="str">
            <v>NEINTREN</v>
          </cell>
          <cell r="C89">
            <v>0</v>
          </cell>
          <cell r="D89">
            <v>0</v>
          </cell>
          <cell r="E89">
            <v>0</v>
          </cell>
          <cell r="F89">
            <v>0</v>
          </cell>
          <cell r="G89">
            <v>0</v>
          </cell>
          <cell r="H89">
            <v>0</v>
          </cell>
          <cell r="I89">
            <v>0</v>
          </cell>
          <cell r="J89">
            <v>0</v>
          </cell>
          <cell r="K89">
            <v>0</v>
          </cell>
          <cell r="L89">
            <v>0</v>
          </cell>
          <cell r="M89">
            <v>0</v>
          </cell>
          <cell r="N89">
            <v>0</v>
          </cell>
          <cell r="O89">
            <v>0</v>
          </cell>
          <cell r="P89">
            <v>0</v>
          </cell>
          <cell r="Q89">
            <v>0</v>
          </cell>
          <cell r="R89">
            <v>0</v>
          </cell>
          <cell r="S89">
            <v>0</v>
          </cell>
          <cell r="T89">
            <v>0</v>
          </cell>
          <cell r="U89">
            <v>0</v>
          </cell>
          <cell r="V89">
            <v>0</v>
          </cell>
          <cell r="W89">
            <v>0</v>
          </cell>
          <cell r="X89">
            <v>0</v>
          </cell>
          <cell r="Y89">
            <v>0</v>
          </cell>
          <cell r="Z89">
            <v>0</v>
          </cell>
          <cell r="AA89">
            <v>0</v>
          </cell>
          <cell r="AB89">
            <v>0</v>
          </cell>
          <cell r="AC89">
            <v>0</v>
          </cell>
          <cell r="AD89">
            <v>0</v>
          </cell>
          <cell r="AE89">
            <v>0</v>
          </cell>
          <cell r="AF89">
            <v>0</v>
          </cell>
          <cell r="AG89">
            <v>0</v>
          </cell>
          <cell r="AH89">
            <v>0</v>
          </cell>
          <cell r="AI89">
            <v>0</v>
          </cell>
          <cell r="AJ89">
            <v>0</v>
          </cell>
          <cell r="AK89">
            <v>0</v>
          </cell>
          <cell r="AL89">
            <v>0</v>
          </cell>
          <cell r="AM89">
            <v>0</v>
          </cell>
          <cell r="AN89">
            <v>0</v>
          </cell>
          <cell r="AO89">
            <v>864520.39390147431</v>
          </cell>
          <cell r="AP89">
            <v>0</v>
          </cell>
          <cell r="AQ89">
            <v>0</v>
          </cell>
          <cell r="AR89">
            <v>0</v>
          </cell>
          <cell r="AS89">
            <v>0</v>
          </cell>
          <cell r="AT89">
            <v>0</v>
          </cell>
          <cell r="AU89">
            <v>0</v>
          </cell>
          <cell r="AV89">
            <v>0</v>
          </cell>
          <cell r="AW89">
            <v>0</v>
          </cell>
          <cell r="AX89">
            <v>0</v>
          </cell>
          <cell r="AY89">
            <v>0</v>
          </cell>
          <cell r="AZ89">
            <v>0</v>
          </cell>
          <cell r="BA89">
            <v>0</v>
          </cell>
          <cell r="BB89">
            <v>0</v>
          </cell>
          <cell r="BC89">
            <v>0</v>
          </cell>
          <cell r="BD89">
            <v>0</v>
          </cell>
          <cell r="BE89">
            <v>0</v>
          </cell>
          <cell r="BF89">
            <v>0</v>
          </cell>
          <cell r="BG89">
            <v>0</v>
          </cell>
          <cell r="BH89">
            <v>0</v>
          </cell>
          <cell r="BI89">
            <v>0</v>
          </cell>
          <cell r="BJ89">
            <v>0</v>
          </cell>
          <cell r="BK89">
            <v>0</v>
          </cell>
          <cell r="BL89">
            <v>0</v>
          </cell>
          <cell r="BM89">
            <v>0</v>
          </cell>
        </row>
        <row r="90">
          <cell r="B90" t="str">
            <v>NETRANS</v>
          </cell>
          <cell r="C90">
            <v>0</v>
          </cell>
          <cell r="D90">
            <v>0</v>
          </cell>
          <cell r="E90">
            <v>0</v>
          </cell>
          <cell r="F90">
            <v>0</v>
          </cell>
          <cell r="G90">
            <v>0</v>
          </cell>
          <cell r="H90">
            <v>0</v>
          </cell>
          <cell r="I90">
            <v>0</v>
          </cell>
          <cell r="J90">
            <v>0</v>
          </cell>
          <cell r="K90">
            <v>0</v>
          </cell>
          <cell r="L90">
            <v>0</v>
          </cell>
          <cell r="M90">
            <v>0</v>
          </cell>
          <cell r="N90">
            <v>0</v>
          </cell>
          <cell r="O90">
            <v>0</v>
          </cell>
          <cell r="P90">
            <v>0</v>
          </cell>
          <cell r="Q90">
            <v>0</v>
          </cell>
          <cell r="R90">
            <v>0</v>
          </cell>
          <cell r="S90">
            <v>0</v>
          </cell>
          <cell r="T90">
            <v>0</v>
          </cell>
          <cell r="U90">
            <v>0</v>
          </cell>
          <cell r="V90">
            <v>0</v>
          </cell>
          <cell r="W90">
            <v>0</v>
          </cell>
          <cell r="X90">
            <v>0</v>
          </cell>
          <cell r="Y90">
            <v>0</v>
          </cell>
          <cell r="Z90">
            <v>0</v>
          </cell>
          <cell r="AA90">
            <v>0</v>
          </cell>
          <cell r="AB90">
            <v>0</v>
          </cell>
          <cell r="AC90">
            <v>0</v>
          </cell>
          <cell r="AD90">
            <v>0</v>
          </cell>
          <cell r="AE90">
            <v>0</v>
          </cell>
          <cell r="AF90">
            <v>0</v>
          </cell>
          <cell r="AG90">
            <v>0</v>
          </cell>
          <cell r="AH90">
            <v>0</v>
          </cell>
          <cell r="AI90">
            <v>0</v>
          </cell>
          <cell r="AJ90">
            <v>0</v>
          </cell>
          <cell r="AK90">
            <v>0</v>
          </cell>
          <cell r="AL90">
            <v>0</v>
          </cell>
          <cell r="AM90">
            <v>0</v>
          </cell>
          <cell r="AN90">
            <v>0</v>
          </cell>
          <cell r="AP90">
            <v>0</v>
          </cell>
          <cell r="AQ90">
            <v>0</v>
          </cell>
          <cell r="AR90">
            <v>0</v>
          </cell>
          <cell r="AS90">
            <v>0</v>
          </cell>
          <cell r="AT90">
            <v>0</v>
          </cell>
          <cell r="AU90">
            <v>0</v>
          </cell>
          <cell r="AV90">
            <v>0</v>
          </cell>
          <cell r="AW90">
            <v>0</v>
          </cell>
          <cell r="AX90">
            <v>0</v>
          </cell>
          <cell r="AY90">
            <v>0</v>
          </cell>
          <cell r="AZ90">
            <v>0</v>
          </cell>
          <cell r="BA90">
            <v>0</v>
          </cell>
          <cell r="BB90">
            <v>0</v>
          </cell>
          <cell r="BC90">
            <v>0</v>
          </cell>
          <cell r="BD90">
            <v>0</v>
          </cell>
          <cell r="BE90">
            <v>0</v>
          </cell>
          <cell r="BF90">
            <v>0</v>
          </cell>
          <cell r="BG90">
            <v>0</v>
          </cell>
          <cell r="BH90">
            <v>0</v>
          </cell>
          <cell r="BI90">
            <v>0</v>
          </cell>
          <cell r="BJ90">
            <v>0</v>
          </cell>
          <cell r="BK90">
            <v>0</v>
          </cell>
          <cell r="BL90">
            <v>0</v>
          </cell>
          <cell r="BM90">
            <v>0</v>
          </cell>
        </row>
        <row r="91">
          <cell r="B91" t="str">
            <v>NEOTHER</v>
          </cell>
          <cell r="C91">
            <v>0</v>
          </cell>
          <cell r="D91">
            <v>0</v>
          </cell>
          <cell r="E91">
            <v>0</v>
          </cell>
          <cell r="F91">
            <v>0</v>
          </cell>
          <cell r="G91">
            <v>0</v>
          </cell>
          <cell r="H91">
            <v>0</v>
          </cell>
          <cell r="I91">
            <v>0</v>
          </cell>
          <cell r="J91">
            <v>0</v>
          </cell>
          <cell r="K91">
            <v>0</v>
          </cell>
          <cell r="L91">
            <v>0</v>
          </cell>
          <cell r="M91">
            <v>0</v>
          </cell>
          <cell r="N91">
            <v>0</v>
          </cell>
          <cell r="O91">
            <v>0</v>
          </cell>
          <cell r="P91">
            <v>0</v>
          </cell>
          <cell r="Q91">
            <v>0</v>
          </cell>
          <cell r="R91">
            <v>0</v>
          </cell>
          <cell r="S91">
            <v>0</v>
          </cell>
          <cell r="T91">
            <v>0</v>
          </cell>
          <cell r="U91">
            <v>0</v>
          </cell>
          <cell r="V91">
            <v>0</v>
          </cell>
          <cell r="W91">
            <v>0</v>
          </cell>
          <cell r="X91">
            <v>0</v>
          </cell>
          <cell r="Y91">
            <v>0</v>
          </cell>
          <cell r="Z91">
            <v>0</v>
          </cell>
          <cell r="AA91">
            <v>0</v>
          </cell>
          <cell r="AB91">
            <v>0</v>
          </cell>
          <cell r="AC91">
            <v>0</v>
          </cell>
          <cell r="AD91">
            <v>0</v>
          </cell>
          <cell r="AE91">
            <v>0</v>
          </cell>
          <cell r="AF91">
            <v>0</v>
          </cell>
          <cell r="AG91">
            <v>0</v>
          </cell>
          <cell r="AH91">
            <v>0</v>
          </cell>
          <cell r="AI91">
            <v>0</v>
          </cell>
          <cell r="AJ91">
            <v>0</v>
          </cell>
          <cell r="AK91">
            <v>0</v>
          </cell>
          <cell r="AL91">
            <v>0</v>
          </cell>
          <cell r="AM91">
            <v>0</v>
          </cell>
          <cell r="AN91">
            <v>0</v>
          </cell>
          <cell r="AP91">
            <v>0</v>
          </cell>
          <cell r="AQ91">
            <v>0</v>
          </cell>
          <cell r="AR91">
            <v>0</v>
          </cell>
          <cell r="AS91">
            <v>0</v>
          </cell>
          <cell r="AT91">
            <v>0</v>
          </cell>
          <cell r="AU91">
            <v>0</v>
          </cell>
          <cell r="AV91">
            <v>0</v>
          </cell>
          <cell r="AW91">
            <v>0</v>
          </cell>
          <cell r="AX91">
            <v>0</v>
          </cell>
          <cell r="AY91">
            <v>0</v>
          </cell>
          <cell r="AZ91">
            <v>0</v>
          </cell>
          <cell r="BA91">
            <v>0</v>
          </cell>
          <cell r="BB91">
            <v>0</v>
          </cell>
          <cell r="BC91">
            <v>0</v>
          </cell>
          <cell r="BD91">
            <v>0</v>
          </cell>
          <cell r="BE91">
            <v>0</v>
          </cell>
          <cell r="BF91">
            <v>0</v>
          </cell>
          <cell r="BG91">
            <v>0</v>
          </cell>
          <cell r="BH91">
            <v>0</v>
          </cell>
          <cell r="BI91">
            <v>0</v>
          </cell>
          <cell r="BJ91">
            <v>0</v>
          </cell>
          <cell r="BK91">
            <v>0</v>
          </cell>
          <cell r="BL91">
            <v>0</v>
          </cell>
          <cell r="BM91">
            <v>0</v>
          </cell>
        </row>
        <row r="92">
          <cell r="B92" t="str">
            <v>NECHEM</v>
          </cell>
          <cell r="C92">
            <v>0</v>
          </cell>
          <cell r="D92">
            <v>0</v>
          </cell>
          <cell r="E92">
            <v>0</v>
          </cell>
          <cell r="F92">
            <v>0</v>
          </cell>
          <cell r="G92">
            <v>0</v>
          </cell>
          <cell r="H92">
            <v>0</v>
          </cell>
          <cell r="I92">
            <v>0</v>
          </cell>
          <cell r="J92">
            <v>0</v>
          </cell>
          <cell r="K92">
            <v>0</v>
          </cell>
          <cell r="L92">
            <v>0</v>
          </cell>
          <cell r="M92">
            <v>0</v>
          </cell>
          <cell r="N92">
            <v>0</v>
          </cell>
          <cell r="O92">
            <v>0</v>
          </cell>
          <cell r="P92">
            <v>0</v>
          </cell>
          <cell r="Q92">
            <v>0</v>
          </cell>
          <cell r="R92">
            <v>0</v>
          </cell>
          <cell r="S92">
            <v>0</v>
          </cell>
          <cell r="T92">
            <v>0</v>
          </cell>
          <cell r="U92">
            <v>0</v>
          </cell>
          <cell r="V92">
            <v>0</v>
          </cell>
          <cell r="W92">
            <v>0</v>
          </cell>
          <cell r="X92">
            <v>0</v>
          </cell>
          <cell r="Y92">
            <v>0</v>
          </cell>
          <cell r="Z92">
            <v>0</v>
          </cell>
          <cell r="AA92">
            <v>0</v>
          </cell>
          <cell r="AB92">
            <v>0</v>
          </cell>
          <cell r="AC92">
            <v>0</v>
          </cell>
          <cell r="AD92">
            <v>0</v>
          </cell>
          <cell r="AE92">
            <v>0</v>
          </cell>
          <cell r="AF92">
            <v>0</v>
          </cell>
          <cell r="AG92">
            <v>0</v>
          </cell>
          <cell r="AH92">
            <v>0</v>
          </cell>
          <cell r="AI92">
            <v>0</v>
          </cell>
          <cell r="AJ92">
            <v>0</v>
          </cell>
          <cell r="AK92">
            <v>0</v>
          </cell>
          <cell r="AL92">
            <v>0</v>
          </cell>
          <cell r="AM92">
            <v>0</v>
          </cell>
          <cell r="AN92">
            <v>0</v>
          </cell>
          <cell r="AO92">
            <v>0</v>
          </cell>
          <cell r="AP92">
            <v>0</v>
          </cell>
          <cell r="AQ92">
            <v>0</v>
          </cell>
          <cell r="AR92">
            <v>0</v>
          </cell>
          <cell r="AS92">
            <v>0</v>
          </cell>
          <cell r="AT92">
            <v>0</v>
          </cell>
          <cell r="AU92">
            <v>0</v>
          </cell>
          <cell r="AV92">
            <v>0</v>
          </cell>
          <cell r="AW92">
            <v>0</v>
          </cell>
          <cell r="AX92">
            <v>0</v>
          </cell>
          <cell r="AY92">
            <v>0</v>
          </cell>
          <cell r="AZ92">
            <v>0</v>
          </cell>
          <cell r="BA92">
            <v>0</v>
          </cell>
          <cell r="BB92">
            <v>0</v>
          </cell>
          <cell r="BC92">
            <v>0</v>
          </cell>
          <cell r="BD92">
            <v>0</v>
          </cell>
          <cell r="BE92">
            <v>0</v>
          </cell>
          <cell r="BF92">
            <v>0</v>
          </cell>
          <cell r="BG92">
            <v>0</v>
          </cell>
          <cell r="BH92">
            <v>0</v>
          </cell>
          <cell r="BI92">
            <v>0</v>
          </cell>
          <cell r="BJ92">
            <v>0</v>
          </cell>
          <cell r="BK92">
            <v>0</v>
          </cell>
          <cell r="BL92">
            <v>0</v>
          </cell>
          <cell r="BM92">
            <v>0</v>
          </cell>
        </row>
        <row r="93">
          <cell r="B93" t="str">
            <v>ELOUTPUT</v>
          </cell>
          <cell r="C93">
            <v>0</v>
          </cell>
          <cell r="D93">
            <v>0</v>
          </cell>
          <cell r="E93">
            <v>0</v>
          </cell>
          <cell r="F93">
            <v>0</v>
          </cell>
          <cell r="G93">
            <v>0</v>
          </cell>
          <cell r="H93">
            <v>0</v>
          </cell>
          <cell r="I93">
            <v>0</v>
          </cell>
          <cell r="J93">
            <v>0</v>
          </cell>
          <cell r="K93">
            <v>0</v>
          </cell>
          <cell r="L93">
            <v>0</v>
          </cell>
          <cell r="M93">
            <v>0</v>
          </cell>
          <cell r="N93">
            <v>0</v>
          </cell>
          <cell r="O93">
            <v>0</v>
          </cell>
          <cell r="P93">
            <v>0</v>
          </cell>
          <cell r="Q93">
            <v>0</v>
          </cell>
          <cell r="R93">
            <v>0</v>
          </cell>
          <cell r="S93">
            <v>0</v>
          </cell>
          <cell r="T93">
            <v>0</v>
          </cell>
          <cell r="U93">
            <v>0</v>
          </cell>
          <cell r="V93">
            <v>0</v>
          </cell>
          <cell r="W93">
            <v>0</v>
          </cell>
          <cell r="X93">
            <v>0</v>
          </cell>
          <cell r="Y93">
            <v>0</v>
          </cell>
          <cell r="Z93">
            <v>0</v>
          </cell>
          <cell r="AA93">
            <v>0</v>
          </cell>
          <cell r="AB93">
            <v>0</v>
          </cell>
          <cell r="AC93">
            <v>0</v>
          </cell>
          <cell r="AD93">
            <v>0</v>
          </cell>
          <cell r="AE93">
            <v>0</v>
          </cell>
          <cell r="AF93">
            <v>0</v>
          </cell>
          <cell r="AG93">
            <v>0</v>
          </cell>
          <cell r="AH93">
            <v>0</v>
          </cell>
          <cell r="AI93">
            <v>0</v>
          </cell>
          <cell r="AJ93">
            <v>0</v>
          </cell>
          <cell r="AK93">
            <v>0</v>
          </cell>
          <cell r="AL93">
            <v>0</v>
          </cell>
          <cell r="AM93">
            <v>0</v>
          </cell>
          <cell r="AN93">
            <v>0</v>
          </cell>
          <cell r="AO93">
            <v>0</v>
          </cell>
          <cell r="AP93">
            <v>0</v>
          </cell>
          <cell r="AQ93">
            <v>0</v>
          </cell>
          <cell r="AR93">
            <v>0</v>
          </cell>
          <cell r="AS93">
            <v>0</v>
          </cell>
          <cell r="AT93">
            <v>0</v>
          </cell>
          <cell r="AU93">
            <v>0</v>
          </cell>
          <cell r="AV93">
            <v>0</v>
          </cell>
          <cell r="AW93">
            <v>0</v>
          </cell>
          <cell r="AX93">
            <v>0</v>
          </cell>
          <cell r="AY93">
            <v>0</v>
          </cell>
          <cell r="AZ93">
            <v>45861</v>
          </cell>
          <cell r="BA93">
            <v>162499</v>
          </cell>
          <cell r="BB93">
            <v>0</v>
          </cell>
          <cell r="BC93">
            <v>0</v>
          </cell>
          <cell r="BD93">
            <v>0</v>
          </cell>
          <cell r="BE93">
            <v>0</v>
          </cell>
          <cell r="BF93">
            <v>212452</v>
          </cell>
          <cell r="BG93">
            <v>0</v>
          </cell>
          <cell r="BH93">
            <v>0</v>
          </cell>
          <cell r="BI93">
            <v>0</v>
          </cell>
          <cell r="BJ93">
            <v>0</v>
          </cell>
          <cell r="BK93">
            <v>1843813</v>
          </cell>
          <cell r="BL93">
            <v>0</v>
          </cell>
          <cell r="BM93">
            <v>0</v>
          </cell>
        </row>
        <row r="94">
          <cell r="B94" t="str">
            <v>ELMAINE</v>
          </cell>
          <cell r="C94">
            <v>0</v>
          </cell>
          <cell r="D94">
            <v>0</v>
          </cell>
          <cell r="E94">
            <v>0</v>
          </cell>
          <cell r="F94">
            <v>0</v>
          </cell>
          <cell r="G94">
            <v>0</v>
          </cell>
          <cell r="H94">
            <v>0</v>
          </cell>
          <cell r="I94">
            <v>0</v>
          </cell>
          <cell r="J94">
            <v>0</v>
          </cell>
          <cell r="K94">
            <v>0</v>
          </cell>
          <cell r="L94">
            <v>0</v>
          </cell>
          <cell r="M94">
            <v>0</v>
          </cell>
          <cell r="N94">
            <v>0</v>
          </cell>
          <cell r="O94">
            <v>0</v>
          </cell>
          <cell r="P94">
            <v>0</v>
          </cell>
          <cell r="Q94">
            <v>0</v>
          </cell>
          <cell r="R94">
            <v>0</v>
          </cell>
          <cell r="S94">
            <v>0</v>
          </cell>
          <cell r="T94">
            <v>0</v>
          </cell>
          <cell r="U94">
            <v>0</v>
          </cell>
          <cell r="V94">
            <v>0</v>
          </cell>
          <cell r="W94">
            <v>0</v>
          </cell>
          <cell r="X94">
            <v>0</v>
          </cell>
          <cell r="Y94">
            <v>0</v>
          </cell>
          <cell r="Z94">
            <v>0</v>
          </cell>
          <cell r="AA94">
            <v>0</v>
          </cell>
          <cell r="AB94">
            <v>0</v>
          </cell>
          <cell r="AC94">
            <v>0</v>
          </cell>
          <cell r="AD94">
            <v>0</v>
          </cell>
          <cell r="AE94">
            <v>0</v>
          </cell>
          <cell r="AF94">
            <v>0</v>
          </cell>
          <cell r="AG94">
            <v>0</v>
          </cell>
          <cell r="AH94">
            <v>0</v>
          </cell>
          <cell r="AI94">
            <v>0</v>
          </cell>
          <cell r="AJ94">
            <v>0</v>
          </cell>
          <cell r="AK94">
            <v>0</v>
          </cell>
          <cell r="AL94">
            <v>0</v>
          </cell>
          <cell r="AM94">
            <v>0</v>
          </cell>
          <cell r="AN94">
            <v>0</v>
          </cell>
          <cell r="AO94">
            <v>0</v>
          </cell>
          <cell r="AP94">
            <v>0</v>
          </cell>
          <cell r="AQ94">
            <v>0</v>
          </cell>
          <cell r="AR94">
            <v>0</v>
          </cell>
          <cell r="AS94">
            <v>0</v>
          </cell>
          <cell r="AT94">
            <v>0</v>
          </cell>
          <cell r="AU94">
            <v>0</v>
          </cell>
          <cell r="AV94">
            <v>0</v>
          </cell>
          <cell r="AW94">
            <v>0</v>
          </cell>
          <cell r="AX94">
            <v>0</v>
          </cell>
          <cell r="AY94">
            <v>0</v>
          </cell>
          <cell r="AZ94">
            <v>45861</v>
          </cell>
          <cell r="BA94">
            <v>162099</v>
          </cell>
          <cell r="BB94">
            <v>0</v>
          </cell>
          <cell r="BC94">
            <v>0</v>
          </cell>
          <cell r="BD94">
            <v>0</v>
          </cell>
          <cell r="BE94">
            <v>0</v>
          </cell>
          <cell r="BF94">
            <v>203552</v>
          </cell>
          <cell r="BG94">
            <v>0</v>
          </cell>
          <cell r="BH94">
            <v>0</v>
          </cell>
          <cell r="BI94">
            <v>0</v>
          </cell>
          <cell r="BJ94">
            <v>0</v>
          </cell>
          <cell r="BK94">
            <v>1617813</v>
          </cell>
          <cell r="BL94">
            <v>0</v>
          </cell>
          <cell r="BM94">
            <v>0</v>
          </cell>
        </row>
        <row r="95">
          <cell r="B95" t="str">
            <v>ELAUTOE</v>
          </cell>
          <cell r="C95">
            <v>0</v>
          </cell>
          <cell r="D95">
            <v>0</v>
          </cell>
          <cell r="E95">
            <v>0</v>
          </cell>
          <cell r="F95">
            <v>0</v>
          </cell>
          <cell r="G95">
            <v>0</v>
          </cell>
          <cell r="H95">
            <v>0</v>
          </cell>
          <cell r="I95">
            <v>0</v>
          </cell>
          <cell r="J95">
            <v>0</v>
          </cell>
          <cell r="K95">
            <v>0</v>
          </cell>
          <cell r="L95">
            <v>0</v>
          </cell>
          <cell r="M95">
            <v>0</v>
          </cell>
          <cell r="N95">
            <v>0</v>
          </cell>
          <cell r="O95">
            <v>0</v>
          </cell>
          <cell r="P95">
            <v>0</v>
          </cell>
          <cell r="Q95">
            <v>0</v>
          </cell>
          <cell r="R95">
            <v>0</v>
          </cell>
          <cell r="S95">
            <v>0</v>
          </cell>
          <cell r="T95">
            <v>0</v>
          </cell>
          <cell r="U95">
            <v>0</v>
          </cell>
          <cell r="V95">
            <v>0</v>
          </cell>
          <cell r="W95">
            <v>0</v>
          </cell>
          <cell r="X95">
            <v>0</v>
          </cell>
          <cell r="Y95">
            <v>0</v>
          </cell>
          <cell r="Z95">
            <v>0</v>
          </cell>
          <cell r="AA95">
            <v>0</v>
          </cell>
          <cell r="AB95">
            <v>0</v>
          </cell>
          <cell r="AC95">
            <v>0</v>
          </cell>
          <cell r="AD95">
            <v>0</v>
          </cell>
          <cell r="AE95">
            <v>0</v>
          </cell>
          <cell r="AF95">
            <v>0</v>
          </cell>
          <cell r="AG95">
            <v>0</v>
          </cell>
          <cell r="AH95">
            <v>0</v>
          </cell>
          <cell r="AI95">
            <v>0</v>
          </cell>
          <cell r="AJ95">
            <v>0</v>
          </cell>
          <cell r="AK95">
            <v>0</v>
          </cell>
          <cell r="AL95">
            <v>0</v>
          </cell>
          <cell r="AM95">
            <v>0</v>
          </cell>
          <cell r="AN95">
            <v>0</v>
          </cell>
          <cell r="AO95">
            <v>0</v>
          </cell>
          <cell r="AP95">
            <v>0</v>
          </cell>
          <cell r="AQ95">
            <v>0</v>
          </cell>
          <cell r="AR95">
            <v>0</v>
          </cell>
          <cell r="AS95">
            <v>0</v>
          </cell>
          <cell r="AT95">
            <v>0</v>
          </cell>
          <cell r="AU95">
            <v>0</v>
          </cell>
          <cell r="AV95">
            <v>0</v>
          </cell>
          <cell r="AW95">
            <v>0</v>
          </cell>
          <cell r="AX95">
            <v>0</v>
          </cell>
          <cell r="AY95">
            <v>0</v>
          </cell>
          <cell r="AZ95">
            <v>0</v>
          </cell>
          <cell r="BA95">
            <v>400</v>
          </cell>
          <cell r="BB95">
            <v>0</v>
          </cell>
          <cell r="BC95">
            <v>0</v>
          </cell>
          <cell r="BD95">
            <v>0</v>
          </cell>
          <cell r="BE95">
            <v>0</v>
          </cell>
          <cell r="BF95">
            <v>8900</v>
          </cell>
          <cell r="BG95">
            <v>0</v>
          </cell>
          <cell r="BH95">
            <v>0</v>
          </cell>
          <cell r="BI95">
            <v>0</v>
          </cell>
          <cell r="BJ95">
            <v>0</v>
          </cell>
          <cell r="BK95">
            <v>226000</v>
          </cell>
          <cell r="BL95">
            <v>0</v>
          </cell>
          <cell r="BM95">
            <v>0</v>
          </cell>
        </row>
        <row r="96">
          <cell r="B96" t="str">
            <v>ELMAINC</v>
          </cell>
          <cell r="C96">
            <v>0</v>
          </cell>
          <cell r="D96">
            <v>0</v>
          </cell>
          <cell r="E96">
            <v>0</v>
          </cell>
          <cell r="F96">
            <v>0</v>
          </cell>
          <cell r="G96">
            <v>0</v>
          </cell>
          <cell r="H96">
            <v>0</v>
          </cell>
          <cell r="I96">
            <v>0</v>
          </cell>
          <cell r="J96">
            <v>0</v>
          </cell>
          <cell r="K96">
            <v>0</v>
          </cell>
          <cell r="L96">
            <v>0</v>
          </cell>
          <cell r="M96">
            <v>0</v>
          </cell>
          <cell r="N96">
            <v>0</v>
          </cell>
          <cell r="O96">
            <v>0</v>
          </cell>
          <cell r="P96">
            <v>0</v>
          </cell>
          <cell r="Q96">
            <v>0</v>
          </cell>
          <cell r="R96">
            <v>0</v>
          </cell>
          <cell r="S96">
            <v>0</v>
          </cell>
          <cell r="T96">
            <v>0</v>
          </cell>
          <cell r="U96">
            <v>0</v>
          </cell>
          <cell r="V96">
            <v>0</v>
          </cell>
          <cell r="W96">
            <v>0</v>
          </cell>
          <cell r="X96">
            <v>0</v>
          </cell>
          <cell r="Y96">
            <v>0</v>
          </cell>
          <cell r="Z96">
            <v>0</v>
          </cell>
          <cell r="AA96">
            <v>0</v>
          </cell>
          <cell r="AB96">
            <v>0</v>
          </cell>
          <cell r="AC96">
            <v>0</v>
          </cell>
          <cell r="AD96">
            <v>0</v>
          </cell>
          <cell r="AE96">
            <v>0</v>
          </cell>
          <cell r="AF96">
            <v>0</v>
          </cell>
          <cell r="AG96">
            <v>0</v>
          </cell>
          <cell r="AH96">
            <v>0</v>
          </cell>
          <cell r="AI96">
            <v>0</v>
          </cell>
          <cell r="AJ96">
            <v>0</v>
          </cell>
          <cell r="AK96">
            <v>0</v>
          </cell>
          <cell r="AL96">
            <v>0</v>
          </cell>
          <cell r="AM96">
            <v>0</v>
          </cell>
          <cell r="AN96">
            <v>0</v>
          </cell>
          <cell r="AO96">
            <v>0</v>
          </cell>
          <cell r="AP96">
            <v>0</v>
          </cell>
          <cell r="AQ96">
            <v>0</v>
          </cell>
          <cell r="AR96">
            <v>0</v>
          </cell>
          <cell r="AS96">
            <v>0</v>
          </cell>
          <cell r="AT96">
            <v>0</v>
          </cell>
          <cell r="AU96">
            <v>0</v>
          </cell>
          <cell r="AV96">
            <v>0</v>
          </cell>
          <cell r="AW96">
            <v>0</v>
          </cell>
          <cell r="AX96">
            <v>0</v>
          </cell>
          <cell r="AY96">
            <v>0</v>
          </cell>
          <cell r="AZ96">
            <v>0</v>
          </cell>
          <cell r="BA96">
            <v>0</v>
          </cell>
          <cell r="BB96">
            <v>0</v>
          </cell>
          <cell r="BC96">
            <v>0</v>
          </cell>
          <cell r="BD96">
            <v>0</v>
          </cell>
          <cell r="BE96">
            <v>0</v>
          </cell>
          <cell r="BF96">
            <v>0</v>
          </cell>
          <cell r="BG96">
            <v>0</v>
          </cell>
          <cell r="BH96">
            <v>0</v>
          </cell>
          <cell r="BI96">
            <v>0</v>
          </cell>
          <cell r="BJ96">
            <v>0</v>
          </cell>
          <cell r="BK96">
            <v>0</v>
          </cell>
          <cell r="BL96">
            <v>0</v>
          </cell>
          <cell r="BM96">
            <v>0</v>
          </cell>
        </row>
        <row r="97">
          <cell r="B97" t="str">
            <v>ELAUTOC</v>
          </cell>
          <cell r="C97">
            <v>0</v>
          </cell>
          <cell r="D97">
            <v>0</v>
          </cell>
          <cell r="E97">
            <v>0</v>
          </cell>
          <cell r="F97">
            <v>0</v>
          </cell>
          <cell r="G97">
            <v>0</v>
          </cell>
          <cell r="H97">
            <v>0</v>
          </cell>
          <cell r="I97">
            <v>0</v>
          </cell>
          <cell r="J97">
            <v>0</v>
          </cell>
          <cell r="K97">
            <v>0</v>
          </cell>
          <cell r="L97">
            <v>0</v>
          </cell>
          <cell r="M97">
            <v>0</v>
          </cell>
          <cell r="N97">
            <v>0</v>
          </cell>
          <cell r="O97">
            <v>0</v>
          </cell>
          <cell r="P97">
            <v>0</v>
          </cell>
          <cell r="Q97">
            <v>0</v>
          </cell>
          <cell r="R97">
            <v>0</v>
          </cell>
          <cell r="S97">
            <v>0</v>
          </cell>
          <cell r="T97">
            <v>0</v>
          </cell>
          <cell r="U97">
            <v>0</v>
          </cell>
          <cell r="V97">
            <v>0</v>
          </cell>
          <cell r="W97">
            <v>0</v>
          </cell>
          <cell r="X97">
            <v>0</v>
          </cell>
          <cell r="Y97">
            <v>0</v>
          </cell>
          <cell r="Z97">
            <v>0</v>
          </cell>
          <cell r="AA97">
            <v>0</v>
          </cell>
          <cell r="AB97">
            <v>0</v>
          </cell>
          <cell r="AC97">
            <v>0</v>
          </cell>
          <cell r="AD97">
            <v>0</v>
          </cell>
          <cell r="AE97">
            <v>0</v>
          </cell>
          <cell r="AF97">
            <v>0</v>
          </cell>
          <cell r="AG97">
            <v>0</v>
          </cell>
          <cell r="AH97">
            <v>0</v>
          </cell>
          <cell r="AI97">
            <v>0</v>
          </cell>
          <cell r="AJ97">
            <v>0</v>
          </cell>
          <cell r="AK97">
            <v>0</v>
          </cell>
          <cell r="AL97">
            <v>0</v>
          </cell>
          <cell r="AM97">
            <v>0</v>
          </cell>
          <cell r="AN97">
            <v>0</v>
          </cell>
          <cell r="AO97">
            <v>0</v>
          </cell>
          <cell r="AP97">
            <v>0</v>
          </cell>
          <cell r="AQ97">
            <v>0</v>
          </cell>
          <cell r="AR97">
            <v>0</v>
          </cell>
          <cell r="AS97">
            <v>0</v>
          </cell>
          <cell r="AT97">
            <v>0</v>
          </cell>
          <cell r="AU97">
            <v>0</v>
          </cell>
          <cell r="AV97">
            <v>0</v>
          </cell>
          <cell r="AW97">
            <v>0</v>
          </cell>
          <cell r="AX97">
            <v>0</v>
          </cell>
          <cell r="AY97">
            <v>0</v>
          </cell>
          <cell r="AZ97">
            <v>0</v>
          </cell>
          <cell r="BA97">
            <v>0</v>
          </cell>
          <cell r="BB97">
            <v>0</v>
          </cell>
          <cell r="BC97">
            <v>0</v>
          </cell>
          <cell r="BD97">
            <v>0</v>
          </cell>
          <cell r="BE97">
            <v>0</v>
          </cell>
          <cell r="BF97">
            <v>0</v>
          </cell>
          <cell r="BG97">
            <v>0</v>
          </cell>
          <cell r="BH97">
            <v>0</v>
          </cell>
          <cell r="BI97">
            <v>0</v>
          </cell>
          <cell r="BJ97">
            <v>0</v>
          </cell>
          <cell r="BK97">
            <v>0</v>
          </cell>
          <cell r="BL97">
            <v>0</v>
          </cell>
          <cell r="BM97">
            <v>0</v>
          </cell>
        </row>
        <row r="98">
          <cell r="B98" t="str">
            <v>HEMAINC</v>
          </cell>
          <cell r="C98">
            <v>0</v>
          </cell>
          <cell r="D98">
            <v>0</v>
          </cell>
          <cell r="E98">
            <v>0</v>
          </cell>
          <cell r="F98">
            <v>0</v>
          </cell>
          <cell r="G98">
            <v>0</v>
          </cell>
          <cell r="H98">
            <v>0</v>
          </cell>
          <cell r="I98">
            <v>0</v>
          </cell>
          <cell r="J98">
            <v>0</v>
          </cell>
          <cell r="K98">
            <v>0</v>
          </cell>
          <cell r="L98">
            <v>0</v>
          </cell>
          <cell r="M98">
            <v>0</v>
          </cell>
          <cell r="N98">
            <v>0</v>
          </cell>
          <cell r="O98">
            <v>0</v>
          </cell>
          <cell r="P98">
            <v>0</v>
          </cell>
          <cell r="Q98">
            <v>0</v>
          </cell>
          <cell r="R98">
            <v>0</v>
          </cell>
          <cell r="S98">
            <v>0</v>
          </cell>
          <cell r="T98">
            <v>0</v>
          </cell>
          <cell r="U98">
            <v>0</v>
          </cell>
          <cell r="V98">
            <v>0</v>
          </cell>
          <cell r="W98">
            <v>0</v>
          </cell>
          <cell r="X98">
            <v>0</v>
          </cell>
          <cell r="Y98">
            <v>0</v>
          </cell>
          <cell r="Z98">
            <v>0</v>
          </cell>
          <cell r="AA98">
            <v>0</v>
          </cell>
          <cell r="AB98">
            <v>0</v>
          </cell>
          <cell r="AC98">
            <v>0</v>
          </cell>
          <cell r="AD98">
            <v>0</v>
          </cell>
          <cell r="AE98">
            <v>0</v>
          </cell>
          <cell r="AF98">
            <v>0</v>
          </cell>
          <cell r="AG98">
            <v>0</v>
          </cell>
          <cell r="AH98">
            <v>0</v>
          </cell>
          <cell r="AI98">
            <v>0</v>
          </cell>
          <cell r="AJ98">
            <v>0</v>
          </cell>
          <cell r="AK98">
            <v>0</v>
          </cell>
          <cell r="AL98">
            <v>0</v>
          </cell>
          <cell r="AM98">
            <v>0</v>
          </cell>
          <cell r="AN98">
            <v>0</v>
          </cell>
          <cell r="AO98">
            <v>0</v>
          </cell>
          <cell r="AP98">
            <v>0</v>
          </cell>
          <cell r="AQ98">
            <v>0</v>
          </cell>
          <cell r="AR98">
            <v>0</v>
          </cell>
          <cell r="AS98">
            <v>0</v>
          </cell>
          <cell r="AT98">
            <v>0</v>
          </cell>
          <cell r="AU98">
            <v>0</v>
          </cell>
          <cell r="AV98">
            <v>0</v>
          </cell>
          <cell r="AW98">
            <v>0</v>
          </cell>
          <cell r="AX98">
            <v>0</v>
          </cell>
          <cell r="AY98">
            <v>0</v>
          </cell>
          <cell r="AZ98">
            <v>0</v>
          </cell>
          <cell r="BA98">
            <v>0</v>
          </cell>
          <cell r="BB98">
            <v>0</v>
          </cell>
          <cell r="BC98">
            <v>0</v>
          </cell>
          <cell r="BD98">
            <v>0</v>
          </cell>
          <cell r="BE98">
            <v>0</v>
          </cell>
          <cell r="BF98">
            <v>0</v>
          </cell>
          <cell r="BG98">
            <v>0</v>
          </cell>
          <cell r="BH98">
            <v>0</v>
          </cell>
          <cell r="BI98">
            <v>0</v>
          </cell>
          <cell r="BJ98">
            <v>0</v>
          </cell>
          <cell r="BK98">
            <v>0</v>
          </cell>
          <cell r="BL98">
            <v>0</v>
          </cell>
          <cell r="BM98">
            <v>0</v>
          </cell>
        </row>
        <row r="99">
          <cell r="B99" t="str">
            <v>HEAUTOC</v>
          </cell>
          <cell r="C99">
            <v>0</v>
          </cell>
          <cell r="D99">
            <v>0</v>
          </cell>
          <cell r="E99">
            <v>0</v>
          </cell>
          <cell r="F99">
            <v>0</v>
          </cell>
          <cell r="G99">
            <v>0</v>
          </cell>
          <cell r="H99">
            <v>0</v>
          </cell>
          <cell r="I99">
            <v>0</v>
          </cell>
          <cell r="J99">
            <v>0</v>
          </cell>
          <cell r="K99">
            <v>0</v>
          </cell>
          <cell r="L99">
            <v>0</v>
          </cell>
          <cell r="M99">
            <v>0</v>
          </cell>
          <cell r="N99">
            <v>0</v>
          </cell>
          <cell r="O99">
            <v>0</v>
          </cell>
          <cell r="P99">
            <v>0</v>
          </cell>
          <cell r="Q99">
            <v>0</v>
          </cell>
          <cell r="R99">
            <v>0</v>
          </cell>
          <cell r="S99">
            <v>0</v>
          </cell>
          <cell r="T99">
            <v>0</v>
          </cell>
          <cell r="U99">
            <v>0</v>
          </cell>
          <cell r="V99">
            <v>0</v>
          </cell>
          <cell r="W99">
            <v>0</v>
          </cell>
          <cell r="X99">
            <v>0</v>
          </cell>
          <cell r="Y99">
            <v>0</v>
          </cell>
          <cell r="Z99">
            <v>0</v>
          </cell>
          <cell r="AA99">
            <v>0</v>
          </cell>
          <cell r="AB99">
            <v>0</v>
          </cell>
          <cell r="AC99">
            <v>0</v>
          </cell>
          <cell r="AD99">
            <v>0</v>
          </cell>
          <cell r="AE99">
            <v>0</v>
          </cell>
          <cell r="AF99">
            <v>0</v>
          </cell>
          <cell r="AG99">
            <v>0</v>
          </cell>
          <cell r="AH99">
            <v>0</v>
          </cell>
          <cell r="AI99">
            <v>0</v>
          </cell>
          <cell r="AJ99">
            <v>0</v>
          </cell>
          <cell r="AK99">
            <v>0</v>
          </cell>
          <cell r="AL99">
            <v>0</v>
          </cell>
          <cell r="AM99">
            <v>0</v>
          </cell>
          <cell r="AN99">
            <v>0</v>
          </cell>
          <cell r="AO99">
            <v>0</v>
          </cell>
          <cell r="AP99">
            <v>0</v>
          </cell>
          <cell r="AQ99">
            <v>0</v>
          </cell>
          <cell r="AR99">
            <v>0</v>
          </cell>
          <cell r="AS99">
            <v>0</v>
          </cell>
          <cell r="AT99">
            <v>0</v>
          </cell>
          <cell r="AU99">
            <v>0</v>
          </cell>
          <cell r="AV99">
            <v>0</v>
          </cell>
          <cell r="AW99">
            <v>0</v>
          </cell>
          <cell r="AX99">
            <v>0</v>
          </cell>
          <cell r="AY99">
            <v>0</v>
          </cell>
          <cell r="AZ99">
            <v>0</v>
          </cell>
          <cell r="BA99">
            <v>0</v>
          </cell>
          <cell r="BB99">
            <v>0</v>
          </cell>
          <cell r="BC99">
            <v>0</v>
          </cell>
          <cell r="BD99">
            <v>0</v>
          </cell>
          <cell r="BE99">
            <v>0</v>
          </cell>
          <cell r="BF99">
            <v>0</v>
          </cell>
          <cell r="BG99">
            <v>0</v>
          </cell>
          <cell r="BH99">
            <v>0</v>
          </cell>
          <cell r="BI99">
            <v>0</v>
          </cell>
          <cell r="BJ99">
            <v>0</v>
          </cell>
          <cell r="BK99">
            <v>0</v>
          </cell>
          <cell r="BL99">
            <v>0</v>
          </cell>
          <cell r="BM99">
            <v>0</v>
          </cell>
        </row>
        <row r="100">
          <cell r="B100" t="str">
            <v>HEMAINH</v>
          </cell>
          <cell r="C100">
            <v>0</v>
          </cell>
          <cell r="D100">
            <v>0</v>
          </cell>
          <cell r="E100">
            <v>0</v>
          </cell>
          <cell r="F100">
            <v>0</v>
          </cell>
          <cell r="G100">
            <v>0</v>
          </cell>
          <cell r="H100">
            <v>0</v>
          </cell>
          <cell r="I100">
            <v>0</v>
          </cell>
          <cell r="J100">
            <v>0</v>
          </cell>
          <cell r="K100">
            <v>0</v>
          </cell>
          <cell r="L100">
            <v>0</v>
          </cell>
          <cell r="M100">
            <v>0</v>
          </cell>
          <cell r="N100">
            <v>0</v>
          </cell>
          <cell r="O100">
            <v>0</v>
          </cell>
          <cell r="P100">
            <v>0</v>
          </cell>
          <cell r="Q100">
            <v>0</v>
          </cell>
          <cell r="R100">
            <v>0</v>
          </cell>
          <cell r="S100">
            <v>0</v>
          </cell>
          <cell r="T100">
            <v>0</v>
          </cell>
          <cell r="U100">
            <v>0</v>
          </cell>
          <cell r="V100">
            <v>0</v>
          </cell>
          <cell r="W100">
            <v>0</v>
          </cell>
          <cell r="X100">
            <v>0</v>
          </cell>
          <cell r="Y100">
            <v>0</v>
          </cell>
          <cell r="Z100">
            <v>0</v>
          </cell>
          <cell r="AA100">
            <v>0</v>
          </cell>
          <cell r="AB100">
            <v>0</v>
          </cell>
          <cell r="AC100">
            <v>0</v>
          </cell>
          <cell r="AD100">
            <v>0</v>
          </cell>
          <cell r="AE100">
            <v>0</v>
          </cell>
          <cell r="AF100">
            <v>0</v>
          </cell>
          <cell r="AG100">
            <v>0</v>
          </cell>
          <cell r="AH100">
            <v>0</v>
          </cell>
          <cell r="AI100">
            <v>0</v>
          </cell>
          <cell r="AJ100">
            <v>0</v>
          </cell>
          <cell r="AK100">
            <v>0</v>
          </cell>
          <cell r="AL100">
            <v>0</v>
          </cell>
          <cell r="AM100">
            <v>0</v>
          </cell>
          <cell r="AN100">
            <v>0</v>
          </cell>
          <cell r="AO100">
            <v>0</v>
          </cell>
          <cell r="AP100">
            <v>0</v>
          </cell>
          <cell r="AQ100">
            <v>0</v>
          </cell>
          <cell r="AR100">
            <v>0</v>
          </cell>
          <cell r="AS100">
            <v>0</v>
          </cell>
          <cell r="AT100">
            <v>0</v>
          </cell>
          <cell r="AU100">
            <v>0</v>
          </cell>
          <cell r="AV100">
            <v>0</v>
          </cell>
          <cell r="AW100">
            <v>0</v>
          </cell>
          <cell r="AX100">
            <v>0</v>
          </cell>
          <cell r="AY100">
            <v>0</v>
          </cell>
          <cell r="AZ100">
            <v>0</v>
          </cell>
          <cell r="BA100">
            <v>0</v>
          </cell>
          <cell r="BB100">
            <v>0</v>
          </cell>
          <cell r="BC100">
            <v>0</v>
          </cell>
          <cell r="BD100">
            <v>0</v>
          </cell>
          <cell r="BE100">
            <v>0</v>
          </cell>
          <cell r="BF100">
            <v>0</v>
          </cell>
          <cell r="BG100">
            <v>0</v>
          </cell>
          <cell r="BH100">
            <v>0</v>
          </cell>
          <cell r="BI100">
            <v>0</v>
          </cell>
          <cell r="BJ100">
            <v>0</v>
          </cell>
          <cell r="BK100">
            <v>0</v>
          </cell>
          <cell r="BL100">
            <v>0</v>
          </cell>
          <cell r="BM100">
            <v>0</v>
          </cell>
        </row>
        <row r="101">
          <cell r="B101" t="str">
            <v>HEAUTOH</v>
          </cell>
          <cell r="C101">
            <v>0</v>
          </cell>
          <cell r="D101">
            <v>0</v>
          </cell>
          <cell r="E101">
            <v>0</v>
          </cell>
          <cell r="F101">
            <v>0</v>
          </cell>
          <cell r="G101">
            <v>0</v>
          </cell>
          <cell r="H101">
            <v>0</v>
          </cell>
          <cell r="I101">
            <v>0</v>
          </cell>
          <cell r="J101">
            <v>0</v>
          </cell>
          <cell r="K101">
            <v>0</v>
          </cell>
          <cell r="L101">
            <v>0</v>
          </cell>
          <cell r="M101">
            <v>0</v>
          </cell>
          <cell r="N101">
            <v>0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</v>
          </cell>
          <cell r="U101">
            <v>0</v>
          </cell>
          <cell r="V101">
            <v>0</v>
          </cell>
          <cell r="W101">
            <v>0</v>
          </cell>
          <cell r="X101">
            <v>0</v>
          </cell>
          <cell r="Y101">
            <v>0</v>
          </cell>
          <cell r="Z101">
            <v>0</v>
          </cell>
          <cell r="AA101">
            <v>0</v>
          </cell>
          <cell r="AB101">
            <v>0</v>
          </cell>
          <cell r="AC101">
            <v>0</v>
          </cell>
          <cell r="AD101">
            <v>0</v>
          </cell>
          <cell r="AE101">
            <v>0</v>
          </cell>
          <cell r="AF101">
            <v>0</v>
          </cell>
          <cell r="AG101">
            <v>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0</v>
          </cell>
          <cell r="AM101">
            <v>0</v>
          </cell>
          <cell r="AN101">
            <v>0</v>
          </cell>
          <cell r="AO101">
            <v>0</v>
          </cell>
          <cell r="AP101">
            <v>0</v>
          </cell>
          <cell r="AQ101">
            <v>0</v>
          </cell>
          <cell r="AR101">
            <v>0</v>
          </cell>
          <cell r="AS101">
            <v>0</v>
          </cell>
          <cell r="AT101">
            <v>0</v>
          </cell>
          <cell r="AU101">
            <v>0</v>
          </cell>
          <cell r="AV101">
            <v>0</v>
          </cell>
          <cell r="AW101">
            <v>0</v>
          </cell>
          <cell r="AX101">
            <v>0</v>
          </cell>
          <cell r="AY101">
            <v>0</v>
          </cell>
          <cell r="AZ101">
            <v>0</v>
          </cell>
          <cell r="BA101">
            <v>0</v>
          </cell>
          <cell r="BB101">
            <v>0</v>
          </cell>
          <cell r="BC101">
            <v>0</v>
          </cell>
          <cell r="BD101">
            <v>0</v>
          </cell>
          <cell r="BE101">
            <v>0</v>
          </cell>
          <cell r="BF101">
            <v>0</v>
          </cell>
          <cell r="BG101">
            <v>0</v>
          </cell>
          <cell r="BH101">
            <v>0</v>
          </cell>
          <cell r="BI101">
            <v>0</v>
          </cell>
          <cell r="BJ101">
            <v>0</v>
          </cell>
          <cell r="BK101">
            <v>0</v>
          </cell>
          <cell r="BL101">
            <v>0</v>
          </cell>
          <cell r="BM101">
            <v>0</v>
          </cell>
        </row>
        <row r="102">
          <cell r="B102" t="str">
            <v>HEATOUT</v>
          </cell>
          <cell r="C102">
            <v>0</v>
          </cell>
          <cell r="D102">
            <v>0</v>
          </cell>
          <cell r="E102">
            <v>0</v>
          </cell>
          <cell r="F102">
            <v>0</v>
          </cell>
          <cell r="G102">
            <v>0</v>
          </cell>
          <cell r="H102">
            <v>0</v>
          </cell>
          <cell r="I102">
            <v>0</v>
          </cell>
          <cell r="J102">
            <v>0</v>
          </cell>
          <cell r="K102">
            <v>0</v>
          </cell>
          <cell r="L102">
            <v>0</v>
          </cell>
          <cell r="M102">
            <v>0</v>
          </cell>
          <cell r="N102">
            <v>0</v>
          </cell>
          <cell r="O102">
            <v>0</v>
          </cell>
          <cell r="P102">
            <v>0</v>
          </cell>
          <cell r="Q102">
            <v>0</v>
          </cell>
          <cell r="R102">
            <v>0</v>
          </cell>
          <cell r="S102">
            <v>0</v>
          </cell>
          <cell r="T102">
            <v>0</v>
          </cell>
          <cell r="U102">
            <v>0</v>
          </cell>
          <cell r="V102">
            <v>0</v>
          </cell>
          <cell r="W102">
            <v>0</v>
          </cell>
          <cell r="X102">
            <v>0</v>
          </cell>
          <cell r="Y102">
            <v>0</v>
          </cell>
          <cell r="Z102">
            <v>0</v>
          </cell>
          <cell r="AA102">
            <v>0</v>
          </cell>
          <cell r="AB102">
            <v>0</v>
          </cell>
          <cell r="AC102">
            <v>0</v>
          </cell>
          <cell r="AD102">
            <v>0</v>
          </cell>
          <cell r="AE102">
            <v>0</v>
          </cell>
          <cell r="AF102">
            <v>0</v>
          </cell>
          <cell r="AG102">
            <v>0</v>
          </cell>
          <cell r="AH102">
            <v>0</v>
          </cell>
          <cell r="AI102">
            <v>0</v>
          </cell>
          <cell r="AJ102">
            <v>0</v>
          </cell>
          <cell r="AK102">
            <v>0</v>
          </cell>
          <cell r="AL102">
            <v>0</v>
          </cell>
          <cell r="AM102">
            <v>0</v>
          </cell>
          <cell r="AN102">
            <v>0</v>
          </cell>
          <cell r="AO102">
            <v>0</v>
          </cell>
          <cell r="AP102">
            <v>0</v>
          </cell>
          <cell r="AQ102">
            <v>0</v>
          </cell>
          <cell r="AR102">
            <v>0</v>
          </cell>
          <cell r="AS102">
            <v>0</v>
          </cell>
          <cell r="AT102">
            <v>0</v>
          </cell>
          <cell r="AU102">
            <v>0</v>
          </cell>
          <cell r="AV102">
            <v>0</v>
          </cell>
          <cell r="AW102">
            <v>0</v>
          </cell>
          <cell r="AX102">
            <v>0</v>
          </cell>
          <cell r="AY102">
            <v>0</v>
          </cell>
          <cell r="AZ102">
            <v>0</v>
          </cell>
          <cell r="BA102">
            <v>0</v>
          </cell>
          <cell r="BB102">
            <v>0</v>
          </cell>
          <cell r="BC102">
            <v>0</v>
          </cell>
          <cell r="BD102">
            <v>0</v>
          </cell>
          <cell r="BE102">
            <v>0</v>
          </cell>
          <cell r="BF102">
            <v>0</v>
          </cell>
          <cell r="BG102">
            <v>0</v>
          </cell>
          <cell r="BH102">
            <v>0</v>
          </cell>
          <cell r="BI102">
            <v>0</v>
          </cell>
          <cell r="BJ102">
            <v>0</v>
          </cell>
          <cell r="BK102">
            <v>0</v>
          </cell>
          <cell r="BL102">
            <v>0</v>
          </cell>
          <cell r="BM102">
            <v>0</v>
          </cell>
        </row>
        <row r="103">
          <cell r="B103" t="str">
            <v>MHYDPUMP</v>
          </cell>
          <cell r="C103">
            <v>0</v>
          </cell>
          <cell r="D103">
            <v>0</v>
          </cell>
          <cell r="E103">
            <v>0</v>
          </cell>
          <cell r="F103">
            <v>0</v>
          </cell>
          <cell r="G103">
            <v>0</v>
          </cell>
          <cell r="H103">
            <v>0</v>
          </cell>
          <cell r="I103">
            <v>0</v>
          </cell>
          <cell r="J103">
            <v>0</v>
          </cell>
          <cell r="K103">
            <v>0</v>
          </cell>
          <cell r="L103">
            <v>0</v>
          </cell>
          <cell r="M103">
            <v>0</v>
          </cell>
          <cell r="N103">
            <v>0</v>
          </cell>
          <cell r="O103">
            <v>0</v>
          </cell>
          <cell r="P103">
            <v>0</v>
          </cell>
          <cell r="Q103">
            <v>0</v>
          </cell>
          <cell r="R103">
            <v>0</v>
          </cell>
          <cell r="S103">
            <v>0</v>
          </cell>
          <cell r="T103">
            <v>0</v>
          </cell>
          <cell r="U103">
            <v>0</v>
          </cell>
          <cell r="V103">
            <v>0</v>
          </cell>
          <cell r="W103">
            <v>0</v>
          </cell>
          <cell r="X103">
            <v>0</v>
          </cell>
          <cell r="Y103">
            <v>0</v>
          </cell>
          <cell r="Z103">
            <v>0</v>
          </cell>
          <cell r="AA103">
            <v>0</v>
          </cell>
          <cell r="AB103">
            <v>0</v>
          </cell>
          <cell r="AC103">
            <v>0</v>
          </cell>
          <cell r="AD103">
            <v>0</v>
          </cell>
          <cell r="AE103">
            <v>0</v>
          </cell>
          <cell r="AF103">
            <v>0</v>
          </cell>
          <cell r="AG103">
            <v>0</v>
          </cell>
          <cell r="AH103">
            <v>0</v>
          </cell>
          <cell r="AI103">
            <v>0</v>
          </cell>
          <cell r="AJ103">
            <v>0</v>
          </cell>
          <cell r="AK103">
            <v>0</v>
          </cell>
          <cell r="AL103">
            <v>0</v>
          </cell>
          <cell r="AM103">
            <v>0</v>
          </cell>
          <cell r="AN103">
            <v>0</v>
          </cell>
          <cell r="AO103">
            <v>0</v>
          </cell>
          <cell r="AP103">
            <v>0</v>
          </cell>
          <cell r="AQ103">
            <v>0</v>
          </cell>
          <cell r="AR103">
            <v>0</v>
          </cell>
          <cell r="AS103">
            <v>0</v>
          </cell>
          <cell r="AT103">
            <v>0</v>
          </cell>
          <cell r="AU103">
            <v>0</v>
          </cell>
          <cell r="AV103">
            <v>0</v>
          </cell>
          <cell r="AW103">
            <v>0</v>
          </cell>
          <cell r="AX103">
            <v>0</v>
          </cell>
          <cell r="AY103">
            <v>0</v>
          </cell>
          <cell r="AZ103">
            <v>0</v>
          </cell>
          <cell r="BA103">
            <v>0</v>
          </cell>
          <cell r="BB103">
            <v>0</v>
          </cell>
          <cell r="BC103">
            <v>0</v>
          </cell>
          <cell r="BD103">
            <v>0</v>
          </cell>
          <cell r="BE103">
            <v>0</v>
          </cell>
          <cell r="BF103">
            <v>0</v>
          </cell>
          <cell r="BG103">
            <v>0</v>
          </cell>
          <cell r="BH103">
            <v>0</v>
          </cell>
          <cell r="BI103">
            <v>0</v>
          </cell>
          <cell r="BJ103">
            <v>0</v>
          </cell>
          <cell r="BK103">
            <v>0</v>
          </cell>
          <cell r="BL103">
            <v>0</v>
          </cell>
          <cell r="BM103">
            <v>0</v>
          </cell>
        </row>
        <row r="104">
          <cell r="B104" t="str">
            <v>AHYDPUMP</v>
          </cell>
          <cell r="C104">
            <v>0</v>
          </cell>
          <cell r="D104">
            <v>0</v>
          </cell>
          <cell r="E104">
            <v>0</v>
          </cell>
          <cell r="F104">
            <v>0</v>
          </cell>
          <cell r="G104">
            <v>0</v>
          </cell>
          <cell r="H104">
            <v>0</v>
          </cell>
          <cell r="I104">
            <v>0</v>
          </cell>
          <cell r="J104">
            <v>0</v>
          </cell>
          <cell r="K104">
            <v>0</v>
          </cell>
          <cell r="L104">
            <v>0</v>
          </cell>
          <cell r="M104">
            <v>0</v>
          </cell>
          <cell r="N104">
            <v>0</v>
          </cell>
          <cell r="O104">
            <v>0</v>
          </cell>
          <cell r="P104">
            <v>0</v>
          </cell>
          <cell r="Q104">
            <v>0</v>
          </cell>
          <cell r="R104">
            <v>0</v>
          </cell>
          <cell r="S104">
            <v>0</v>
          </cell>
          <cell r="T104">
            <v>0</v>
          </cell>
          <cell r="U104">
            <v>0</v>
          </cell>
          <cell r="V104">
            <v>0</v>
          </cell>
          <cell r="W104">
            <v>0</v>
          </cell>
          <cell r="X104">
            <v>0</v>
          </cell>
          <cell r="Y104">
            <v>0</v>
          </cell>
          <cell r="Z104">
            <v>0</v>
          </cell>
          <cell r="AA104">
            <v>0</v>
          </cell>
          <cell r="AB104">
            <v>0</v>
          </cell>
          <cell r="AC104">
            <v>0</v>
          </cell>
          <cell r="AD104">
            <v>0</v>
          </cell>
          <cell r="AE104">
            <v>0</v>
          </cell>
          <cell r="AF104">
            <v>0</v>
          </cell>
          <cell r="AG104">
            <v>0</v>
          </cell>
          <cell r="AH104">
            <v>0</v>
          </cell>
          <cell r="AI104">
            <v>0</v>
          </cell>
          <cell r="AJ104">
            <v>0</v>
          </cell>
          <cell r="AK104">
            <v>0</v>
          </cell>
          <cell r="AL104">
            <v>0</v>
          </cell>
          <cell r="AM104">
            <v>0</v>
          </cell>
          <cell r="AN104">
            <v>0</v>
          </cell>
          <cell r="AO104">
            <v>0</v>
          </cell>
          <cell r="AP104">
            <v>0</v>
          </cell>
          <cell r="AQ104">
            <v>0</v>
          </cell>
          <cell r="AR104">
            <v>0</v>
          </cell>
          <cell r="AS104">
            <v>0</v>
          </cell>
          <cell r="AT104">
            <v>0</v>
          </cell>
          <cell r="AU104">
            <v>0</v>
          </cell>
          <cell r="AV104">
            <v>0</v>
          </cell>
          <cell r="AW104">
            <v>0</v>
          </cell>
          <cell r="AX104">
            <v>0</v>
          </cell>
          <cell r="AY104">
            <v>0</v>
          </cell>
          <cell r="AZ104">
            <v>0</v>
          </cell>
          <cell r="BA104">
            <v>0</v>
          </cell>
          <cell r="BB104">
            <v>0</v>
          </cell>
          <cell r="BC104">
            <v>0</v>
          </cell>
          <cell r="BD104">
            <v>0</v>
          </cell>
          <cell r="BE104">
            <v>0</v>
          </cell>
          <cell r="BF104">
            <v>0</v>
          </cell>
          <cell r="BG104">
            <v>0</v>
          </cell>
          <cell r="BH104">
            <v>0</v>
          </cell>
          <cell r="BI104">
            <v>0</v>
          </cell>
          <cell r="BJ104">
            <v>0</v>
          </cell>
          <cell r="BK104">
            <v>0</v>
          </cell>
          <cell r="BL104">
            <v>0</v>
          </cell>
          <cell r="BM104">
            <v>0</v>
          </cell>
        </row>
        <row r="105">
          <cell r="B105" t="str">
            <v>VENTED</v>
          </cell>
          <cell r="C105">
            <v>0</v>
          </cell>
          <cell r="D105">
            <v>0</v>
          </cell>
          <cell r="E105">
            <v>0</v>
          </cell>
          <cell r="F105">
            <v>0</v>
          </cell>
          <cell r="G105">
            <v>0</v>
          </cell>
          <cell r="H105">
            <v>0</v>
          </cell>
          <cell r="I105">
            <v>0</v>
          </cell>
          <cell r="J105">
            <v>0</v>
          </cell>
          <cell r="K105">
            <v>0</v>
          </cell>
          <cell r="L105">
            <v>0</v>
          </cell>
          <cell r="M105">
            <v>0</v>
          </cell>
          <cell r="N105">
            <v>0</v>
          </cell>
          <cell r="O105">
            <v>0</v>
          </cell>
          <cell r="P105">
            <v>0</v>
          </cell>
          <cell r="Q105">
            <v>0</v>
          </cell>
          <cell r="R105">
            <v>0</v>
          </cell>
          <cell r="S105">
            <v>0</v>
          </cell>
          <cell r="T105">
            <v>0</v>
          </cell>
          <cell r="U105">
            <v>0</v>
          </cell>
          <cell r="V105">
            <v>0</v>
          </cell>
          <cell r="W105">
            <v>0</v>
          </cell>
          <cell r="X105">
            <v>0</v>
          </cell>
          <cell r="Y105">
            <v>0</v>
          </cell>
          <cell r="Z105">
            <v>0</v>
          </cell>
          <cell r="AA105">
            <v>0</v>
          </cell>
          <cell r="AB105">
            <v>0</v>
          </cell>
          <cell r="AC105">
            <v>0</v>
          </cell>
          <cell r="AD105">
            <v>0</v>
          </cell>
          <cell r="AE105">
            <v>0</v>
          </cell>
          <cell r="AF105">
            <v>0</v>
          </cell>
          <cell r="AG105">
            <v>0</v>
          </cell>
          <cell r="AH105">
            <v>0</v>
          </cell>
          <cell r="AI105">
            <v>0</v>
          </cell>
          <cell r="AJ105">
            <v>0</v>
          </cell>
          <cell r="AK105">
            <v>0</v>
          </cell>
          <cell r="AL105">
            <v>0</v>
          </cell>
          <cell r="AM105">
            <v>0</v>
          </cell>
          <cell r="AN105">
            <v>0</v>
          </cell>
          <cell r="AO105">
            <v>0</v>
          </cell>
          <cell r="AP105">
            <v>0</v>
          </cell>
          <cell r="AQ105">
            <v>0</v>
          </cell>
          <cell r="AR105">
            <v>0</v>
          </cell>
          <cell r="AS105">
            <v>0</v>
          </cell>
          <cell r="AT105">
            <v>0</v>
          </cell>
          <cell r="AU105">
            <v>0</v>
          </cell>
          <cell r="AV105">
            <v>0</v>
          </cell>
          <cell r="AW105">
            <v>0</v>
          </cell>
          <cell r="AX105">
            <v>0</v>
          </cell>
          <cell r="AY105">
            <v>0</v>
          </cell>
          <cell r="AZ105">
            <v>0</v>
          </cell>
          <cell r="BA105">
            <v>0</v>
          </cell>
          <cell r="BB105">
            <v>0</v>
          </cell>
          <cell r="BC105">
            <v>0</v>
          </cell>
          <cell r="BD105">
            <v>0</v>
          </cell>
          <cell r="BE105">
            <v>0</v>
          </cell>
          <cell r="BF105">
            <v>0</v>
          </cell>
          <cell r="BG105">
            <v>0</v>
          </cell>
          <cell r="BH105">
            <v>0</v>
          </cell>
          <cell r="BI105">
            <v>0</v>
          </cell>
          <cell r="BJ105">
            <v>0</v>
          </cell>
          <cell r="BK105">
            <v>0</v>
          </cell>
          <cell r="BL105">
            <v>0</v>
          </cell>
          <cell r="BM105">
            <v>0</v>
          </cell>
        </row>
        <row r="106">
          <cell r="B106" t="str">
            <v>FLARED</v>
          </cell>
          <cell r="C106">
            <v>0</v>
          </cell>
          <cell r="D106">
            <v>0</v>
          </cell>
          <cell r="E106">
            <v>0</v>
          </cell>
          <cell r="F106">
            <v>0</v>
          </cell>
          <cell r="G106">
            <v>0</v>
          </cell>
          <cell r="H106">
            <v>0</v>
          </cell>
          <cell r="I106">
            <v>0</v>
          </cell>
          <cell r="J106">
            <v>0</v>
          </cell>
          <cell r="K106">
            <v>0</v>
          </cell>
          <cell r="L106">
            <v>0</v>
          </cell>
          <cell r="M106">
            <v>0</v>
          </cell>
          <cell r="N106">
            <v>0</v>
          </cell>
          <cell r="O106">
            <v>0</v>
          </cell>
          <cell r="P106">
            <v>0</v>
          </cell>
          <cell r="Q106">
            <v>0</v>
          </cell>
          <cell r="R106">
            <v>0</v>
          </cell>
          <cell r="S106">
            <v>0</v>
          </cell>
          <cell r="T106">
            <v>0</v>
          </cell>
          <cell r="U106">
            <v>0</v>
          </cell>
          <cell r="V106">
            <v>0</v>
          </cell>
          <cell r="W106">
            <v>0</v>
          </cell>
          <cell r="X106">
            <v>0</v>
          </cell>
          <cell r="Y106">
            <v>0</v>
          </cell>
          <cell r="Z106">
            <v>0</v>
          </cell>
          <cell r="AA106">
            <v>0</v>
          </cell>
          <cell r="AB106">
            <v>0</v>
          </cell>
          <cell r="AC106">
            <v>0</v>
          </cell>
          <cell r="AD106">
            <v>0</v>
          </cell>
          <cell r="AE106">
            <v>0</v>
          </cell>
          <cell r="AF106">
            <v>0</v>
          </cell>
          <cell r="AG106">
            <v>0</v>
          </cell>
          <cell r="AH106">
            <v>0</v>
          </cell>
          <cell r="AI106">
            <v>0</v>
          </cell>
          <cell r="AJ106">
            <v>0</v>
          </cell>
          <cell r="AK106">
            <v>0</v>
          </cell>
          <cell r="AL106">
            <v>0</v>
          </cell>
          <cell r="AM106">
            <v>0</v>
          </cell>
          <cell r="AN106">
            <v>0</v>
          </cell>
          <cell r="AO106">
            <v>0</v>
          </cell>
          <cell r="AP106">
            <v>0</v>
          </cell>
          <cell r="AQ106">
            <v>0</v>
          </cell>
          <cell r="AR106">
            <v>0</v>
          </cell>
          <cell r="AS106">
            <v>0</v>
          </cell>
          <cell r="AT106">
            <v>0</v>
          </cell>
          <cell r="AU106">
            <v>0</v>
          </cell>
          <cell r="AV106">
            <v>0</v>
          </cell>
          <cell r="AW106">
            <v>0</v>
          </cell>
          <cell r="AX106">
            <v>0</v>
          </cell>
          <cell r="AY106">
            <v>0</v>
          </cell>
          <cell r="AZ106">
            <v>0</v>
          </cell>
          <cell r="BA106">
            <v>0</v>
          </cell>
          <cell r="BB106">
            <v>0</v>
          </cell>
          <cell r="BC106">
            <v>0</v>
          </cell>
          <cell r="BD106">
            <v>0</v>
          </cell>
          <cell r="BE106">
            <v>0</v>
          </cell>
          <cell r="BF106">
            <v>0</v>
          </cell>
          <cell r="BG106">
            <v>0</v>
          </cell>
          <cell r="BH106">
            <v>0</v>
          </cell>
          <cell r="BI106">
            <v>0</v>
          </cell>
          <cell r="BJ106">
            <v>0</v>
          </cell>
          <cell r="BK106">
            <v>0</v>
          </cell>
          <cell r="BL106">
            <v>0</v>
          </cell>
          <cell r="BM106">
            <v>0</v>
          </cell>
        </row>
      </sheetData>
      <sheetData sheetId="65">
        <row r="6">
          <cell r="B6" t="str">
            <v>ANTCOAL</v>
          </cell>
        </row>
      </sheetData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ents"/>
      <sheetName val="Oil – Proved reserves"/>
      <sheetName val="Oil - proved reserves history"/>
      <sheetName val="Oil Production – barrels"/>
      <sheetName val="Oil Production – tonnes"/>
      <sheetName val="Oil Consumption – barrels"/>
      <sheetName val="Oil Consumption – tonnes"/>
      <sheetName val="Oil - Regional consumption "/>
      <sheetName val="Oil –  Spot crude prices"/>
      <sheetName val="Oil - crude prices since 1861"/>
      <sheetName val="Oil - Refinery capacities"/>
      <sheetName val="Oil - Refinery throughputs"/>
      <sheetName val="Oil - Regional refining margins"/>
      <sheetName val="Oil - Trade movements"/>
      <sheetName val="Oil - Inter-area movements "/>
      <sheetName val="Oil - Imports and exports"/>
      <sheetName val="Gas – Proved reserves"/>
      <sheetName val="Gas - Proved reserves history "/>
      <sheetName val="Gas Production – bcm"/>
      <sheetName val="Gas Production – bcf"/>
      <sheetName val="Gas Production – mtoe"/>
      <sheetName val="Gas Consumption – bcm"/>
      <sheetName val="Gas Consumption – bcf"/>
      <sheetName val="Gas Consumption – mtoe"/>
      <sheetName val="Gas – Trade movements "/>
      <sheetName val="Gas – Trade movements LNG"/>
      <sheetName val="Gas - Prices "/>
      <sheetName val="Coal - Reserves"/>
      <sheetName val="Coal - Production tonnes"/>
      <sheetName val=" Coal - Production mtoe"/>
      <sheetName val="Coal - Consumption mtoe"/>
      <sheetName val="Coal - Prices"/>
      <sheetName val="Nuclear Energy Consumption TWh"/>
      <sheetName val="Nuclear Energy Consumption mtoe"/>
      <sheetName val="Hydro Consumption TWh"/>
      <sheetName val=" Hydro Consumption - mtoe"/>
      <sheetName val="Primary Energy - Consumption"/>
      <sheetName val="Primary Energy - Cons by fuel"/>
      <sheetName val="Electricity Generation "/>
      <sheetName val="Approximate conversion factors"/>
      <sheetName val="Definition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utomatic MM"/>
      <sheetName val="Main Menu"/>
      <sheetName val="Definitions"/>
      <sheetName val="Exceptions"/>
      <sheetName val="Data in physical units"/>
      <sheetName val="Conversion factors"/>
      <sheetName val="Disaggregated Balance"/>
      <sheetName val="Aggregated Balance"/>
      <sheetName val="DPU formulas"/>
      <sheetName val="CF formulas"/>
      <sheetName val="Coal_Table_1"/>
      <sheetName val="Coal_Table_4"/>
      <sheetName val="Gas_Table_1"/>
      <sheetName val="Gas_Table_2a"/>
      <sheetName val="Gas_Table_2b"/>
      <sheetName val="Oil_Table_1"/>
      <sheetName val="Oil_Table_2a"/>
      <sheetName val="Oil_Table_2b"/>
      <sheetName val="Oil_Table_3"/>
      <sheetName val="Ren_Table_1"/>
      <sheetName val="Ren_Table_2"/>
      <sheetName val="Ren_Table_3"/>
      <sheetName val="Ele_Table_1"/>
      <sheetName val="Ele_Table_3"/>
      <sheetName val="Ele_Table_4"/>
      <sheetName val="Ele_Table_6a"/>
      <sheetName val="Ele_Table_6b"/>
      <sheetName val="Ele_Table_6c"/>
      <sheetName val="Ele_Table_6d"/>
    </sheetNames>
    <sheetDataSet>
      <sheetData sheetId="0">
        <row r="6">
          <cell r="D6" t="str">
            <v>India</v>
          </cell>
        </row>
        <row r="9">
          <cell r="D9">
            <v>2009</v>
          </cell>
        </row>
        <row r="77">
          <cell r="C77" t="str">
            <v>Australia</v>
          </cell>
        </row>
        <row r="78">
          <cell r="C78" t="str">
            <v>Austria</v>
          </cell>
        </row>
        <row r="79">
          <cell r="C79" t="str">
            <v>Belgium</v>
          </cell>
        </row>
        <row r="80">
          <cell r="C80" t="str">
            <v>Canada</v>
          </cell>
        </row>
        <row r="81">
          <cell r="C81" t="str">
            <v>Chile</v>
          </cell>
        </row>
        <row r="82">
          <cell r="C82" t="str">
            <v>Czech Republic</v>
          </cell>
        </row>
        <row r="83">
          <cell r="C83" t="str">
            <v>Denmark</v>
          </cell>
        </row>
        <row r="84">
          <cell r="C84" t="str">
            <v>Estonia</v>
          </cell>
        </row>
        <row r="85">
          <cell r="C85" t="str">
            <v>Finland</v>
          </cell>
        </row>
        <row r="86">
          <cell r="C86" t="str">
            <v>France</v>
          </cell>
        </row>
        <row r="87">
          <cell r="C87" t="str">
            <v>Germany</v>
          </cell>
        </row>
        <row r="88">
          <cell r="C88" t="str">
            <v>Greece</v>
          </cell>
        </row>
        <row r="89">
          <cell r="C89" t="str">
            <v>Hungary</v>
          </cell>
        </row>
        <row r="90">
          <cell r="C90" t="str">
            <v>Iceland</v>
          </cell>
        </row>
        <row r="91">
          <cell r="C91" t="str">
            <v>Ireland</v>
          </cell>
        </row>
        <row r="92">
          <cell r="C92" t="str">
            <v>Israel</v>
          </cell>
        </row>
        <row r="93">
          <cell r="C93" t="str">
            <v>Italy</v>
          </cell>
        </row>
        <row r="94">
          <cell r="C94" t="str">
            <v>Japan</v>
          </cell>
        </row>
        <row r="95">
          <cell r="C95" t="str">
            <v>Korea</v>
          </cell>
        </row>
        <row r="96">
          <cell r="C96" t="str">
            <v>Luxembourg</v>
          </cell>
        </row>
        <row r="97">
          <cell r="C97" t="str">
            <v>Mexico</v>
          </cell>
        </row>
        <row r="98">
          <cell r="C98" t="str">
            <v>Netherlands</v>
          </cell>
        </row>
        <row r="99">
          <cell r="C99" t="str">
            <v>New Zealand</v>
          </cell>
        </row>
        <row r="100">
          <cell r="C100" t="str">
            <v>Norway</v>
          </cell>
        </row>
        <row r="101">
          <cell r="C101" t="str">
            <v>Poland</v>
          </cell>
        </row>
        <row r="102">
          <cell r="C102" t="str">
            <v>Portugal</v>
          </cell>
        </row>
        <row r="103">
          <cell r="C103" t="str">
            <v>Slovak Republic</v>
          </cell>
        </row>
        <row r="104">
          <cell r="C104" t="str">
            <v>Slovenia</v>
          </cell>
        </row>
        <row r="105">
          <cell r="C105" t="str">
            <v>Spain</v>
          </cell>
        </row>
        <row r="106">
          <cell r="C106" t="str">
            <v>Sweden</v>
          </cell>
        </row>
        <row r="107">
          <cell r="C107" t="str">
            <v>Switzerland</v>
          </cell>
        </row>
        <row r="108">
          <cell r="C108" t="str">
            <v>Turkey</v>
          </cell>
        </row>
        <row r="109">
          <cell r="C109" t="str">
            <v>United Kingdom</v>
          </cell>
        </row>
        <row r="110">
          <cell r="C110" t="str">
            <v>United States</v>
          </cell>
        </row>
        <row r="111">
          <cell r="C111" t="str">
            <v>Lithuania</v>
          </cell>
        </row>
        <row r="112">
          <cell r="C112" t="str">
            <v>People's Republic of China</v>
          </cell>
        </row>
        <row r="113">
          <cell r="C113" t="str">
            <v>South Africa</v>
          </cell>
        </row>
        <row r="114">
          <cell r="C114" t="str">
            <v>Ukraine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>
        <row r="70">
          <cell r="C70" t="str">
            <v>country</v>
          </cell>
        </row>
      </sheetData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4D20A5-A56A-4710-B9FE-FEAF77E5D69D}">
  <sheetPr>
    <tabColor rgb="FF00B050"/>
  </sheetPr>
  <dimension ref="A1:E45"/>
  <sheetViews>
    <sheetView topLeftCell="A43" workbookViewId="0">
      <selection activeCell="J12" sqref="J12"/>
    </sheetView>
  </sheetViews>
  <sheetFormatPr defaultRowHeight="15"/>
  <cols>
    <col min="1" max="1" width="6.42578125" customWidth="1"/>
    <col min="2" max="2" width="34.42578125" customWidth="1"/>
    <col min="3" max="3" width="21" customWidth="1"/>
    <col min="4" max="4" width="14.5703125" customWidth="1"/>
    <col min="5" max="5" width="15.85546875" customWidth="1"/>
  </cols>
  <sheetData>
    <row r="1" spans="1:5" ht="42" customHeight="1">
      <c r="A1" s="1" t="s">
        <v>0</v>
      </c>
      <c r="B1" s="1"/>
      <c r="C1" s="1"/>
      <c r="D1" s="1"/>
      <c r="E1" s="1"/>
    </row>
    <row r="2" spans="1:5" ht="30.75" customHeight="1">
      <c r="A2" s="2" t="s">
        <v>1</v>
      </c>
      <c r="B2" s="3" t="s">
        <v>2</v>
      </c>
      <c r="C2" s="4" t="s">
        <v>3</v>
      </c>
      <c r="D2" s="3" t="s">
        <v>4</v>
      </c>
      <c r="E2" s="5" t="s">
        <v>5</v>
      </c>
    </row>
    <row r="3" spans="1:5" ht="18" customHeight="1">
      <c r="A3" s="6">
        <v>1</v>
      </c>
      <c r="B3" s="7">
        <v>2</v>
      </c>
      <c r="C3" s="8">
        <v>3</v>
      </c>
      <c r="D3" s="8">
        <v>4</v>
      </c>
      <c r="E3" s="9">
        <v>5</v>
      </c>
    </row>
    <row r="4" spans="1:5" ht="30" customHeight="1">
      <c r="A4" s="10">
        <v>1</v>
      </c>
      <c r="B4" s="11" t="s">
        <v>6</v>
      </c>
      <c r="C4" s="11" t="s">
        <v>7</v>
      </c>
      <c r="D4" s="12" t="s">
        <v>8</v>
      </c>
      <c r="E4" s="13">
        <v>7.5</v>
      </c>
    </row>
    <row r="5" spans="1:5" ht="30" customHeight="1">
      <c r="A5" s="14">
        <f>A4+1</f>
        <v>2</v>
      </c>
      <c r="B5" s="11" t="s">
        <v>9</v>
      </c>
      <c r="C5" s="11" t="s">
        <v>7</v>
      </c>
      <c r="D5" s="12" t="s">
        <v>8</v>
      </c>
      <c r="E5" s="13">
        <v>14</v>
      </c>
    </row>
    <row r="6" spans="1:5" ht="30" customHeight="1">
      <c r="A6" s="14">
        <f t="shared" ref="A6:A39" si="0">A5+1</f>
        <v>3</v>
      </c>
      <c r="B6" s="11" t="s">
        <v>10</v>
      </c>
      <c r="C6" s="11" t="s">
        <v>7</v>
      </c>
      <c r="D6" s="12" t="s">
        <v>8</v>
      </c>
      <c r="E6" s="13">
        <v>6.25</v>
      </c>
    </row>
    <row r="7" spans="1:5" ht="30" customHeight="1">
      <c r="A7" s="14">
        <f t="shared" si="0"/>
        <v>4</v>
      </c>
      <c r="B7" s="11" t="s">
        <v>11</v>
      </c>
      <c r="C7" s="11" t="s">
        <v>7</v>
      </c>
      <c r="D7" s="12" t="s">
        <v>8</v>
      </c>
      <c r="E7" s="13">
        <v>6.6</v>
      </c>
    </row>
    <row r="8" spans="1:5" ht="34.5" customHeight="1">
      <c r="A8" s="14">
        <f t="shared" si="0"/>
        <v>5</v>
      </c>
      <c r="B8" s="11" t="s">
        <v>12</v>
      </c>
      <c r="C8" s="11" t="s">
        <v>7</v>
      </c>
      <c r="D8" s="12" t="s">
        <v>8</v>
      </c>
      <c r="E8" s="13">
        <v>11</v>
      </c>
    </row>
    <row r="9" spans="1:5" ht="30" customHeight="1">
      <c r="A9" s="14">
        <f t="shared" si="0"/>
        <v>6</v>
      </c>
      <c r="B9" s="11" t="s">
        <v>13</v>
      </c>
      <c r="C9" s="11" t="s">
        <v>7</v>
      </c>
      <c r="D9" s="12" t="s">
        <v>8</v>
      </c>
      <c r="E9" s="13">
        <v>4.8</v>
      </c>
    </row>
    <row r="10" spans="1:5" ht="34.5" customHeight="1">
      <c r="A10" s="14">
        <f t="shared" si="0"/>
        <v>7</v>
      </c>
      <c r="B10" s="11" t="s">
        <v>14</v>
      </c>
      <c r="C10" s="11" t="s">
        <v>7</v>
      </c>
      <c r="D10" s="12" t="s">
        <v>8</v>
      </c>
      <c r="E10" s="13">
        <v>2.5</v>
      </c>
    </row>
    <row r="11" spans="1:5" ht="30" customHeight="1">
      <c r="A11" s="14">
        <f t="shared" si="0"/>
        <v>8</v>
      </c>
      <c r="B11" s="11" t="s">
        <v>15</v>
      </c>
      <c r="C11" s="11" t="s">
        <v>16</v>
      </c>
      <c r="D11" s="12" t="s">
        <v>8</v>
      </c>
      <c r="E11" s="13">
        <v>1.25</v>
      </c>
    </row>
    <row r="12" spans="1:5" ht="33.75" customHeight="1">
      <c r="A12" s="14">
        <f t="shared" si="0"/>
        <v>9</v>
      </c>
      <c r="B12" s="11" t="s">
        <v>17</v>
      </c>
      <c r="C12" s="11" t="s">
        <v>18</v>
      </c>
      <c r="D12" s="12" t="s">
        <v>8</v>
      </c>
      <c r="E12" s="13">
        <v>0.96</v>
      </c>
    </row>
    <row r="13" spans="1:5" ht="37.5" customHeight="1">
      <c r="A13" s="14">
        <f t="shared" si="0"/>
        <v>10</v>
      </c>
      <c r="B13" s="11" t="s">
        <v>19</v>
      </c>
      <c r="C13" s="11" t="s">
        <v>18</v>
      </c>
      <c r="D13" s="12" t="s">
        <v>8</v>
      </c>
      <c r="E13" s="13">
        <v>0.96</v>
      </c>
    </row>
    <row r="14" spans="1:5" ht="34.5" customHeight="1">
      <c r="A14" s="14">
        <f t="shared" si="0"/>
        <v>11</v>
      </c>
      <c r="B14" s="11" t="s">
        <v>20</v>
      </c>
      <c r="C14" s="11" t="s">
        <v>18</v>
      </c>
      <c r="D14" s="12" t="s">
        <v>8</v>
      </c>
      <c r="E14" s="13">
        <v>3.6</v>
      </c>
    </row>
    <row r="15" spans="1:5" ht="30" customHeight="1">
      <c r="A15" s="14">
        <f t="shared" si="0"/>
        <v>12</v>
      </c>
      <c r="B15" s="11" t="s">
        <v>21</v>
      </c>
      <c r="C15" s="11" t="s">
        <v>18</v>
      </c>
      <c r="D15" s="12" t="s">
        <v>8</v>
      </c>
      <c r="E15" s="13">
        <v>0.96</v>
      </c>
    </row>
    <row r="16" spans="1:5" ht="30" customHeight="1">
      <c r="A16" s="14">
        <f t="shared" si="0"/>
        <v>13</v>
      </c>
      <c r="B16" s="11" t="s">
        <v>22</v>
      </c>
      <c r="C16" s="11" t="s">
        <v>18</v>
      </c>
      <c r="D16" s="12" t="s">
        <v>8</v>
      </c>
      <c r="E16" s="13">
        <v>0.9</v>
      </c>
    </row>
    <row r="17" spans="1:5" ht="30" customHeight="1">
      <c r="A17" s="14">
        <f t="shared" si="0"/>
        <v>14</v>
      </c>
      <c r="B17" s="11" t="s">
        <v>23</v>
      </c>
      <c r="C17" s="11" t="s">
        <v>18</v>
      </c>
      <c r="D17" s="12" t="s">
        <v>8</v>
      </c>
      <c r="E17" s="13">
        <v>0.96</v>
      </c>
    </row>
    <row r="18" spans="1:5" ht="30" customHeight="1">
      <c r="A18" s="14">
        <f t="shared" si="0"/>
        <v>15</v>
      </c>
      <c r="B18" s="11" t="s">
        <v>24</v>
      </c>
      <c r="C18" s="11" t="s">
        <v>18</v>
      </c>
      <c r="D18" s="12" t="s">
        <v>8</v>
      </c>
      <c r="E18" s="13">
        <v>2.5</v>
      </c>
    </row>
    <row r="19" spans="1:5" ht="30" customHeight="1">
      <c r="A19" s="14">
        <f t="shared" si="0"/>
        <v>16</v>
      </c>
      <c r="B19" s="11" t="s">
        <v>25</v>
      </c>
      <c r="C19" s="11" t="s">
        <v>26</v>
      </c>
      <c r="D19" s="12" t="s">
        <v>8</v>
      </c>
      <c r="E19" s="13">
        <v>4.75</v>
      </c>
    </row>
    <row r="20" spans="1:5" ht="30" customHeight="1">
      <c r="A20" s="14">
        <f t="shared" si="0"/>
        <v>17</v>
      </c>
      <c r="B20" s="11" t="s">
        <v>27</v>
      </c>
      <c r="C20" s="11" t="s">
        <v>26</v>
      </c>
      <c r="D20" s="12" t="s">
        <v>8</v>
      </c>
      <c r="E20" s="13">
        <v>3.2</v>
      </c>
    </row>
    <row r="21" spans="1:5" ht="30" customHeight="1">
      <c r="A21" s="14">
        <f t="shared" si="0"/>
        <v>18</v>
      </c>
      <c r="B21" s="11" t="s">
        <v>28</v>
      </c>
      <c r="C21" s="11" t="s">
        <v>26</v>
      </c>
      <c r="D21" s="12" t="s">
        <v>8</v>
      </c>
      <c r="E21" s="13">
        <v>3.6</v>
      </c>
    </row>
    <row r="22" spans="1:5" ht="30" customHeight="1">
      <c r="A22" s="14">
        <f t="shared" si="0"/>
        <v>19</v>
      </c>
      <c r="B22" s="11" t="s">
        <v>29</v>
      </c>
      <c r="C22" s="11" t="s">
        <v>30</v>
      </c>
      <c r="D22" s="12" t="s">
        <v>8</v>
      </c>
      <c r="E22" s="13">
        <v>0.9</v>
      </c>
    </row>
    <row r="23" spans="1:5" ht="30" customHeight="1">
      <c r="A23" s="14">
        <f t="shared" si="0"/>
        <v>20</v>
      </c>
      <c r="B23" s="11" t="s">
        <v>31</v>
      </c>
      <c r="C23" s="11" t="s">
        <v>30</v>
      </c>
      <c r="D23" s="12" t="s">
        <v>8</v>
      </c>
      <c r="E23" s="13">
        <v>0.9</v>
      </c>
    </row>
    <row r="24" spans="1:5" ht="30" customHeight="1">
      <c r="A24" s="14">
        <f t="shared" si="0"/>
        <v>21</v>
      </c>
      <c r="B24" s="11" t="s">
        <v>32</v>
      </c>
      <c r="C24" s="11" t="s">
        <v>30</v>
      </c>
      <c r="D24" s="12" t="s">
        <v>8</v>
      </c>
      <c r="E24" s="13">
        <v>4.0999999999999996</v>
      </c>
    </row>
    <row r="25" spans="1:5" ht="30" customHeight="1">
      <c r="A25" s="14">
        <f t="shared" si="0"/>
        <v>22</v>
      </c>
      <c r="B25" s="11" t="s">
        <v>33</v>
      </c>
      <c r="C25" s="11" t="s">
        <v>30</v>
      </c>
      <c r="D25" s="12" t="s">
        <v>8</v>
      </c>
      <c r="E25" s="13">
        <v>0.9</v>
      </c>
    </row>
    <row r="26" spans="1:5" ht="30" customHeight="1">
      <c r="A26" s="14">
        <f t="shared" si="0"/>
        <v>23</v>
      </c>
      <c r="B26" s="11" t="s">
        <v>34</v>
      </c>
      <c r="C26" s="11" t="s">
        <v>35</v>
      </c>
      <c r="D26" s="12" t="s">
        <v>8</v>
      </c>
      <c r="E26" s="13">
        <v>0.95</v>
      </c>
    </row>
    <row r="27" spans="1:5" ht="30" customHeight="1">
      <c r="A27" s="14">
        <f t="shared" si="0"/>
        <v>24</v>
      </c>
      <c r="B27" s="11" t="s">
        <v>36</v>
      </c>
      <c r="C27" s="11" t="s">
        <v>35</v>
      </c>
      <c r="D27" s="12" t="s">
        <v>8</v>
      </c>
      <c r="E27" s="13">
        <v>0.96</v>
      </c>
    </row>
    <row r="28" spans="1:5" ht="30" customHeight="1">
      <c r="A28" s="14">
        <f t="shared" si="0"/>
        <v>25</v>
      </c>
      <c r="B28" s="11" t="s">
        <v>37</v>
      </c>
      <c r="C28" s="11" t="s">
        <v>35</v>
      </c>
      <c r="D28" s="12" t="s">
        <v>8</v>
      </c>
      <c r="E28" s="13">
        <v>0.95</v>
      </c>
    </row>
    <row r="29" spans="1:5" ht="30" customHeight="1">
      <c r="A29" s="14">
        <f t="shared" si="0"/>
        <v>26</v>
      </c>
      <c r="B29" s="11" t="s">
        <v>38</v>
      </c>
      <c r="C29" s="11" t="s">
        <v>39</v>
      </c>
      <c r="D29" s="12" t="s">
        <v>8</v>
      </c>
      <c r="E29" s="13">
        <v>0.96</v>
      </c>
    </row>
    <row r="30" spans="1:5" ht="30" customHeight="1">
      <c r="A30" s="14">
        <f t="shared" si="0"/>
        <v>27</v>
      </c>
      <c r="B30" s="11" t="s">
        <v>38</v>
      </c>
      <c r="C30" s="11" t="s">
        <v>39</v>
      </c>
      <c r="D30" s="12" t="s">
        <v>8</v>
      </c>
      <c r="E30" s="13">
        <v>2.5</v>
      </c>
    </row>
    <row r="31" spans="1:5" ht="30" customHeight="1">
      <c r="A31" s="14">
        <f t="shared" si="0"/>
        <v>28</v>
      </c>
      <c r="B31" s="11" t="s">
        <v>40</v>
      </c>
      <c r="C31" s="11" t="s">
        <v>41</v>
      </c>
      <c r="D31" s="12" t="s">
        <v>8</v>
      </c>
      <c r="E31" s="13">
        <v>2.5</v>
      </c>
    </row>
    <row r="32" spans="1:5" ht="30" customHeight="1">
      <c r="A32" s="14">
        <f t="shared" si="0"/>
        <v>29</v>
      </c>
      <c r="B32" s="11" t="s">
        <v>42</v>
      </c>
      <c r="C32" s="11" t="s">
        <v>41</v>
      </c>
      <c r="D32" s="12" t="s">
        <v>8</v>
      </c>
      <c r="E32" s="13">
        <v>0.9</v>
      </c>
    </row>
    <row r="33" spans="1:5" ht="30" customHeight="1">
      <c r="A33" s="14">
        <f t="shared" si="0"/>
        <v>30</v>
      </c>
      <c r="B33" s="11" t="s">
        <v>43</v>
      </c>
      <c r="C33" s="11" t="s">
        <v>44</v>
      </c>
      <c r="D33" s="12" t="s">
        <v>8</v>
      </c>
      <c r="E33" s="13">
        <v>15</v>
      </c>
    </row>
    <row r="34" spans="1:5" ht="30" customHeight="1">
      <c r="A34" s="14">
        <f t="shared" si="0"/>
        <v>31</v>
      </c>
      <c r="B34" s="11" t="s">
        <v>45</v>
      </c>
      <c r="C34" s="11" t="s">
        <v>46</v>
      </c>
      <c r="D34" s="12" t="s">
        <v>8</v>
      </c>
      <c r="E34" s="13">
        <v>0.96</v>
      </c>
    </row>
    <row r="35" spans="1:5" ht="30" customHeight="1">
      <c r="A35" s="14">
        <f t="shared" si="0"/>
        <v>32</v>
      </c>
      <c r="B35" s="15" t="s">
        <v>47</v>
      </c>
      <c r="C35" s="15" t="s">
        <v>48</v>
      </c>
      <c r="D35" s="16" t="s">
        <v>49</v>
      </c>
      <c r="E35" s="17">
        <v>2</v>
      </c>
    </row>
    <row r="36" spans="1:5" ht="30" customHeight="1">
      <c r="A36" s="14">
        <f t="shared" si="0"/>
        <v>33</v>
      </c>
      <c r="B36" s="15" t="s">
        <v>50</v>
      </c>
      <c r="C36" s="15" t="s">
        <v>48</v>
      </c>
      <c r="D36" s="16" t="s">
        <v>49</v>
      </c>
      <c r="E36" s="18">
        <v>1.6</v>
      </c>
    </row>
    <row r="37" spans="1:5" ht="30" customHeight="1">
      <c r="A37" s="14">
        <f>A36+1</f>
        <v>34</v>
      </c>
      <c r="B37" s="15" t="s">
        <v>51</v>
      </c>
      <c r="C37" s="15" t="s">
        <v>48</v>
      </c>
      <c r="D37" s="16" t="s">
        <v>49</v>
      </c>
      <c r="E37" s="17">
        <v>1.6</v>
      </c>
    </row>
    <row r="38" spans="1:5" ht="30" customHeight="1">
      <c r="A38" s="14">
        <f t="shared" si="0"/>
        <v>35</v>
      </c>
      <c r="B38" s="15" t="s">
        <v>52</v>
      </c>
      <c r="C38" s="15" t="s">
        <v>48</v>
      </c>
      <c r="D38" s="16" t="s">
        <v>49</v>
      </c>
      <c r="E38" s="17">
        <v>0.63</v>
      </c>
    </row>
    <row r="39" spans="1:5" ht="30" customHeight="1">
      <c r="A39" s="14">
        <f t="shared" si="0"/>
        <v>36</v>
      </c>
      <c r="B39" s="15" t="s">
        <v>53</v>
      </c>
      <c r="C39" s="15" t="s">
        <v>48</v>
      </c>
      <c r="D39" s="16" t="s">
        <v>49</v>
      </c>
      <c r="E39" s="18">
        <v>2.5</v>
      </c>
    </row>
    <row r="40" spans="1:5" ht="15" customHeight="1">
      <c r="A40" s="19" t="s">
        <v>54</v>
      </c>
      <c r="B40" s="19"/>
      <c r="C40" s="19"/>
      <c r="D40" s="19"/>
      <c r="E40" s="19"/>
    </row>
    <row r="41" spans="1:5">
      <c r="A41" s="19"/>
      <c r="B41" s="19"/>
      <c r="C41" s="19"/>
      <c r="D41" s="19"/>
      <c r="E41" s="19"/>
    </row>
    <row r="43" spans="1:5">
      <c r="E43" s="20"/>
    </row>
    <row r="44" spans="1:5">
      <c r="E44" s="21"/>
    </row>
    <row r="45" spans="1:5">
      <c r="E45" s="21"/>
    </row>
  </sheetData>
  <mergeCells count="2">
    <mergeCell ref="A1:E1"/>
    <mergeCell ref="A40:E41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BB2CD7-DDD1-4D93-9659-08B90B116F17}">
  <sheetPr>
    <tabColor rgb="FF00B050"/>
  </sheetPr>
  <dimension ref="A1:H41"/>
  <sheetViews>
    <sheetView topLeftCell="A40" workbookViewId="0">
      <selection activeCell="H14" sqref="H14"/>
    </sheetView>
  </sheetViews>
  <sheetFormatPr defaultRowHeight="15"/>
  <cols>
    <col min="1" max="1" width="7.28515625" customWidth="1"/>
    <col min="2" max="2" width="27.140625" customWidth="1"/>
    <col min="3" max="3" width="20.42578125" customWidth="1"/>
    <col min="4" max="4" width="15.7109375" customWidth="1"/>
    <col min="5" max="5" width="14.140625" customWidth="1"/>
  </cols>
  <sheetData>
    <row r="1" spans="1:5" ht="45" customHeight="1">
      <c r="A1" s="1" t="s">
        <v>55</v>
      </c>
      <c r="B1" s="1"/>
      <c r="C1" s="1"/>
      <c r="D1" s="1"/>
      <c r="E1" s="1"/>
    </row>
    <row r="2" spans="1:5" ht="45" customHeight="1">
      <c r="A2" s="3" t="s">
        <v>1</v>
      </c>
      <c r="B2" s="3" t="s">
        <v>2</v>
      </c>
      <c r="C2" s="3" t="s">
        <v>3</v>
      </c>
      <c r="D2" s="3" t="s">
        <v>4</v>
      </c>
      <c r="E2" s="22" t="s">
        <v>5</v>
      </c>
    </row>
    <row r="3" spans="1:5" ht="18" customHeight="1">
      <c r="A3" s="23">
        <v>1</v>
      </c>
      <c r="B3" s="24">
        <v>2</v>
      </c>
      <c r="C3" s="25">
        <v>3</v>
      </c>
      <c r="D3" s="25">
        <v>4</v>
      </c>
      <c r="E3" s="24">
        <v>5</v>
      </c>
    </row>
    <row r="4" spans="1:5" ht="24.95" customHeight="1">
      <c r="A4" s="26">
        <v>37</v>
      </c>
      <c r="B4" s="15" t="s">
        <v>56</v>
      </c>
      <c r="C4" s="15" t="s">
        <v>48</v>
      </c>
      <c r="D4" s="16" t="s">
        <v>49</v>
      </c>
      <c r="E4" s="17">
        <v>1.6</v>
      </c>
    </row>
    <row r="5" spans="1:5" ht="24.95" customHeight="1">
      <c r="A5" s="26">
        <f t="shared" ref="A5:A38" si="0">A4+1</f>
        <v>38</v>
      </c>
      <c r="B5" s="15" t="s">
        <v>57</v>
      </c>
      <c r="C5" s="15" t="s">
        <v>48</v>
      </c>
      <c r="D5" s="16" t="s">
        <v>49</v>
      </c>
      <c r="E5" s="18">
        <v>5</v>
      </c>
    </row>
    <row r="6" spans="1:5" ht="24.95" customHeight="1">
      <c r="A6" s="26">
        <f t="shared" si="0"/>
        <v>39</v>
      </c>
      <c r="B6" s="15" t="s">
        <v>58</v>
      </c>
      <c r="C6" s="15" t="s">
        <v>48</v>
      </c>
      <c r="D6" s="16" t="s">
        <v>49</v>
      </c>
      <c r="E6" s="18">
        <v>1.6</v>
      </c>
    </row>
    <row r="7" spans="1:5" ht="24.95" customHeight="1">
      <c r="A7" s="26">
        <f t="shared" si="0"/>
        <v>40</v>
      </c>
      <c r="B7" s="11" t="s">
        <v>59</v>
      </c>
      <c r="C7" s="11" t="s">
        <v>60</v>
      </c>
      <c r="D7" s="16" t="s">
        <v>49</v>
      </c>
      <c r="E7" s="13">
        <v>6.5</v>
      </c>
    </row>
    <row r="8" spans="1:5" ht="24.95" customHeight="1">
      <c r="A8" s="26">
        <f t="shared" si="0"/>
        <v>41</v>
      </c>
      <c r="B8" s="15" t="s">
        <v>61</v>
      </c>
      <c r="C8" s="11" t="s">
        <v>60</v>
      </c>
      <c r="D8" s="16" t="s">
        <v>49</v>
      </c>
      <c r="E8" s="18">
        <v>3</v>
      </c>
    </row>
    <row r="9" spans="1:5" ht="24.95" customHeight="1">
      <c r="A9" s="26">
        <f t="shared" si="0"/>
        <v>42</v>
      </c>
      <c r="B9" s="15" t="s">
        <v>62</v>
      </c>
      <c r="C9" s="11" t="s">
        <v>60</v>
      </c>
      <c r="D9" s="16" t="s">
        <v>49</v>
      </c>
      <c r="E9" s="18">
        <v>3</v>
      </c>
    </row>
    <row r="10" spans="1:5" ht="24.95" customHeight="1">
      <c r="A10" s="26">
        <f t="shared" si="0"/>
        <v>43</v>
      </c>
      <c r="B10" s="15" t="s">
        <v>63</v>
      </c>
      <c r="C10" s="11" t="s">
        <v>60</v>
      </c>
      <c r="D10" s="16" t="s">
        <v>49</v>
      </c>
      <c r="E10" s="17">
        <v>0.75</v>
      </c>
    </row>
    <row r="11" spans="1:5" ht="24.95" customHeight="1">
      <c r="A11" s="26">
        <f t="shared" si="0"/>
        <v>44</v>
      </c>
      <c r="B11" s="15" t="s">
        <v>64</v>
      </c>
      <c r="C11" s="11" t="s">
        <v>60</v>
      </c>
      <c r="D11" s="16" t="s">
        <v>49</v>
      </c>
      <c r="E11" s="18">
        <v>2.6</v>
      </c>
    </row>
    <row r="12" spans="1:5" ht="24.95" customHeight="1">
      <c r="A12" s="26">
        <f t="shared" si="0"/>
        <v>45</v>
      </c>
      <c r="B12" s="11" t="s">
        <v>65</v>
      </c>
      <c r="C12" s="11" t="s">
        <v>65</v>
      </c>
      <c r="D12" s="16" t="s">
        <v>49</v>
      </c>
      <c r="E12" s="13">
        <v>3.5</v>
      </c>
    </row>
    <row r="13" spans="1:5" ht="24.95" customHeight="1">
      <c r="A13" s="26">
        <f t="shared" si="0"/>
        <v>46</v>
      </c>
      <c r="B13" s="27" t="s">
        <v>66</v>
      </c>
      <c r="C13" s="27" t="s">
        <v>67</v>
      </c>
      <c r="D13" s="16" t="s">
        <v>49</v>
      </c>
      <c r="E13" s="28">
        <v>2.04</v>
      </c>
    </row>
    <row r="14" spans="1:5" ht="24.95" customHeight="1">
      <c r="A14" s="26">
        <f t="shared" si="0"/>
        <v>47</v>
      </c>
      <c r="B14" s="15" t="s">
        <v>68</v>
      </c>
      <c r="C14" s="15" t="s">
        <v>69</v>
      </c>
      <c r="D14" s="16" t="s">
        <v>49</v>
      </c>
      <c r="E14" s="17">
        <v>2.5</v>
      </c>
    </row>
    <row r="15" spans="1:5" ht="24.95" customHeight="1">
      <c r="A15" s="26">
        <f t="shared" si="0"/>
        <v>48</v>
      </c>
      <c r="B15" s="15" t="s">
        <v>70</v>
      </c>
      <c r="C15" s="15" t="s">
        <v>69</v>
      </c>
      <c r="D15" s="16" t="s">
        <v>49</v>
      </c>
      <c r="E15" s="17">
        <v>4.5</v>
      </c>
    </row>
    <row r="16" spans="1:5" ht="24.95" customHeight="1">
      <c r="A16" s="26">
        <f t="shared" si="0"/>
        <v>49</v>
      </c>
      <c r="B16" s="15" t="s">
        <v>71</v>
      </c>
      <c r="C16" s="15" t="s">
        <v>69</v>
      </c>
      <c r="D16" s="16" t="s">
        <v>49</v>
      </c>
      <c r="E16" s="18">
        <v>2</v>
      </c>
    </row>
    <row r="17" spans="1:8" ht="24.95" customHeight="1">
      <c r="A17" s="26">
        <f t="shared" si="0"/>
        <v>50</v>
      </c>
      <c r="B17" s="15" t="s">
        <v>72</v>
      </c>
      <c r="C17" s="15" t="s">
        <v>69</v>
      </c>
      <c r="D17" s="16" t="s">
        <v>49</v>
      </c>
      <c r="E17" s="17">
        <v>1.5</v>
      </c>
    </row>
    <row r="18" spans="1:8" ht="24.95" customHeight="1">
      <c r="A18" s="26">
        <f t="shared" si="0"/>
        <v>51</v>
      </c>
      <c r="B18" s="15" t="s">
        <v>73</v>
      </c>
      <c r="C18" s="15" t="s">
        <v>74</v>
      </c>
      <c r="D18" s="29" t="s">
        <v>75</v>
      </c>
      <c r="E18" s="17">
        <v>1.2</v>
      </c>
    </row>
    <row r="19" spans="1:8" ht="24.95" customHeight="1">
      <c r="A19" s="26">
        <f t="shared" si="0"/>
        <v>52</v>
      </c>
      <c r="B19" s="11" t="s">
        <v>76</v>
      </c>
      <c r="C19" s="11" t="s">
        <v>7</v>
      </c>
      <c r="D19" s="12" t="s">
        <v>77</v>
      </c>
      <c r="E19" s="13">
        <v>2.62</v>
      </c>
    </row>
    <row r="20" spans="1:8" ht="25.5" customHeight="1">
      <c r="A20" s="26">
        <f t="shared" si="0"/>
        <v>53</v>
      </c>
      <c r="B20" s="11" t="s">
        <v>78</v>
      </c>
      <c r="C20" s="11" t="s">
        <v>7</v>
      </c>
      <c r="D20" s="12" t="s">
        <v>77</v>
      </c>
      <c r="E20" s="13">
        <v>2.5</v>
      </c>
    </row>
    <row r="21" spans="1:8" ht="30" customHeight="1">
      <c r="A21" s="26">
        <f t="shared" si="0"/>
        <v>54</v>
      </c>
      <c r="B21" s="11" t="s">
        <v>79</v>
      </c>
      <c r="C21" s="11" t="s">
        <v>80</v>
      </c>
      <c r="D21" s="12" t="s">
        <v>77</v>
      </c>
      <c r="E21" s="13">
        <v>2.4</v>
      </c>
    </row>
    <row r="22" spans="1:8" ht="26.25" customHeight="1">
      <c r="A22" s="26">
        <f t="shared" si="0"/>
        <v>55</v>
      </c>
      <c r="B22" s="11" t="s">
        <v>81</v>
      </c>
      <c r="C22" s="11" t="s">
        <v>80</v>
      </c>
      <c r="D22" s="12" t="s">
        <v>77</v>
      </c>
      <c r="E22" s="13">
        <v>2.4</v>
      </c>
    </row>
    <row r="23" spans="1:8" ht="31.5" customHeight="1">
      <c r="A23" s="26">
        <f t="shared" si="0"/>
        <v>56</v>
      </c>
      <c r="B23" s="11" t="s">
        <v>82</v>
      </c>
      <c r="C23" s="11" t="s">
        <v>80</v>
      </c>
      <c r="D23" s="12" t="s">
        <v>77</v>
      </c>
      <c r="E23" s="13">
        <v>2.4</v>
      </c>
    </row>
    <row r="24" spans="1:8" ht="45" customHeight="1">
      <c r="A24" s="26">
        <f t="shared" si="0"/>
        <v>57</v>
      </c>
      <c r="B24" s="11" t="s">
        <v>83</v>
      </c>
      <c r="C24" s="11" t="s">
        <v>84</v>
      </c>
      <c r="D24" s="12" t="s">
        <v>77</v>
      </c>
      <c r="E24" s="13">
        <v>3.73</v>
      </c>
    </row>
    <row r="25" spans="1:8" ht="24.95" customHeight="1">
      <c r="A25" s="26">
        <f t="shared" si="0"/>
        <v>58</v>
      </c>
      <c r="B25" s="11" t="s">
        <v>85</v>
      </c>
      <c r="C25" s="11" t="s">
        <v>84</v>
      </c>
      <c r="D25" s="12" t="s">
        <v>77</v>
      </c>
      <c r="E25" s="13">
        <v>2.4</v>
      </c>
      <c r="H25" s="21"/>
    </row>
    <row r="26" spans="1:8" ht="28.5" customHeight="1">
      <c r="A26" s="26">
        <f t="shared" si="0"/>
        <v>59</v>
      </c>
      <c r="B26" s="11" t="s">
        <v>86</v>
      </c>
      <c r="C26" s="11" t="s">
        <v>84</v>
      </c>
      <c r="D26" s="12" t="s">
        <v>77</v>
      </c>
      <c r="E26" s="13">
        <v>2.4</v>
      </c>
    </row>
    <row r="27" spans="1:8" ht="27.75" customHeight="1">
      <c r="A27" s="26">
        <f t="shared" si="0"/>
        <v>60</v>
      </c>
      <c r="B27" s="11" t="s">
        <v>87</v>
      </c>
      <c r="C27" s="11" t="s">
        <v>88</v>
      </c>
      <c r="D27" s="12" t="s">
        <v>89</v>
      </c>
      <c r="E27" s="13">
        <v>2</v>
      </c>
    </row>
    <row r="28" spans="1:8" ht="24.95" customHeight="1">
      <c r="A28" s="26">
        <f t="shared" si="0"/>
        <v>61</v>
      </c>
      <c r="B28" s="11" t="s">
        <v>90</v>
      </c>
      <c r="C28" s="11" t="s">
        <v>7</v>
      </c>
      <c r="D28" s="12" t="s">
        <v>89</v>
      </c>
      <c r="E28" s="13">
        <v>2.34</v>
      </c>
    </row>
    <row r="29" spans="1:8" ht="24.95" customHeight="1">
      <c r="A29" s="26">
        <f t="shared" si="0"/>
        <v>62</v>
      </c>
      <c r="B29" s="11" t="s">
        <v>91</v>
      </c>
      <c r="C29" s="11" t="s">
        <v>7</v>
      </c>
      <c r="D29" s="12" t="s">
        <v>89</v>
      </c>
      <c r="E29" s="13">
        <v>7</v>
      </c>
    </row>
    <row r="30" spans="1:8" ht="24.95" customHeight="1">
      <c r="A30" s="26">
        <f t="shared" si="0"/>
        <v>63</v>
      </c>
      <c r="B30" s="11" t="s">
        <v>92</v>
      </c>
      <c r="C30" s="11" t="s">
        <v>7</v>
      </c>
      <c r="D30" s="12" t="s">
        <v>89</v>
      </c>
      <c r="E30" s="13">
        <v>0.7</v>
      </c>
    </row>
    <row r="31" spans="1:8" ht="24.95" customHeight="1">
      <c r="A31" s="26">
        <f t="shared" si="0"/>
        <v>64</v>
      </c>
      <c r="B31" s="11" t="s">
        <v>93</v>
      </c>
      <c r="C31" s="11" t="s">
        <v>7</v>
      </c>
      <c r="D31" s="12" t="s">
        <v>89</v>
      </c>
      <c r="E31" s="13">
        <v>5</v>
      </c>
    </row>
    <row r="32" spans="1:8" ht="27.75" customHeight="1">
      <c r="A32" s="26">
        <f t="shared" si="0"/>
        <v>65</v>
      </c>
      <c r="B32" s="11" t="s">
        <v>94</v>
      </c>
      <c r="C32" s="11" t="s">
        <v>95</v>
      </c>
      <c r="D32" s="12" t="s">
        <v>89</v>
      </c>
      <c r="E32" s="13">
        <v>4</v>
      </c>
    </row>
    <row r="33" spans="1:5" ht="27" customHeight="1">
      <c r="A33" s="26">
        <f t="shared" si="0"/>
        <v>66</v>
      </c>
      <c r="B33" s="11" t="s">
        <v>96</v>
      </c>
      <c r="C33" s="11" t="s">
        <v>95</v>
      </c>
      <c r="D33" s="12" t="s">
        <v>89</v>
      </c>
      <c r="E33" s="13">
        <v>4</v>
      </c>
    </row>
    <row r="34" spans="1:5" ht="24.95" customHeight="1">
      <c r="A34" s="26">
        <f t="shared" si="0"/>
        <v>67</v>
      </c>
      <c r="B34" s="11" t="s">
        <v>97</v>
      </c>
      <c r="C34" s="11" t="s">
        <v>98</v>
      </c>
      <c r="D34" s="12" t="s">
        <v>89</v>
      </c>
      <c r="E34" s="13">
        <v>1.08</v>
      </c>
    </row>
    <row r="35" spans="1:5" ht="36" customHeight="1">
      <c r="A35" s="26">
        <f t="shared" si="0"/>
        <v>68</v>
      </c>
      <c r="B35" s="11" t="s">
        <v>99</v>
      </c>
      <c r="C35" s="11" t="s">
        <v>100</v>
      </c>
      <c r="D35" s="12" t="s">
        <v>101</v>
      </c>
      <c r="E35" s="13">
        <v>0.96</v>
      </c>
    </row>
    <row r="36" spans="1:5" ht="24.95" customHeight="1">
      <c r="A36" s="26">
        <f t="shared" si="0"/>
        <v>69</v>
      </c>
      <c r="B36" s="11" t="s">
        <v>102</v>
      </c>
      <c r="C36" s="11" t="s">
        <v>103</v>
      </c>
      <c r="D36" s="12" t="s">
        <v>104</v>
      </c>
      <c r="E36" s="13">
        <v>4.5</v>
      </c>
    </row>
    <row r="37" spans="1:5" ht="24.95" customHeight="1">
      <c r="A37" s="26">
        <f t="shared" si="0"/>
        <v>70</v>
      </c>
      <c r="B37" s="15" t="s">
        <v>105</v>
      </c>
      <c r="C37" s="15" t="s">
        <v>48</v>
      </c>
      <c r="D37" s="29" t="s">
        <v>106</v>
      </c>
      <c r="E37" s="18">
        <v>1.7</v>
      </c>
    </row>
    <row r="38" spans="1:5" ht="24.95" customHeight="1">
      <c r="A38" s="26">
        <f t="shared" si="0"/>
        <v>71</v>
      </c>
      <c r="B38" s="11" t="s">
        <v>107</v>
      </c>
      <c r="C38" s="11" t="s">
        <v>108</v>
      </c>
      <c r="D38" s="29" t="s">
        <v>106</v>
      </c>
      <c r="E38" s="13">
        <v>1.5</v>
      </c>
    </row>
    <row r="39" spans="1:5">
      <c r="A39" s="30" t="s">
        <v>109</v>
      </c>
      <c r="B39" s="30"/>
      <c r="C39" s="31"/>
      <c r="D39" s="31"/>
      <c r="E39" s="32">
        <f>SUM('[1]2.1'!E4:E39, '2.1 Cont. '!E4:E38)</f>
        <v>214.01999999999998</v>
      </c>
    </row>
    <row r="40" spans="1:5">
      <c r="A40" s="19" t="s">
        <v>110</v>
      </c>
      <c r="B40" s="19"/>
      <c r="C40" s="19"/>
      <c r="D40" s="19"/>
      <c r="E40" s="19"/>
    </row>
    <row r="41" spans="1:5">
      <c r="A41" s="19"/>
      <c r="B41" s="19"/>
      <c r="C41" s="19"/>
      <c r="D41" s="19"/>
      <c r="E41" s="19"/>
    </row>
  </sheetData>
  <mergeCells count="3">
    <mergeCell ref="A1:E1"/>
    <mergeCell ref="A39:B39"/>
    <mergeCell ref="A40:E4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DE481D-8E5C-4F6F-A3F1-C7628C4980D5}">
  <sheetPr>
    <tabColor rgb="FF00B050"/>
  </sheetPr>
  <dimension ref="A1:O47"/>
  <sheetViews>
    <sheetView showGridLines="0" zoomScaleNormal="100" workbookViewId="0">
      <pane ySplit="5" topLeftCell="A18" activePane="bottomLeft" state="frozen"/>
      <selection pane="bottomLeft" activeCell="N16" sqref="N16"/>
    </sheetView>
  </sheetViews>
  <sheetFormatPr defaultRowHeight="15"/>
  <cols>
    <col min="1" max="1" width="6.28515625" style="100" customWidth="1"/>
    <col min="2" max="2" width="32.7109375" style="35" customWidth="1"/>
    <col min="3" max="3" width="11.42578125" style="101" customWidth="1"/>
    <col min="4" max="4" width="11.42578125" style="35" customWidth="1"/>
    <col min="5" max="6" width="9.7109375" style="35" customWidth="1"/>
    <col min="7" max="7" width="12.5703125" style="35" customWidth="1"/>
    <col min="8" max="10" width="9.7109375" style="35" customWidth="1"/>
    <col min="11" max="14" width="9.140625" style="35"/>
  </cols>
  <sheetData>
    <row r="1" spans="1:14">
      <c r="A1" s="33" t="s">
        <v>111</v>
      </c>
      <c r="B1" s="33"/>
      <c r="C1" s="33"/>
      <c r="D1" s="33"/>
      <c r="E1" s="33"/>
      <c r="F1" s="33"/>
      <c r="G1" s="33"/>
      <c r="H1" s="33"/>
      <c r="I1" s="33"/>
      <c r="J1" s="34"/>
    </row>
    <row r="2" spans="1:14" ht="19.899999999999999" customHeight="1">
      <c r="A2" s="36"/>
      <c r="B2" s="36"/>
      <c r="C2" s="36"/>
      <c r="D2" s="36"/>
      <c r="E2" s="36"/>
      <c r="F2" s="36"/>
      <c r="G2" s="36"/>
      <c r="H2" s="36"/>
      <c r="I2" s="36"/>
      <c r="J2" s="37"/>
    </row>
    <row r="3" spans="1:14" ht="28.5" customHeight="1">
      <c r="A3" s="38" t="s">
        <v>112</v>
      </c>
      <c r="B3" s="39" t="s">
        <v>113</v>
      </c>
      <c r="C3" s="40" t="s">
        <v>114</v>
      </c>
      <c r="D3" s="41"/>
      <c r="E3" s="42"/>
      <c r="F3" s="43" t="s">
        <v>115</v>
      </c>
      <c r="G3" s="44"/>
      <c r="H3" s="45" t="s">
        <v>116</v>
      </c>
      <c r="I3" s="46"/>
      <c r="J3" s="47"/>
    </row>
    <row r="4" spans="1:14" ht="33.75" customHeight="1">
      <c r="A4" s="38"/>
      <c r="B4" s="39"/>
      <c r="C4" s="48" t="s">
        <v>117</v>
      </c>
      <c r="D4" s="48" t="s">
        <v>118</v>
      </c>
      <c r="E4" s="48" t="s">
        <v>119</v>
      </c>
      <c r="F4" s="48" t="s">
        <v>120</v>
      </c>
      <c r="G4" s="48" t="s">
        <v>121</v>
      </c>
      <c r="H4" s="48" t="s">
        <v>120</v>
      </c>
      <c r="I4" s="48" t="s">
        <v>121</v>
      </c>
      <c r="J4" s="49" t="s">
        <v>122</v>
      </c>
    </row>
    <row r="5" spans="1:14">
      <c r="A5" s="50">
        <v>1</v>
      </c>
      <c r="B5" s="51">
        <v>2</v>
      </c>
      <c r="C5" s="52">
        <v>3</v>
      </c>
      <c r="D5" s="51">
        <v>4</v>
      </c>
      <c r="E5" s="51">
        <v>5</v>
      </c>
      <c r="F5" s="51">
        <v>6</v>
      </c>
      <c r="G5" s="51">
        <v>7</v>
      </c>
      <c r="H5" s="51">
        <v>8</v>
      </c>
      <c r="I5" s="51">
        <v>9</v>
      </c>
      <c r="J5" s="51">
        <v>10</v>
      </c>
    </row>
    <row r="6" spans="1:14">
      <c r="A6" s="53" t="s">
        <v>123</v>
      </c>
      <c r="B6" s="54" t="s">
        <v>124</v>
      </c>
      <c r="C6" s="55">
        <f>C16+C20+C23+C26+C27+C28+C29</f>
        <v>149716</v>
      </c>
      <c r="D6" s="55">
        <f t="shared" ref="D6:G6" si="0">D16+D20+D23+D26+D27+D28+D29</f>
        <v>151716</v>
      </c>
      <c r="E6" s="55">
        <f t="shared" si="0"/>
        <v>154416</v>
      </c>
      <c r="F6" s="55">
        <f t="shared" si="0"/>
        <v>145490.98589153605</v>
      </c>
      <c r="G6" s="55">
        <f t="shared" si="0"/>
        <v>161499.59299999999</v>
      </c>
      <c r="H6" s="56">
        <f>F6/C6%</f>
        <v>97.17798090487058</v>
      </c>
      <c r="I6" s="56">
        <f>G6/D6%</f>
        <v>106.4486230852382</v>
      </c>
      <c r="J6" s="56">
        <f>I6-H6</f>
        <v>9.2706421803676164</v>
      </c>
    </row>
    <row r="7" spans="1:14">
      <c r="A7" s="57"/>
      <c r="B7" s="58" t="s">
        <v>125</v>
      </c>
      <c r="C7" s="59">
        <v>1000</v>
      </c>
      <c r="D7" s="60">
        <v>1000</v>
      </c>
      <c r="E7" s="60">
        <v>1000</v>
      </c>
      <c r="F7" s="61">
        <v>730.21500000000003</v>
      </c>
      <c r="G7" s="61">
        <v>1079.6689999999999</v>
      </c>
      <c r="H7" s="56">
        <f t="shared" ref="H7:I35" si="1">F7/C7%</f>
        <v>73.021500000000003</v>
      </c>
      <c r="I7" s="56">
        <f t="shared" si="1"/>
        <v>107.96689999999998</v>
      </c>
      <c r="J7" s="56">
        <f t="shared" ref="J7:J35" si="2">I7-H7</f>
        <v>34.945399999999978</v>
      </c>
      <c r="L7" s="62"/>
      <c r="M7" s="62"/>
      <c r="N7" s="62"/>
    </row>
    <row r="8" spans="1:14">
      <c r="A8" s="57"/>
      <c r="B8" s="58" t="s">
        <v>126</v>
      </c>
      <c r="C8" s="59">
        <v>6000</v>
      </c>
      <c r="D8" s="60">
        <v>6000</v>
      </c>
      <c r="E8" s="60">
        <v>6000</v>
      </c>
      <c r="F8" s="61">
        <v>5619.6619999999994</v>
      </c>
      <c r="G8" s="61">
        <v>6785.3880000000008</v>
      </c>
      <c r="H8" s="56">
        <f t="shared" si="1"/>
        <v>93.661033333333322</v>
      </c>
      <c r="I8" s="56">
        <f t="shared" si="1"/>
        <v>113.08980000000001</v>
      </c>
      <c r="J8" s="56">
        <f t="shared" si="2"/>
        <v>19.428766666666689</v>
      </c>
    </row>
    <row r="9" spans="1:14">
      <c r="A9" s="57"/>
      <c r="B9" s="58" t="s">
        <v>127</v>
      </c>
      <c r="C9" s="59">
        <v>13700</v>
      </c>
      <c r="D9" s="60">
        <v>13700</v>
      </c>
      <c r="E9" s="60">
        <v>13700</v>
      </c>
      <c r="F9" s="61">
        <v>13474.106</v>
      </c>
      <c r="G9" s="61">
        <v>15566.899000000003</v>
      </c>
      <c r="H9" s="56">
        <f t="shared" si="1"/>
        <v>98.351138686131378</v>
      </c>
      <c r="I9" s="56">
        <f t="shared" si="1"/>
        <v>113.62700000000002</v>
      </c>
      <c r="J9" s="56">
        <f t="shared" si="2"/>
        <v>15.275861313868646</v>
      </c>
    </row>
    <row r="10" spans="1:14">
      <c r="A10" s="57"/>
      <c r="B10" s="58" t="s">
        <v>128</v>
      </c>
      <c r="C10" s="59">
        <v>8000</v>
      </c>
      <c r="D10" s="60">
        <v>8000</v>
      </c>
      <c r="E10" s="60">
        <v>8000</v>
      </c>
      <c r="F10" s="61">
        <v>7305.4579999999996</v>
      </c>
      <c r="G10" s="61">
        <v>8506.4840000000004</v>
      </c>
      <c r="H10" s="56">
        <f t="shared" si="1"/>
        <v>91.318224999999998</v>
      </c>
      <c r="I10" s="56">
        <f t="shared" si="1"/>
        <v>106.33105</v>
      </c>
      <c r="J10" s="56">
        <f t="shared" si="2"/>
        <v>15.012825000000007</v>
      </c>
    </row>
    <row r="11" spans="1:14">
      <c r="A11" s="57"/>
      <c r="B11" s="58" t="s">
        <v>129</v>
      </c>
      <c r="C11" s="59">
        <v>8000</v>
      </c>
      <c r="D11" s="60">
        <v>8000</v>
      </c>
      <c r="E11" s="60">
        <v>8000</v>
      </c>
      <c r="F11" s="61">
        <v>9122.8430000000008</v>
      </c>
      <c r="G11" s="61">
        <v>9573.0110000000004</v>
      </c>
      <c r="H11" s="56">
        <f t="shared" si="1"/>
        <v>114.0355375</v>
      </c>
      <c r="I11" s="56">
        <f t="shared" si="1"/>
        <v>119.6626375</v>
      </c>
      <c r="J11" s="56">
        <f t="shared" si="2"/>
        <v>5.6270999999999987</v>
      </c>
      <c r="K11"/>
      <c r="L11"/>
      <c r="M11"/>
      <c r="N11"/>
    </row>
    <row r="12" spans="1:14">
      <c r="A12" s="57"/>
      <c r="B12" s="58" t="s">
        <v>130</v>
      </c>
      <c r="C12" s="59">
        <v>650</v>
      </c>
      <c r="D12" s="60">
        <v>650</v>
      </c>
      <c r="E12" s="60">
        <v>650</v>
      </c>
      <c r="F12" s="61">
        <v>707.82899999999995</v>
      </c>
      <c r="G12" s="61">
        <v>712.91899999999998</v>
      </c>
      <c r="H12" s="56">
        <f t="shared" si="1"/>
        <v>108.89676923076922</v>
      </c>
      <c r="I12" s="56">
        <f t="shared" si="1"/>
        <v>109.67984615384616</v>
      </c>
      <c r="J12" s="56">
        <f t="shared" si="2"/>
        <v>0.78307692307693344</v>
      </c>
      <c r="K12"/>
      <c r="L12"/>
      <c r="M12"/>
      <c r="N12"/>
    </row>
    <row r="13" spans="1:14">
      <c r="A13" s="57"/>
      <c r="B13" s="58" t="s">
        <v>131</v>
      </c>
      <c r="C13" s="59">
        <v>15000</v>
      </c>
      <c r="D13" s="60">
        <v>15000</v>
      </c>
      <c r="E13" s="60">
        <v>15000</v>
      </c>
      <c r="F13" s="61">
        <v>14848.854000000001</v>
      </c>
      <c r="G13" s="61">
        <v>13810.142</v>
      </c>
      <c r="H13" s="56">
        <f t="shared" si="1"/>
        <v>98.992360000000005</v>
      </c>
      <c r="I13" s="56">
        <f t="shared" si="1"/>
        <v>92.067613333333327</v>
      </c>
      <c r="J13" s="56">
        <f t="shared" si="2"/>
        <v>-6.9247466666666782</v>
      </c>
      <c r="K13"/>
      <c r="L13"/>
      <c r="M13"/>
      <c r="N13"/>
    </row>
    <row r="14" spans="1:14">
      <c r="A14" s="57"/>
      <c r="B14" s="63" t="s">
        <v>132</v>
      </c>
      <c r="C14" s="59">
        <v>2700</v>
      </c>
      <c r="D14" s="60">
        <v>2700</v>
      </c>
      <c r="E14" s="60">
        <v>2700</v>
      </c>
      <c r="F14" s="61">
        <v>2638.5070000000001</v>
      </c>
      <c r="G14" s="61">
        <v>2775.0430000000001</v>
      </c>
      <c r="H14" s="56">
        <f t="shared" si="1"/>
        <v>97.722481481481481</v>
      </c>
      <c r="I14" s="56">
        <f t="shared" si="1"/>
        <v>102.77937037037037</v>
      </c>
      <c r="J14" s="56">
        <f t="shared" si="2"/>
        <v>5.0568888888888921</v>
      </c>
      <c r="K14"/>
      <c r="L14"/>
      <c r="M14"/>
      <c r="N14"/>
    </row>
    <row r="15" spans="1:14">
      <c r="A15" s="57"/>
      <c r="B15" s="63" t="s">
        <v>133</v>
      </c>
      <c r="C15" s="59">
        <v>15000</v>
      </c>
      <c r="D15" s="64">
        <v>15000</v>
      </c>
      <c r="E15" s="64">
        <v>15000</v>
      </c>
      <c r="F15" s="65">
        <v>13217.392000000002</v>
      </c>
      <c r="G15" s="61">
        <v>13598.533000000001</v>
      </c>
      <c r="H15" s="56">
        <f t="shared" si="1"/>
        <v>88.115946666666673</v>
      </c>
      <c r="I15" s="56">
        <f t="shared" si="1"/>
        <v>90.656886666666679</v>
      </c>
      <c r="J15" s="56">
        <f t="shared" si="2"/>
        <v>2.5409400000000062</v>
      </c>
    </row>
    <row r="16" spans="1:14">
      <c r="A16" s="53"/>
      <c r="B16" s="66" t="s">
        <v>134</v>
      </c>
      <c r="C16" s="55">
        <f>SUM(C7:C15)</f>
        <v>70050</v>
      </c>
      <c r="D16" s="55">
        <f t="shared" ref="D16:G16" si="3">SUM(D7:D15)</f>
        <v>70050</v>
      </c>
      <c r="E16" s="55">
        <f t="shared" si="3"/>
        <v>70050</v>
      </c>
      <c r="F16" s="55">
        <f t="shared" si="3"/>
        <v>67664.865999999995</v>
      </c>
      <c r="G16" s="55">
        <f t="shared" si="3"/>
        <v>72408.088000000003</v>
      </c>
      <c r="H16" s="56">
        <f t="shared" si="1"/>
        <v>96.595097787294776</v>
      </c>
      <c r="I16" s="56">
        <f t="shared" si="1"/>
        <v>103.3662926481085</v>
      </c>
      <c r="J16" s="56">
        <f t="shared" si="2"/>
        <v>6.771194860813722</v>
      </c>
    </row>
    <row r="17" spans="1:14">
      <c r="A17" s="57"/>
      <c r="B17" s="58" t="s">
        <v>135</v>
      </c>
      <c r="C17" s="59">
        <v>12000</v>
      </c>
      <c r="D17" s="67">
        <v>12000</v>
      </c>
      <c r="E17" s="67">
        <v>12000</v>
      </c>
      <c r="F17" s="68">
        <v>14436.539753029003</v>
      </c>
      <c r="G17" s="60">
        <v>14546.074000000001</v>
      </c>
      <c r="H17" s="56">
        <f t="shared" si="1"/>
        <v>120.30449794190835</v>
      </c>
      <c r="I17" s="56">
        <f t="shared" si="1"/>
        <v>121.21728333333334</v>
      </c>
      <c r="J17" s="56">
        <f t="shared" si="2"/>
        <v>0.91278539142498971</v>
      </c>
    </row>
    <row r="18" spans="1:14">
      <c r="A18" s="57"/>
      <c r="B18" s="58" t="s">
        <v>136</v>
      </c>
      <c r="C18" s="59">
        <v>15500</v>
      </c>
      <c r="D18" s="64">
        <v>15500</v>
      </c>
      <c r="E18" s="64">
        <v>15500</v>
      </c>
      <c r="F18" s="69">
        <v>15401.508019391964</v>
      </c>
      <c r="G18" s="60">
        <v>16016.897000000003</v>
      </c>
      <c r="H18" s="56">
        <f t="shared" si="1"/>
        <v>99.364567867044926</v>
      </c>
      <c r="I18" s="56">
        <f t="shared" si="1"/>
        <v>103.33481935483873</v>
      </c>
      <c r="J18" s="56">
        <f t="shared" si="2"/>
        <v>3.9702514877938029</v>
      </c>
    </row>
    <row r="19" spans="1:14">
      <c r="A19" s="57"/>
      <c r="B19" s="70" t="s">
        <v>137</v>
      </c>
      <c r="C19" s="59">
        <v>7800</v>
      </c>
      <c r="D19" s="64">
        <v>7800</v>
      </c>
      <c r="E19" s="64">
        <v>7800</v>
      </c>
      <c r="F19" s="69">
        <v>7409.757786000001</v>
      </c>
      <c r="G19" s="60">
        <v>7840.6869999999999</v>
      </c>
      <c r="H19" s="56">
        <f t="shared" si="1"/>
        <v>94.996894692307706</v>
      </c>
      <c r="I19" s="56">
        <f t="shared" si="1"/>
        <v>100.52162820512821</v>
      </c>
      <c r="J19" s="56">
        <f t="shared" si="2"/>
        <v>5.5247335128205037</v>
      </c>
    </row>
    <row r="20" spans="1:14">
      <c r="A20" s="53"/>
      <c r="B20" s="66" t="s">
        <v>138</v>
      </c>
      <c r="C20" s="55">
        <f>SUM(C17:C19)</f>
        <v>35300</v>
      </c>
      <c r="D20" s="55">
        <f t="shared" ref="D20:G20" si="4">SUM(D17:D19)</f>
        <v>35300</v>
      </c>
      <c r="E20" s="55">
        <f t="shared" si="4"/>
        <v>35300</v>
      </c>
      <c r="F20" s="55">
        <f t="shared" si="4"/>
        <v>37247.805558420965</v>
      </c>
      <c r="G20" s="55">
        <f t="shared" si="4"/>
        <v>38403.658000000003</v>
      </c>
      <c r="H20" s="56">
        <f t="shared" si="1"/>
        <v>105.51786277173078</v>
      </c>
      <c r="I20" s="56">
        <f t="shared" si="1"/>
        <v>108.79223229461758</v>
      </c>
      <c r="J20" s="56">
        <f t="shared" si="2"/>
        <v>3.2743695228868006</v>
      </c>
    </row>
    <row r="21" spans="1:14">
      <c r="A21" s="57"/>
      <c r="B21" s="58" t="s">
        <v>139</v>
      </c>
      <c r="C21" s="59">
        <v>7500</v>
      </c>
      <c r="D21" s="67">
        <v>9500</v>
      </c>
      <c r="E21" s="67">
        <v>9500</v>
      </c>
      <c r="F21" s="68">
        <v>5557.8519999999999</v>
      </c>
      <c r="G21" s="60">
        <v>9804.3220000000001</v>
      </c>
      <c r="H21" s="56">
        <f t="shared" si="1"/>
        <v>74.10469333333333</v>
      </c>
      <c r="I21" s="56">
        <f t="shared" si="1"/>
        <v>103.20338947368421</v>
      </c>
      <c r="J21" s="56">
        <f t="shared" si="2"/>
        <v>29.098696140350881</v>
      </c>
    </row>
    <row r="22" spans="1:14">
      <c r="A22" s="57"/>
      <c r="B22" s="58" t="s">
        <v>140</v>
      </c>
      <c r="C22" s="59">
        <v>8300</v>
      </c>
      <c r="D22" s="64">
        <v>8300</v>
      </c>
      <c r="E22" s="64">
        <v>11000</v>
      </c>
      <c r="F22" s="69">
        <v>8409.8289999999997</v>
      </c>
      <c r="G22" s="60">
        <v>9286.6359999999986</v>
      </c>
      <c r="H22" s="56">
        <f t="shared" si="1"/>
        <v>101.32324096385541</v>
      </c>
      <c r="I22" s="56">
        <f t="shared" si="1"/>
        <v>111.88718072289154</v>
      </c>
      <c r="J22" s="56">
        <f t="shared" si="2"/>
        <v>10.563939759036131</v>
      </c>
    </row>
    <row r="23" spans="1:14">
      <c r="A23" s="53"/>
      <c r="B23" s="66" t="s">
        <v>141</v>
      </c>
      <c r="C23" s="55">
        <f>SUM(C21:C22)</f>
        <v>15800</v>
      </c>
      <c r="D23" s="55">
        <f t="shared" ref="D23:G23" si="5">SUM(D21:D22)</f>
        <v>17800</v>
      </c>
      <c r="E23" s="55">
        <f t="shared" si="5"/>
        <v>20500</v>
      </c>
      <c r="F23" s="55">
        <f t="shared" si="5"/>
        <v>13967.681</v>
      </c>
      <c r="G23" s="55">
        <f t="shared" si="5"/>
        <v>19090.957999999999</v>
      </c>
      <c r="H23" s="56">
        <f t="shared" si="1"/>
        <v>88.403044303797472</v>
      </c>
      <c r="I23" s="56">
        <f t="shared" si="1"/>
        <v>107.25257303370786</v>
      </c>
      <c r="J23" s="56">
        <f t="shared" si="2"/>
        <v>18.849528729910389</v>
      </c>
    </row>
    <row r="24" spans="1:14">
      <c r="A24" s="57"/>
      <c r="B24" s="58" t="s">
        <v>142</v>
      </c>
      <c r="C24" s="59">
        <v>10500</v>
      </c>
      <c r="D24" s="67">
        <v>10500</v>
      </c>
      <c r="E24" s="67">
        <v>10500</v>
      </c>
      <c r="F24" s="68">
        <v>9040.4188579999991</v>
      </c>
      <c r="G24" s="60">
        <v>11315.724</v>
      </c>
      <c r="H24" s="56">
        <f t="shared" si="1"/>
        <v>86.099227219047606</v>
      </c>
      <c r="I24" s="56">
        <f t="shared" si="1"/>
        <v>107.7688</v>
      </c>
      <c r="J24" s="56">
        <f t="shared" si="2"/>
        <v>21.669572780952393</v>
      </c>
    </row>
    <row r="25" spans="1:14">
      <c r="A25" s="57"/>
      <c r="B25" s="58" t="s">
        <v>143</v>
      </c>
      <c r="C25" s="71" t="s">
        <v>144</v>
      </c>
      <c r="D25" s="60" t="s">
        <v>144</v>
      </c>
      <c r="E25" s="60" t="s">
        <v>144</v>
      </c>
      <c r="F25" s="60" t="s">
        <v>144</v>
      </c>
      <c r="G25" s="60" t="s">
        <v>144</v>
      </c>
      <c r="H25" s="72" t="s">
        <v>144</v>
      </c>
      <c r="I25" s="72" t="s">
        <v>144</v>
      </c>
      <c r="J25" s="73" t="s">
        <v>144</v>
      </c>
    </row>
    <row r="26" spans="1:14">
      <c r="A26" s="53"/>
      <c r="B26" s="66" t="s">
        <v>145</v>
      </c>
      <c r="C26" s="55">
        <f>SUM(C24:C25)</f>
        <v>10500</v>
      </c>
      <c r="D26" s="55">
        <f t="shared" ref="D26:G26" si="6">SUM(D24:D25)</f>
        <v>10500</v>
      </c>
      <c r="E26" s="55">
        <f t="shared" si="6"/>
        <v>10500</v>
      </c>
      <c r="F26" s="55">
        <f t="shared" si="6"/>
        <v>9040.4188579999991</v>
      </c>
      <c r="G26" s="55">
        <f t="shared" si="6"/>
        <v>11315.724</v>
      </c>
      <c r="H26" s="56">
        <f t="shared" si="1"/>
        <v>86.099227219047606</v>
      </c>
      <c r="I26" s="56">
        <f t="shared" si="1"/>
        <v>107.7688</v>
      </c>
      <c r="J26" s="56">
        <f t="shared" si="2"/>
        <v>21.669572780952393</v>
      </c>
    </row>
    <row r="27" spans="1:14">
      <c r="A27" s="57"/>
      <c r="B27" s="58" t="s">
        <v>146</v>
      </c>
      <c r="C27" s="59">
        <v>3000</v>
      </c>
      <c r="D27" s="60">
        <v>3000</v>
      </c>
      <c r="E27" s="60">
        <v>3000</v>
      </c>
      <c r="F27" s="61">
        <v>2624.41</v>
      </c>
      <c r="G27" s="60">
        <v>3091.3649999999993</v>
      </c>
      <c r="H27" s="56">
        <f t="shared" si="1"/>
        <v>87.480333333333334</v>
      </c>
      <c r="I27" s="56">
        <f t="shared" si="1"/>
        <v>103.04549999999998</v>
      </c>
      <c r="J27" s="56">
        <f t="shared" si="2"/>
        <v>15.565166666666642</v>
      </c>
      <c r="M27"/>
      <c r="N27"/>
    </row>
    <row r="28" spans="1:14">
      <c r="A28" s="57"/>
      <c r="B28" s="58" t="s">
        <v>147</v>
      </c>
      <c r="C28" s="59">
        <v>15000</v>
      </c>
      <c r="D28" s="60">
        <v>15000</v>
      </c>
      <c r="E28" s="60">
        <v>15000</v>
      </c>
      <c r="F28" s="61">
        <v>14870.672475115065</v>
      </c>
      <c r="G28" s="60">
        <v>17116.277000000002</v>
      </c>
      <c r="H28" s="56">
        <f t="shared" si="1"/>
        <v>99.137816500767102</v>
      </c>
      <c r="I28" s="56">
        <f t="shared" si="1"/>
        <v>114.10851333333335</v>
      </c>
      <c r="J28" s="56">
        <f t="shared" si="2"/>
        <v>14.970696832566247</v>
      </c>
      <c r="M28"/>
      <c r="N28"/>
    </row>
    <row r="29" spans="1:14">
      <c r="A29" s="57"/>
      <c r="B29" s="58" t="s">
        <v>148</v>
      </c>
      <c r="C29" s="59">
        <v>66</v>
      </c>
      <c r="D29" s="60">
        <v>66</v>
      </c>
      <c r="E29" s="60">
        <v>66</v>
      </c>
      <c r="F29" s="61">
        <v>75.131999999999991</v>
      </c>
      <c r="G29" s="60">
        <v>73.522999999999996</v>
      </c>
      <c r="H29" s="56">
        <f t="shared" si="1"/>
        <v>113.83636363636361</v>
      </c>
      <c r="I29" s="56">
        <f t="shared" si="1"/>
        <v>111.39848484848484</v>
      </c>
      <c r="J29" s="56">
        <f t="shared" si="2"/>
        <v>-2.4378787878787733</v>
      </c>
      <c r="M29"/>
      <c r="N29"/>
    </row>
    <row r="30" spans="1:14">
      <c r="A30" s="53" t="s">
        <v>149</v>
      </c>
      <c r="B30" s="74" t="s">
        <v>150</v>
      </c>
      <c r="C30" s="55">
        <f>SUM(C31:C34)</f>
        <v>99500</v>
      </c>
      <c r="D30" s="55">
        <f t="shared" ref="D30:G30" si="7">SUM(D31:D34)</f>
        <v>99500</v>
      </c>
      <c r="E30" s="55">
        <f t="shared" si="7"/>
        <v>99500</v>
      </c>
      <c r="F30" s="55">
        <f t="shared" si="7"/>
        <v>96212.653244400019</v>
      </c>
      <c r="G30" s="55">
        <f t="shared" si="7"/>
        <v>93732.975999999995</v>
      </c>
      <c r="H30" s="56">
        <f t="shared" si="1"/>
        <v>96.696133913969874</v>
      </c>
      <c r="I30" s="56">
        <f t="shared" si="1"/>
        <v>94.203995979899489</v>
      </c>
      <c r="J30" s="56">
        <f t="shared" si="2"/>
        <v>-2.4921379340703851</v>
      </c>
      <c r="M30"/>
      <c r="N30"/>
    </row>
    <row r="31" spans="1:14">
      <c r="A31" s="57"/>
      <c r="B31" s="58" t="s">
        <v>151</v>
      </c>
      <c r="C31" s="59">
        <v>33000</v>
      </c>
      <c r="D31" s="60">
        <v>33000</v>
      </c>
      <c r="E31" s="60">
        <v>33000</v>
      </c>
      <c r="F31" s="61">
        <v>34757.067999999999</v>
      </c>
      <c r="G31" s="61">
        <v>34433.468999999997</v>
      </c>
      <c r="H31" s="56">
        <f t="shared" si="1"/>
        <v>105.32444848484849</v>
      </c>
      <c r="I31" s="56">
        <f t="shared" si="1"/>
        <v>104.34384545454544</v>
      </c>
      <c r="J31" s="56">
        <f t="shared" si="2"/>
        <v>-0.98060303030304397</v>
      </c>
      <c r="M31"/>
      <c r="N31"/>
    </row>
    <row r="32" spans="1:14">
      <c r="A32" s="57"/>
      <c r="B32" s="58" t="s">
        <v>152</v>
      </c>
      <c r="C32" s="59">
        <v>35200</v>
      </c>
      <c r="D32" s="60">
        <v>35200</v>
      </c>
      <c r="E32" s="60">
        <v>35200</v>
      </c>
      <c r="F32" s="61">
        <v>28264.422244400001</v>
      </c>
      <c r="G32" s="61">
        <v>27871.758999999998</v>
      </c>
      <c r="H32" s="56">
        <f t="shared" si="1"/>
        <v>80.296654103409097</v>
      </c>
      <c r="I32" s="56">
        <f t="shared" si="1"/>
        <v>79.181133522727265</v>
      </c>
      <c r="J32" s="56">
        <f t="shared" si="2"/>
        <v>-1.1155205806818316</v>
      </c>
    </row>
    <row r="33" spans="1:15">
      <c r="A33" s="57"/>
      <c r="B33" s="63" t="s">
        <v>153</v>
      </c>
      <c r="C33" s="59">
        <v>20000</v>
      </c>
      <c r="D33" s="60">
        <v>20000</v>
      </c>
      <c r="E33" s="60">
        <v>20000</v>
      </c>
      <c r="F33" s="61">
        <v>20164.411</v>
      </c>
      <c r="G33" s="61">
        <v>18692.447</v>
      </c>
      <c r="H33" s="56">
        <f t="shared" si="1"/>
        <v>100.82205500000001</v>
      </c>
      <c r="I33" s="56">
        <f t="shared" si="1"/>
        <v>93.462235000000007</v>
      </c>
      <c r="J33" s="56">
        <f t="shared" si="2"/>
        <v>-7.3598199999999991</v>
      </c>
    </row>
    <row r="34" spans="1:15">
      <c r="A34" s="57"/>
      <c r="B34" s="63" t="s">
        <v>154</v>
      </c>
      <c r="C34" s="59">
        <v>11300</v>
      </c>
      <c r="D34" s="60">
        <v>11300</v>
      </c>
      <c r="E34" s="60">
        <v>11300</v>
      </c>
      <c r="F34" s="61">
        <v>13026.752</v>
      </c>
      <c r="G34" s="60">
        <v>12735.300999999999</v>
      </c>
      <c r="H34" s="56">
        <f t="shared" si="1"/>
        <v>115.28099115044247</v>
      </c>
      <c r="I34" s="56">
        <f t="shared" si="1"/>
        <v>112.70177876106195</v>
      </c>
      <c r="J34" s="56">
        <f t="shared" si="2"/>
        <v>-2.5792123893805297</v>
      </c>
    </row>
    <row r="35" spans="1:15" ht="19.5" customHeight="1">
      <c r="A35" s="75"/>
      <c r="B35" s="76" t="s">
        <v>155</v>
      </c>
      <c r="C35" s="55">
        <f>C6+C30</f>
        <v>249216</v>
      </c>
      <c r="D35" s="55">
        <f t="shared" ref="D35:G35" si="8">D6+D30</f>
        <v>251216</v>
      </c>
      <c r="E35" s="55">
        <f t="shared" si="8"/>
        <v>253916</v>
      </c>
      <c r="F35" s="55">
        <f t="shared" si="8"/>
        <v>241703.63913593607</v>
      </c>
      <c r="G35" s="55">
        <f t="shared" si="8"/>
        <v>255232.56899999999</v>
      </c>
      <c r="H35" s="77">
        <f t="shared" si="1"/>
        <v>96.985602503826428</v>
      </c>
      <c r="I35" s="77">
        <f t="shared" si="1"/>
        <v>101.59885078975861</v>
      </c>
      <c r="J35" s="77">
        <f t="shared" si="2"/>
        <v>4.6132482859321868</v>
      </c>
      <c r="L35" s="78"/>
      <c r="O35" s="79"/>
    </row>
    <row r="36" spans="1:15">
      <c r="A36" s="80" t="s">
        <v>156</v>
      </c>
      <c r="B36" s="81"/>
      <c r="C36" s="82"/>
      <c r="D36" s="81"/>
      <c r="E36" s="83"/>
      <c r="F36" s="84"/>
      <c r="G36" s="84"/>
      <c r="H36" s="81"/>
      <c r="I36" s="81" t="s">
        <v>157</v>
      </c>
      <c r="J36" s="85"/>
    </row>
    <row r="37" spans="1:15">
      <c r="A37" s="86" t="s">
        <v>158</v>
      </c>
      <c r="B37" s="87"/>
      <c r="C37" s="88"/>
      <c r="D37" s="87"/>
      <c r="E37" s="87"/>
      <c r="F37" s="87"/>
      <c r="G37" s="87"/>
      <c r="H37" s="87"/>
      <c r="I37" s="87"/>
      <c r="J37" s="89"/>
    </row>
    <row r="38" spans="1:15">
      <c r="A38" s="86" t="s">
        <v>159</v>
      </c>
      <c r="B38" s="90"/>
      <c r="C38" s="91"/>
      <c r="D38" s="92"/>
      <c r="E38" s="92"/>
      <c r="F38" s="92"/>
      <c r="G38" s="92"/>
      <c r="H38" s="92"/>
      <c r="I38" s="93"/>
      <c r="J38" s="94"/>
    </row>
    <row r="39" spans="1:15">
      <c r="A39" s="95" t="s">
        <v>160</v>
      </c>
      <c r="B39" s="96"/>
      <c r="C39" s="97"/>
      <c r="D39" s="98"/>
      <c r="E39" s="98"/>
      <c r="F39" s="98"/>
      <c r="G39" s="98"/>
      <c r="H39" s="98"/>
      <c r="I39" s="98"/>
      <c r="J39" s="99"/>
    </row>
    <row r="40" spans="1:15" hidden="1"/>
    <row r="41" spans="1:15" hidden="1"/>
    <row r="42" spans="1:15" hidden="1"/>
    <row r="43" spans="1:15" ht="3.75" customHeight="1"/>
    <row r="45" spans="1:15">
      <c r="E45" s="102"/>
    </row>
    <row r="47" spans="1:15">
      <c r="D47" s="101"/>
      <c r="E47" s="101"/>
      <c r="F47" s="101"/>
      <c r="G47" s="101"/>
      <c r="H47" s="101"/>
      <c r="I47" s="101"/>
      <c r="J47" s="101"/>
    </row>
  </sheetData>
  <mergeCells count="6">
    <mergeCell ref="A1:J2"/>
    <mergeCell ref="A3:A4"/>
    <mergeCell ref="B3:B4"/>
    <mergeCell ref="C3:E3"/>
    <mergeCell ref="F3:G3"/>
    <mergeCell ref="H3:J3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E0E6B2-2078-4682-B078-3B9C9A3391ED}">
  <sheetPr>
    <tabColor rgb="FF00B050"/>
  </sheetPr>
  <dimension ref="A1:W89"/>
  <sheetViews>
    <sheetView showGridLines="0" zoomScaleNormal="100" workbookViewId="0">
      <selection activeCell="B13" sqref="B13"/>
    </sheetView>
  </sheetViews>
  <sheetFormatPr defaultRowHeight="15"/>
  <cols>
    <col min="1" max="1" width="13.7109375" customWidth="1"/>
    <col min="2" max="3" width="9.5703125" customWidth="1"/>
    <col min="4" max="4" width="9.7109375" customWidth="1"/>
    <col min="5" max="5" width="9.5703125" customWidth="1"/>
    <col min="6" max="6" width="9.85546875" customWidth="1"/>
    <col min="7" max="7" width="9.5703125" customWidth="1"/>
    <col min="8" max="8" width="11.140625" customWidth="1"/>
    <col min="9" max="9" width="13.28515625" customWidth="1"/>
    <col min="13" max="13" width="18.5703125" customWidth="1"/>
    <col min="15" max="15" width="10.5703125" bestFit="1" customWidth="1"/>
    <col min="16" max="16" width="9.5703125" bestFit="1" customWidth="1"/>
    <col min="17" max="17" width="9.28515625" bestFit="1" customWidth="1"/>
    <col min="18" max="18" width="9.5703125" bestFit="1" customWidth="1"/>
  </cols>
  <sheetData>
    <row r="1" spans="1:20" ht="15" customHeight="1">
      <c r="A1" s="103" t="s">
        <v>161</v>
      </c>
      <c r="B1" s="103"/>
      <c r="C1" s="103"/>
      <c r="D1" s="103"/>
      <c r="E1" s="103"/>
      <c r="F1" s="103"/>
      <c r="G1" s="103"/>
      <c r="H1" s="103"/>
      <c r="I1" s="104"/>
      <c r="J1" s="105"/>
      <c r="K1" s="105"/>
      <c r="L1" s="105"/>
      <c r="M1" s="105"/>
      <c r="N1" s="105"/>
      <c r="O1" s="105"/>
      <c r="P1" s="105"/>
      <c r="Q1" s="105"/>
      <c r="R1" s="105"/>
      <c r="S1" s="105"/>
    </row>
    <row r="2" spans="1:20" ht="30" customHeight="1">
      <c r="A2" s="103"/>
      <c r="B2" s="103"/>
      <c r="C2" s="103"/>
      <c r="D2" s="103"/>
      <c r="E2" s="103"/>
      <c r="F2" s="103"/>
      <c r="G2" s="103"/>
      <c r="H2" s="103"/>
      <c r="I2" s="104"/>
      <c r="J2" s="105"/>
      <c r="K2" s="105"/>
      <c r="L2" s="105"/>
      <c r="M2" s="105"/>
      <c r="N2" s="105"/>
      <c r="O2" s="105"/>
      <c r="P2" s="105"/>
      <c r="Q2" s="105"/>
      <c r="R2" s="105"/>
      <c r="S2" s="105"/>
    </row>
    <row r="3" spans="1:20" ht="15.75" customHeight="1">
      <c r="A3" s="106"/>
      <c r="B3" s="106"/>
      <c r="C3" s="106"/>
      <c r="D3" s="106"/>
      <c r="E3" s="106"/>
      <c r="F3" s="107" t="s">
        <v>162</v>
      </c>
      <c r="G3" s="107"/>
      <c r="H3" s="107"/>
      <c r="I3" s="108"/>
      <c r="J3" s="109"/>
      <c r="K3" s="109"/>
      <c r="L3" s="109"/>
      <c r="M3" s="109"/>
      <c r="N3" s="109"/>
      <c r="O3" s="109"/>
      <c r="P3" s="109"/>
      <c r="Q3" s="109"/>
      <c r="R3" s="109"/>
      <c r="S3" s="110"/>
      <c r="T3" s="35"/>
    </row>
    <row r="4" spans="1:20">
      <c r="A4" s="111"/>
      <c r="B4" s="112" t="s">
        <v>163</v>
      </c>
      <c r="C4" s="113"/>
      <c r="D4" s="113"/>
      <c r="E4" s="113"/>
      <c r="F4" s="113"/>
      <c r="G4" s="113"/>
      <c r="H4" s="113"/>
      <c r="I4" s="114"/>
      <c r="J4" s="35"/>
      <c r="K4" s="35"/>
      <c r="L4" s="35"/>
      <c r="M4" s="35"/>
      <c r="N4" s="115"/>
      <c r="O4" s="35"/>
      <c r="P4" s="35"/>
      <c r="Q4" s="35"/>
      <c r="R4" s="35"/>
      <c r="S4" s="35"/>
      <c r="T4" s="35"/>
    </row>
    <row r="5" spans="1:20">
      <c r="A5" s="116"/>
      <c r="B5" s="112" t="s">
        <v>164</v>
      </c>
      <c r="C5" s="113"/>
      <c r="D5" s="113"/>
      <c r="E5" s="114"/>
      <c r="F5" s="117" t="s">
        <v>165</v>
      </c>
      <c r="G5" s="117" t="s">
        <v>166</v>
      </c>
      <c r="H5" s="117" t="s">
        <v>167</v>
      </c>
      <c r="I5" s="118" t="s">
        <v>168</v>
      </c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</row>
    <row r="6" spans="1:20">
      <c r="A6" s="116" t="s">
        <v>169</v>
      </c>
      <c r="B6" s="119" t="s">
        <v>170</v>
      </c>
      <c r="C6" s="119" t="s">
        <v>171</v>
      </c>
      <c r="D6" s="119" t="s">
        <v>172</v>
      </c>
      <c r="E6" s="119" t="s">
        <v>168</v>
      </c>
      <c r="F6" s="119"/>
      <c r="G6" s="119"/>
      <c r="H6" s="119"/>
      <c r="I6" s="119"/>
      <c r="J6" s="35"/>
      <c r="K6" s="35"/>
      <c r="L6" s="35"/>
      <c r="M6" s="35"/>
      <c r="N6" s="35"/>
      <c r="O6" s="35"/>
      <c r="P6" s="35"/>
      <c r="Q6" s="35"/>
      <c r="R6" s="35"/>
      <c r="S6" s="35"/>
      <c r="T6" s="35"/>
    </row>
    <row r="7" spans="1:20">
      <c r="A7" s="120">
        <v>1</v>
      </c>
      <c r="B7" s="121">
        <v>2</v>
      </c>
      <c r="C7" s="121">
        <v>3</v>
      </c>
      <c r="D7" s="121">
        <v>4</v>
      </c>
      <c r="E7" s="121">
        <v>5</v>
      </c>
      <c r="F7" s="121">
        <v>6</v>
      </c>
      <c r="G7" s="121">
        <v>7</v>
      </c>
      <c r="H7" s="122">
        <v>8</v>
      </c>
      <c r="I7" s="121">
        <v>9</v>
      </c>
      <c r="J7" s="35"/>
      <c r="K7" s="35"/>
      <c r="L7" s="35"/>
      <c r="M7" s="35"/>
      <c r="N7" s="35"/>
      <c r="O7" s="100"/>
      <c r="P7" s="100"/>
      <c r="Q7" s="100"/>
      <c r="R7" s="100"/>
      <c r="S7" s="35"/>
      <c r="T7" s="35"/>
    </row>
    <row r="8" spans="1:20" hidden="1">
      <c r="A8" s="123" t="s">
        <v>173</v>
      </c>
      <c r="B8" s="124">
        <v>112022.38</v>
      </c>
      <c r="C8" s="124">
        <v>1199.75</v>
      </c>
      <c r="D8" s="124">
        <v>18381.05</v>
      </c>
      <c r="E8" s="124">
        <f t="shared" ref="E8:E19" si="0">B8+C8+D8</f>
        <v>131603.18</v>
      </c>
      <c r="F8" s="124">
        <v>38990.400000000001</v>
      </c>
      <c r="G8" s="124">
        <v>4780</v>
      </c>
      <c r="H8" s="124">
        <v>24503.45</v>
      </c>
      <c r="I8" s="124">
        <f t="shared" ref="I8:I19" si="1">SUM(E8:H8)</f>
        <v>199877.03</v>
      </c>
      <c r="J8" s="35"/>
      <c r="K8" s="35"/>
      <c r="L8" s="35"/>
      <c r="M8" s="35"/>
      <c r="N8" s="35"/>
      <c r="O8" s="100"/>
      <c r="P8" s="100"/>
      <c r="Q8" s="100"/>
      <c r="R8" s="100"/>
      <c r="S8" s="35"/>
      <c r="T8" s="35"/>
    </row>
    <row r="9" spans="1:20" hidden="1">
      <c r="A9" s="123" t="s">
        <v>174</v>
      </c>
      <c r="B9" s="124">
        <v>130220.88</v>
      </c>
      <c r="C9" s="124">
        <v>1199.74</v>
      </c>
      <c r="D9" s="124">
        <v>20109.849999999999</v>
      </c>
      <c r="E9" s="124">
        <f t="shared" si="0"/>
        <v>151530.47</v>
      </c>
      <c r="F9" s="124">
        <v>39491.4</v>
      </c>
      <c r="G9" s="124">
        <v>4780</v>
      </c>
      <c r="H9" s="124">
        <v>27541.7</v>
      </c>
      <c r="I9" s="124">
        <f t="shared" si="1"/>
        <v>223343.57</v>
      </c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</row>
    <row r="10" spans="1:20">
      <c r="A10" s="123" t="s">
        <v>175</v>
      </c>
      <c r="B10" s="124">
        <v>145273.38500000001</v>
      </c>
      <c r="C10" s="124">
        <v>1199.75</v>
      </c>
      <c r="D10" s="124">
        <v>21781.85</v>
      </c>
      <c r="E10" s="124">
        <f t="shared" si="0"/>
        <v>168254.98500000002</v>
      </c>
      <c r="F10" s="124">
        <v>40531.410000000003</v>
      </c>
      <c r="G10" s="124">
        <v>4780</v>
      </c>
      <c r="H10" s="124">
        <v>34987.995999999999</v>
      </c>
      <c r="I10" s="124">
        <f t="shared" si="1"/>
        <v>248554.391</v>
      </c>
      <c r="J10" s="35"/>
      <c r="K10" s="35"/>
      <c r="L10" s="35"/>
      <c r="M10" s="35"/>
      <c r="N10" s="125"/>
      <c r="O10" s="126"/>
      <c r="P10" s="126"/>
      <c r="Q10" s="126"/>
      <c r="R10" s="126"/>
      <c r="S10" s="35"/>
      <c r="T10" s="35"/>
    </row>
    <row r="11" spans="1:20">
      <c r="A11" s="123" t="s">
        <v>176</v>
      </c>
      <c r="B11" s="127">
        <v>164635.88</v>
      </c>
      <c r="C11" s="127">
        <v>1199.7515199999998</v>
      </c>
      <c r="D11" s="127">
        <v>23062.15208</v>
      </c>
      <c r="E11" s="124">
        <f t="shared" si="0"/>
        <v>188897.7836</v>
      </c>
      <c r="F11" s="127">
        <v>41267.43</v>
      </c>
      <c r="G11" s="127">
        <v>5780</v>
      </c>
      <c r="H11" s="127">
        <v>38959.159999999989</v>
      </c>
      <c r="I11" s="124">
        <f t="shared" si="1"/>
        <v>274904.37359999999</v>
      </c>
      <c r="J11" s="35"/>
      <c r="K11" s="35"/>
      <c r="L11" s="35"/>
      <c r="M11" s="35"/>
      <c r="N11" s="125"/>
      <c r="O11" s="126"/>
      <c r="P11" s="126"/>
      <c r="Q11" s="126"/>
      <c r="R11" s="126"/>
      <c r="S11" s="35"/>
      <c r="T11" s="35"/>
    </row>
    <row r="12" spans="1:20">
      <c r="A12" s="123" t="s">
        <v>177</v>
      </c>
      <c r="B12" s="127">
        <v>185172.88</v>
      </c>
      <c r="C12" s="127">
        <v>993.529</v>
      </c>
      <c r="D12" s="127">
        <v>24508.63</v>
      </c>
      <c r="E12" s="124">
        <f t="shared" si="0"/>
        <v>210675.03900000002</v>
      </c>
      <c r="F12" s="127">
        <v>42783.420000000006</v>
      </c>
      <c r="G12" s="127">
        <v>5780</v>
      </c>
      <c r="H12" s="127">
        <v>45924.04</v>
      </c>
      <c r="I12" s="124">
        <f t="shared" si="1"/>
        <v>305162.49900000001</v>
      </c>
      <c r="J12" s="35"/>
      <c r="K12" s="35"/>
      <c r="L12" s="35"/>
      <c r="M12" s="35"/>
      <c r="N12" s="125"/>
      <c r="O12" s="126"/>
      <c r="P12" s="126"/>
      <c r="Q12" s="126"/>
      <c r="R12" s="126"/>
      <c r="S12" s="35"/>
      <c r="T12" s="35"/>
    </row>
    <row r="13" spans="1:20">
      <c r="A13" s="123" t="s">
        <v>178</v>
      </c>
      <c r="B13" s="127">
        <v>192162.875</v>
      </c>
      <c r="C13" s="127">
        <v>837.62900000000002</v>
      </c>
      <c r="D13" s="127">
        <v>25329.379999999997</v>
      </c>
      <c r="E13" s="124">
        <f t="shared" si="0"/>
        <v>218329.88399999999</v>
      </c>
      <c r="F13" s="127">
        <v>44478.420000000006</v>
      </c>
      <c r="G13" s="127">
        <v>6780</v>
      </c>
      <c r="H13" s="127">
        <v>57244.229999999981</v>
      </c>
      <c r="I13" s="124">
        <f t="shared" si="1"/>
        <v>326832.53399999999</v>
      </c>
      <c r="J13" s="35"/>
      <c r="K13" s="35"/>
      <c r="L13" s="35"/>
      <c r="M13" s="35"/>
      <c r="N13" s="125"/>
      <c r="O13" s="126"/>
      <c r="P13" s="126"/>
      <c r="Q13" s="126"/>
      <c r="R13" s="126"/>
      <c r="S13" s="35"/>
      <c r="T13" s="35"/>
    </row>
    <row r="14" spans="1:20">
      <c r="A14" s="123" t="s">
        <v>179</v>
      </c>
      <c r="B14" s="127">
        <v>197171.5</v>
      </c>
      <c r="C14" s="127">
        <v>837.62899999999991</v>
      </c>
      <c r="D14" s="127">
        <v>24897.46</v>
      </c>
      <c r="E14" s="124">
        <f t="shared" si="0"/>
        <v>222906.58899999998</v>
      </c>
      <c r="F14" s="127">
        <v>45293.42</v>
      </c>
      <c r="G14" s="127">
        <v>6780</v>
      </c>
      <c r="H14" s="127">
        <v>69022.385000000009</v>
      </c>
      <c r="I14" s="124">
        <f t="shared" si="1"/>
        <v>344002.39399999997</v>
      </c>
      <c r="J14" s="35"/>
      <c r="K14" s="35"/>
      <c r="L14" s="35"/>
      <c r="M14" s="35"/>
      <c r="N14" s="125"/>
      <c r="O14" s="126"/>
      <c r="P14" s="126"/>
      <c r="Q14" s="126"/>
      <c r="R14" s="126"/>
      <c r="S14" s="35"/>
      <c r="T14" s="35"/>
    </row>
    <row r="15" spans="1:20">
      <c r="A15" s="123" t="s">
        <v>180</v>
      </c>
      <c r="B15" s="127">
        <v>200704.5</v>
      </c>
      <c r="C15" s="127">
        <v>637.62900000000002</v>
      </c>
      <c r="D15" s="127">
        <v>24937.215000000004</v>
      </c>
      <c r="E15" s="124">
        <f t="shared" si="0"/>
        <v>226279.34399999998</v>
      </c>
      <c r="F15" s="127">
        <v>45399.22</v>
      </c>
      <c r="G15" s="127">
        <v>6780</v>
      </c>
      <c r="H15" s="127">
        <v>77641.625</v>
      </c>
      <c r="I15" s="124">
        <f t="shared" si="1"/>
        <v>356100.18900000001</v>
      </c>
      <c r="J15" s="35"/>
      <c r="K15" s="35"/>
      <c r="L15" s="35"/>
      <c r="M15" s="35"/>
      <c r="N15" s="125"/>
      <c r="O15" s="126"/>
      <c r="P15" s="126"/>
      <c r="Q15" s="126"/>
      <c r="R15" s="126"/>
      <c r="S15" s="35"/>
      <c r="T15" s="35"/>
    </row>
    <row r="16" spans="1:20">
      <c r="A16" s="123" t="s">
        <v>181</v>
      </c>
      <c r="B16" s="127">
        <v>205134.5</v>
      </c>
      <c r="C16" s="127">
        <v>509.70900000000006</v>
      </c>
      <c r="D16" s="127">
        <v>24955.359000000004</v>
      </c>
      <c r="E16" s="124">
        <f t="shared" si="0"/>
        <v>230599.568</v>
      </c>
      <c r="F16" s="127">
        <v>45699.22</v>
      </c>
      <c r="G16" s="127">
        <v>6780</v>
      </c>
      <c r="H16" s="127">
        <v>87027.675000000003</v>
      </c>
      <c r="I16" s="124">
        <f t="shared" si="1"/>
        <v>370106.46299999999</v>
      </c>
      <c r="J16" s="115"/>
      <c r="K16" s="115"/>
      <c r="L16" s="115"/>
      <c r="M16" s="35"/>
      <c r="N16" s="125"/>
      <c r="O16" s="126"/>
      <c r="P16" s="126"/>
      <c r="Q16" s="126"/>
      <c r="R16" s="126"/>
      <c r="S16" s="35"/>
      <c r="T16" s="35"/>
    </row>
    <row r="17" spans="1:23">
      <c r="A17" s="123" t="s">
        <v>117</v>
      </c>
      <c r="B17" s="127">
        <v>209294.5</v>
      </c>
      <c r="C17" s="127">
        <v>509.70900000000006</v>
      </c>
      <c r="D17" s="127">
        <v>24924.008999999998</v>
      </c>
      <c r="E17" s="124">
        <f t="shared" si="0"/>
        <v>234728.21799999999</v>
      </c>
      <c r="F17" s="127">
        <v>46209.22</v>
      </c>
      <c r="G17" s="127">
        <v>6780</v>
      </c>
      <c r="H17" s="127">
        <v>94433.785000000003</v>
      </c>
      <c r="I17" s="124">
        <f t="shared" si="1"/>
        <v>382151.223</v>
      </c>
      <c r="J17" s="115"/>
      <c r="K17" s="115"/>
      <c r="L17" s="115"/>
      <c r="M17" s="115"/>
      <c r="N17" s="125"/>
      <c r="O17" s="126"/>
      <c r="P17" s="126"/>
      <c r="Q17" s="126"/>
      <c r="R17" s="126"/>
      <c r="S17" s="35"/>
      <c r="T17" s="35"/>
      <c r="W17" s="128"/>
    </row>
    <row r="18" spans="1:23">
      <c r="A18" s="123" t="s">
        <v>118</v>
      </c>
      <c r="B18" s="127">
        <v>210699.5</v>
      </c>
      <c r="C18" s="127">
        <v>509.70900000000006</v>
      </c>
      <c r="D18" s="127">
        <v>24899.508999999998</v>
      </c>
      <c r="E18" s="124">
        <f t="shared" si="0"/>
        <v>236108.71799999999</v>
      </c>
      <c r="F18" s="127">
        <v>46722.520000000004</v>
      </c>
      <c r="G18" s="127">
        <v>6780</v>
      </c>
      <c r="H18" s="127">
        <v>109885.37500000001</v>
      </c>
      <c r="I18" s="124">
        <f t="shared" si="1"/>
        <v>399496.61300000001</v>
      </c>
      <c r="J18" s="115"/>
      <c r="K18" s="115"/>
      <c r="L18" s="35"/>
      <c r="M18" s="35"/>
      <c r="N18" s="125"/>
      <c r="O18" s="126"/>
      <c r="P18" s="126"/>
      <c r="Q18" s="126"/>
      <c r="R18" s="126"/>
      <c r="S18" s="35"/>
      <c r="T18" s="35"/>
      <c r="W18" s="128"/>
    </row>
    <row r="19" spans="1:23">
      <c r="A19" s="123" t="s">
        <v>182</v>
      </c>
      <c r="B19" s="127">
        <v>211856</v>
      </c>
      <c r="C19" s="127">
        <v>589</v>
      </c>
      <c r="D19" s="127">
        <v>24824</v>
      </c>
      <c r="E19" s="124">
        <f t="shared" si="0"/>
        <v>237269</v>
      </c>
      <c r="F19" s="127">
        <v>46850</v>
      </c>
      <c r="G19" s="127">
        <v>6780</v>
      </c>
      <c r="H19" s="127">
        <v>125159.80500000001</v>
      </c>
      <c r="I19" s="124">
        <f t="shared" si="1"/>
        <v>416058.80499999999</v>
      </c>
      <c r="J19" s="115"/>
      <c r="K19" s="115"/>
      <c r="L19" s="35"/>
      <c r="M19" s="35"/>
      <c r="N19" s="125"/>
      <c r="O19" s="126"/>
      <c r="P19" s="126"/>
      <c r="Q19" s="126"/>
      <c r="R19" s="126"/>
      <c r="S19" s="35"/>
      <c r="T19" s="35"/>
      <c r="W19" s="128"/>
    </row>
    <row r="20" spans="1:23" ht="41.25" customHeight="1">
      <c r="A20" s="129" t="s">
        <v>183</v>
      </c>
      <c r="B20" s="130">
        <f>((B19-B18)/B18)*100</f>
        <v>0.54888597267672679</v>
      </c>
      <c r="C20" s="130">
        <f t="shared" ref="C20:I20" si="2">((C19-C18)/C18)*100</f>
        <v>15.556131047323065</v>
      </c>
      <c r="D20" s="130">
        <f t="shared" si="2"/>
        <v>-0.30325497583104227</v>
      </c>
      <c r="E20" s="130">
        <f t="shared" si="2"/>
        <v>0.49141853372818134</v>
      </c>
      <c r="F20" s="130">
        <f t="shared" si="2"/>
        <v>0.27284487223719078</v>
      </c>
      <c r="G20" s="130">
        <f t="shared" si="2"/>
        <v>0</v>
      </c>
      <c r="H20" s="130">
        <f t="shared" si="2"/>
        <v>13.900330230478797</v>
      </c>
      <c r="I20" s="130">
        <f t="shared" si="2"/>
        <v>4.1457653109063983</v>
      </c>
      <c r="J20" s="131"/>
      <c r="K20" s="131"/>
      <c r="L20" s="131"/>
      <c r="M20" s="35"/>
      <c r="N20" s="125"/>
      <c r="O20" s="126"/>
      <c r="P20" s="126"/>
      <c r="Q20" s="126"/>
      <c r="R20" s="126"/>
      <c r="S20" s="35"/>
      <c r="T20" s="35"/>
    </row>
    <row r="21" spans="1:23" ht="42.75" customHeight="1">
      <c r="A21" s="132" t="s">
        <v>184</v>
      </c>
      <c r="B21" s="130">
        <f>((B19/B10)^(1/9)-1)*100</f>
        <v>4.2812141721362273</v>
      </c>
      <c r="C21" s="130">
        <f t="shared" ref="C21:I21" si="3">((C19/C10)^(1/9)-1)*100</f>
        <v>-7.6005485568713009</v>
      </c>
      <c r="D21" s="130">
        <f t="shared" si="3"/>
        <v>1.4632000716078064</v>
      </c>
      <c r="E21" s="130">
        <f t="shared" si="3"/>
        <v>3.8929063301416766</v>
      </c>
      <c r="F21" s="130">
        <f t="shared" si="3"/>
        <v>1.6227342697450853</v>
      </c>
      <c r="G21" s="130">
        <f t="shared" si="3"/>
        <v>3.9601425567743043</v>
      </c>
      <c r="H21" s="130">
        <f t="shared" si="3"/>
        <v>15.213956289773378</v>
      </c>
      <c r="I21" s="130">
        <f t="shared" si="3"/>
        <v>5.8910495928309103</v>
      </c>
      <c r="J21" s="133"/>
      <c r="K21" s="133"/>
      <c r="L21" s="133"/>
      <c r="M21" s="35"/>
      <c r="N21" s="134"/>
      <c r="O21" s="35"/>
      <c r="P21" s="35"/>
      <c r="Q21" s="35"/>
      <c r="R21" s="35"/>
      <c r="S21" s="35"/>
      <c r="T21" s="35"/>
    </row>
    <row r="22" spans="1:23">
      <c r="A22" s="135" t="s">
        <v>185</v>
      </c>
      <c r="B22" s="136"/>
      <c r="C22" s="136"/>
      <c r="D22" s="136"/>
      <c r="E22" s="136"/>
      <c r="F22" s="135"/>
      <c r="G22" s="135"/>
      <c r="H22" s="137"/>
      <c r="I22" s="138" t="s">
        <v>186</v>
      </c>
      <c r="J22" s="35"/>
      <c r="K22" s="35"/>
      <c r="L22" s="139"/>
      <c r="M22" s="35"/>
      <c r="N22" s="35"/>
      <c r="O22" s="35"/>
      <c r="P22" s="35"/>
      <c r="Q22" s="35"/>
      <c r="R22" s="35"/>
      <c r="S22" s="35"/>
      <c r="T22" s="35"/>
    </row>
    <row r="23" spans="1:23">
      <c r="A23" s="140" t="s">
        <v>187</v>
      </c>
      <c r="B23" s="92"/>
      <c r="C23" s="92"/>
      <c r="D23" s="92"/>
      <c r="E23" s="92"/>
      <c r="F23" s="140"/>
      <c r="G23" s="140"/>
      <c r="H23" s="141"/>
      <c r="I23" s="94"/>
    </row>
    <row r="24" spans="1:23">
      <c r="A24" s="140" t="s">
        <v>188</v>
      </c>
      <c r="B24" s="92"/>
      <c r="C24" s="92"/>
      <c r="D24" s="92"/>
      <c r="E24" s="92"/>
      <c r="F24" s="140"/>
      <c r="G24" s="140"/>
      <c r="H24" s="141"/>
      <c r="I24" s="94"/>
    </row>
    <row r="25" spans="1:23" ht="23.25" customHeight="1">
      <c r="A25" s="142" t="s">
        <v>189</v>
      </c>
      <c r="B25" s="143"/>
      <c r="C25" s="143"/>
      <c r="D25" s="143"/>
      <c r="E25" s="143"/>
      <c r="F25" s="144"/>
      <c r="G25" s="144"/>
      <c r="H25" s="145"/>
      <c r="I25" s="99"/>
    </row>
    <row r="26" spans="1:23">
      <c r="A26" s="146"/>
      <c r="B26" s="92"/>
      <c r="C26" s="92"/>
      <c r="D26" s="92"/>
      <c r="E26" s="92"/>
      <c r="F26" s="140"/>
      <c r="G26" s="140"/>
      <c r="H26" s="141"/>
      <c r="I26" s="93"/>
    </row>
    <row r="27" spans="1:23" ht="15" customHeight="1">
      <c r="A27" s="147" t="s">
        <v>190</v>
      </c>
      <c r="B27" s="147"/>
      <c r="C27" s="147"/>
      <c r="D27" s="147"/>
      <c r="E27" s="147"/>
      <c r="F27" s="147"/>
      <c r="G27" s="147"/>
      <c r="H27" s="147"/>
      <c r="I27" s="148"/>
      <c r="J27" s="149"/>
      <c r="L27" s="150"/>
    </row>
    <row r="28" spans="1:23" ht="25.5" customHeight="1">
      <c r="A28" s="103"/>
      <c r="B28" s="103"/>
      <c r="C28" s="103"/>
      <c r="D28" s="103"/>
      <c r="E28" s="103"/>
      <c r="F28" s="103"/>
      <c r="G28" s="103"/>
      <c r="H28" s="103"/>
      <c r="I28" s="104"/>
      <c r="J28" s="149"/>
      <c r="M28" s="150"/>
    </row>
    <row r="29" spans="1:23">
      <c r="A29" s="98"/>
      <c r="B29" s="98"/>
      <c r="C29" s="98"/>
      <c r="D29" s="98"/>
      <c r="E29" s="98"/>
      <c r="F29" s="107" t="s">
        <v>191</v>
      </c>
      <c r="G29" s="107"/>
      <c r="H29" s="107"/>
      <c r="I29" s="108"/>
      <c r="J29" s="151"/>
    </row>
    <row r="30" spans="1:23" ht="15" customHeight="1">
      <c r="A30" s="152" t="s">
        <v>169</v>
      </c>
      <c r="B30" s="112" t="s">
        <v>192</v>
      </c>
      <c r="C30" s="113"/>
      <c r="D30" s="113"/>
      <c r="E30" s="113"/>
      <c r="F30" s="113"/>
      <c r="G30" s="113"/>
      <c r="H30" s="113"/>
      <c r="I30" s="153" t="s">
        <v>193</v>
      </c>
      <c r="J30" s="154"/>
    </row>
    <row r="31" spans="1:23">
      <c r="A31" s="155"/>
      <c r="B31" s="112" t="s">
        <v>164</v>
      </c>
      <c r="C31" s="113"/>
      <c r="D31" s="113"/>
      <c r="E31" s="114"/>
      <c r="F31" s="117" t="s">
        <v>165</v>
      </c>
      <c r="G31" s="117" t="s">
        <v>167</v>
      </c>
      <c r="H31" s="111" t="s">
        <v>168</v>
      </c>
      <c r="I31" s="153"/>
      <c r="J31" s="154"/>
    </row>
    <row r="32" spans="1:23" ht="22.9" customHeight="1">
      <c r="A32" s="156"/>
      <c r="B32" s="157" t="s">
        <v>170</v>
      </c>
      <c r="C32" s="157" t="s">
        <v>171</v>
      </c>
      <c r="D32" s="157" t="s">
        <v>172</v>
      </c>
      <c r="E32" s="157" t="s">
        <v>168</v>
      </c>
      <c r="F32" s="118"/>
      <c r="G32" s="118"/>
      <c r="H32" s="158"/>
      <c r="I32" s="153"/>
      <c r="J32" s="154"/>
    </row>
    <row r="33" spans="1:20">
      <c r="A33" s="120"/>
      <c r="B33" s="121">
        <v>10</v>
      </c>
      <c r="C33" s="122">
        <v>11</v>
      </c>
      <c r="D33" s="122">
        <v>12</v>
      </c>
      <c r="E33" s="122">
        <v>13</v>
      </c>
      <c r="F33" s="122">
        <v>14</v>
      </c>
      <c r="G33" s="122">
        <v>15</v>
      </c>
      <c r="H33" s="122">
        <v>16</v>
      </c>
      <c r="I33" s="121" t="s">
        <v>194</v>
      </c>
      <c r="J33" s="159"/>
      <c r="O33" s="35"/>
      <c r="P33" s="100"/>
      <c r="Q33" s="100"/>
      <c r="R33" s="100"/>
      <c r="S33" s="100"/>
    </row>
    <row r="34" spans="1:20" hidden="1">
      <c r="A34" s="160" t="s">
        <v>173</v>
      </c>
      <c r="B34" s="161">
        <v>22615.39</v>
      </c>
      <c r="C34" s="161">
        <v>9955.23</v>
      </c>
      <c r="D34" s="161">
        <v>5884.95</v>
      </c>
      <c r="E34" s="161">
        <f t="shared" ref="E34:E45" si="4">B34+C34+D34</f>
        <v>38455.57</v>
      </c>
      <c r="F34" s="161">
        <v>47.59</v>
      </c>
      <c r="G34" s="161">
        <v>872.21</v>
      </c>
      <c r="H34" s="161">
        <f t="shared" ref="H34:H45" si="5">E34+F34+G34</f>
        <v>39375.369999999995</v>
      </c>
      <c r="I34" s="124">
        <f t="shared" ref="I34:I45" si="6">I8+H34</f>
        <v>239252.4</v>
      </c>
      <c r="J34" s="159"/>
      <c r="O34" s="35"/>
      <c r="P34" s="100"/>
      <c r="Q34" s="100"/>
      <c r="R34" s="100"/>
      <c r="S34" s="100"/>
    </row>
    <row r="35" spans="1:20" hidden="1">
      <c r="A35" s="160" t="s">
        <v>174</v>
      </c>
      <c r="B35" s="161">
        <v>23889.61</v>
      </c>
      <c r="C35" s="161">
        <v>11148.14</v>
      </c>
      <c r="D35" s="161">
        <v>4497.6899999999996</v>
      </c>
      <c r="E35" s="161">
        <f t="shared" si="4"/>
        <v>39535.440000000002</v>
      </c>
      <c r="F35" s="161">
        <v>66.900000000000006</v>
      </c>
      <c r="G35" s="161">
        <v>1124.05</v>
      </c>
      <c r="H35" s="161">
        <f t="shared" si="5"/>
        <v>40726.390000000007</v>
      </c>
      <c r="I35" s="124">
        <f t="shared" si="6"/>
        <v>264069.96000000002</v>
      </c>
      <c r="J35" s="162"/>
      <c r="O35" s="163"/>
      <c r="P35" s="164"/>
      <c r="Q35" s="164"/>
      <c r="R35" s="164"/>
      <c r="S35" s="164"/>
      <c r="T35" s="164"/>
    </row>
    <row r="36" spans="1:20">
      <c r="A36" s="160" t="s">
        <v>175</v>
      </c>
      <c r="B36" s="161">
        <v>24751.58</v>
      </c>
      <c r="C36" s="161">
        <v>11432.35</v>
      </c>
      <c r="D36" s="161">
        <v>4751.3500000000004</v>
      </c>
      <c r="E36" s="161">
        <f t="shared" si="4"/>
        <v>40935.279999999999</v>
      </c>
      <c r="F36" s="161">
        <v>63.59</v>
      </c>
      <c r="G36" s="161">
        <v>1259</v>
      </c>
      <c r="H36" s="161">
        <f t="shared" si="5"/>
        <v>42257.869999999995</v>
      </c>
      <c r="I36" s="124">
        <f t="shared" si="6"/>
        <v>290812.261</v>
      </c>
      <c r="J36" s="162"/>
      <c r="O36" s="125"/>
      <c r="P36" s="164"/>
      <c r="Q36" s="165"/>
      <c r="R36" s="165"/>
      <c r="S36" s="165"/>
      <c r="T36" s="164"/>
    </row>
    <row r="37" spans="1:20">
      <c r="A37" s="160" t="s">
        <v>176</v>
      </c>
      <c r="B37" s="166">
        <v>26088.59</v>
      </c>
      <c r="C37" s="166">
        <v>12008.894</v>
      </c>
      <c r="D37" s="166">
        <v>5193.4350000000004</v>
      </c>
      <c r="E37" s="161">
        <f t="shared" si="4"/>
        <v>43290.918999999994</v>
      </c>
      <c r="F37" s="166">
        <v>65.090999999999994</v>
      </c>
      <c r="G37" s="166">
        <v>1300.838</v>
      </c>
      <c r="H37" s="161">
        <f t="shared" si="5"/>
        <v>44656.847999999998</v>
      </c>
      <c r="I37" s="124">
        <f t="shared" si="6"/>
        <v>319561.22159999999</v>
      </c>
      <c r="J37" s="162"/>
      <c r="O37" s="125"/>
      <c r="P37" s="164"/>
      <c r="Q37" s="165"/>
      <c r="R37" s="165"/>
      <c r="S37" s="165"/>
      <c r="T37" s="164"/>
    </row>
    <row r="38" spans="1:20">
      <c r="A38" s="160" t="s">
        <v>177</v>
      </c>
      <c r="B38" s="167">
        <v>28687.584999999999</v>
      </c>
      <c r="C38" s="168">
        <v>12346.608788699999</v>
      </c>
      <c r="D38" s="168">
        <v>5818.6222500000003</v>
      </c>
      <c r="E38" s="161">
        <f t="shared" si="4"/>
        <v>46852.816038699995</v>
      </c>
      <c r="F38" s="167">
        <v>59.091000000000001</v>
      </c>
      <c r="G38" s="168">
        <v>1367.5770199999999</v>
      </c>
      <c r="H38" s="161">
        <f t="shared" si="5"/>
        <v>48279.484058699993</v>
      </c>
      <c r="I38" s="124">
        <f t="shared" si="6"/>
        <v>353441.98305869999</v>
      </c>
      <c r="J38" s="162"/>
      <c r="O38" s="125"/>
      <c r="P38" s="164"/>
      <c r="Q38" s="165"/>
      <c r="R38" s="165"/>
      <c r="S38" s="165"/>
      <c r="T38" s="164"/>
    </row>
    <row r="39" spans="1:20">
      <c r="A39" s="160" t="s">
        <v>178</v>
      </c>
      <c r="B39" s="167">
        <v>30571.946</v>
      </c>
      <c r="C39" s="167">
        <v>13349.6907357</v>
      </c>
      <c r="D39" s="167">
        <v>6109.2073799999998</v>
      </c>
      <c r="E39" s="161">
        <f t="shared" si="4"/>
        <v>50030.844115699998</v>
      </c>
      <c r="F39" s="167">
        <v>65.289000000000001</v>
      </c>
      <c r="G39" s="168">
        <v>1433.0616199999999</v>
      </c>
      <c r="H39" s="161">
        <f t="shared" si="5"/>
        <v>51529.194735699995</v>
      </c>
      <c r="I39" s="124">
        <f t="shared" si="6"/>
        <v>378361.72873569996</v>
      </c>
      <c r="J39" s="162"/>
      <c r="O39" s="125"/>
      <c r="P39" s="164"/>
      <c r="Q39" s="164"/>
      <c r="R39" s="164"/>
      <c r="S39" s="164"/>
      <c r="T39" s="164"/>
    </row>
    <row r="40" spans="1:20">
      <c r="A40" s="160" t="s">
        <v>179</v>
      </c>
      <c r="B40" s="167">
        <v>32854.411500000002</v>
      </c>
      <c r="C40" s="167">
        <v>13144.599518199999</v>
      </c>
      <c r="D40" s="167">
        <v>7156.3679000000002</v>
      </c>
      <c r="E40" s="161">
        <f t="shared" si="4"/>
        <v>53155.378918199996</v>
      </c>
      <c r="F40" s="167">
        <v>50.960999999999999</v>
      </c>
      <c r="G40" s="167">
        <v>1726.17148</v>
      </c>
      <c r="H40" s="161">
        <f t="shared" si="5"/>
        <v>54932.511398199997</v>
      </c>
      <c r="I40" s="124">
        <f t="shared" si="6"/>
        <v>398934.90539819998</v>
      </c>
      <c r="J40" s="162"/>
      <c r="K40" s="35"/>
      <c r="L40" s="35"/>
      <c r="O40" s="125"/>
      <c r="P40" s="164"/>
      <c r="Q40" s="164"/>
      <c r="R40" s="164"/>
      <c r="S40" s="164"/>
      <c r="T40" s="164"/>
    </row>
    <row r="41" spans="1:20">
      <c r="A41" s="160" t="s">
        <v>180</v>
      </c>
      <c r="B41" s="167">
        <v>47679.041570000001</v>
      </c>
      <c r="C41" s="167">
        <v>15570.9676432</v>
      </c>
      <c r="D41" s="167">
        <v>8787.1317899999995</v>
      </c>
      <c r="E41" s="161">
        <f t="shared" si="4"/>
        <v>72037.141003199999</v>
      </c>
      <c r="F41" s="167">
        <v>103.39100000000001</v>
      </c>
      <c r="G41" s="167">
        <v>3066.5937300000001</v>
      </c>
      <c r="H41" s="161">
        <f t="shared" si="5"/>
        <v>75207.125733199995</v>
      </c>
      <c r="I41" s="124">
        <f t="shared" si="6"/>
        <v>431307.31473320001</v>
      </c>
      <c r="J41" s="162"/>
      <c r="K41" s="35"/>
      <c r="L41" s="35"/>
      <c r="M41" s="150"/>
      <c r="N41" s="169"/>
      <c r="O41" s="125"/>
      <c r="P41" s="164"/>
      <c r="Q41" s="170"/>
      <c r="R41" s="170"/>
      <c r="S41" s="170"/>
      <c r="T41" s="164"/>
    </row>
    <row r="42" spans="1:20">
      <c r="A42" s="160" t="s">
        <v>181</v>
      </c>
      <c r="B42" s="167">
        <v>51542.769500000002</v>
      </c>
      <c r="C42" s="167">
        <v>12774.659285</v>
      </c>
      <c r="D42" s="167">
        <v>7315.8662300000005</v>
      </c>
      <c r="E42" s="161">
        <f t="shared" si="4"/>
        <v>71633.295015000011</v>
      </c>
      <c r="F42" s="167">
        <v>130.77199999999999</v>
      </c>
      <c r="G42" s="167">
        <v>4475.2911100000001</v>
      </c>
      <c r="H42" s="161">
        <f t="shared" si="5"/>
        <v>76239.358125000013</v>
      </c>
      <c r="I42" s="124">
        <f t="shared" si="6"/>
        <v>446345.82112500002</v>
      </c>
      <c r="J42" s="171"/>
      <c r="K42" s="35"/>
      <c r="L42" s="35"/>
      <c r="M42" s="150"/>
      <c r="N42" s="169"/>
      <c r="O42" s="21"/>
      <c r="P42" s="21"/>
      <c r="Q42" s="21"/>
      <c r="R42" s="21"/>
      <c r="S42" s="21"/>
      <c r="T42" s="21"/>
    </row>
    <row r="43" spans="1:20">
      <c r="A43" s="160" t="s">
        <v>117</v>
      </c>
      <c r="B43" s="167">
        <v>47759.519500000002</v>
      </c>
      <c r="C43" s="167">
        <v>17562.8612722</v>
      </c>
      <c r="D43" s="167">
        <v>7361.1110250000002</v>
      </c>
      <c r="E43" s="161">
        <f t="shared" si="4"/>
        <v>72683.491797200011</v>
      </c>
      <c r="F43" s="167">
        <v>130.697</v>
      </c>
      <c r="G43" s="167">
        <v>5693.78</v>
      </c>
      <c r="H43" s="161">
        <f t="shared" si="5"/>
        <v>78507.96879720001</v>
      </c>
      <c r="I43" s="124">
        <f t="shared" si="6"/>
        <v>460659.19179720001</v>
      </c>
      <c r="J43" s="171"/>
      <c r="K43" s="35"/>
      <c r="L43" s="35"/>
      <c r="M43" s="150"/>
      <c r="N43" s="169"/>
      <c r="O43" s="134"/>
      <c r="P43" s="164"/>
      <c r="Q43" s="170"/>
      <c r="R43" s="170"/>
      <c r="S43" s="170"/>
      <c r="T43" s="164"/>
    </row>
    <row r="44" spans="1:20">
      <c r="A44" s="160" t="s">
        <v>195</v>
      </c>
      <c r="B44" s="167">
        <v>45302.73</v>
      </c>
      <c r="C44" s="167">
        <v>18648.78</v>
      </c>
      <c r="D44" s="167">
        <v>5685.25</v>
      </c>
      <c r="E44" s="161">
        <f t="shared" si="4"/>
        <v>69636.760000000009</v>
      </c>
      <c r="F44" s="167">
        <v>134.6</v>
      </c>
      <c r="G44" s="167">
        <v>6961.08</v>
      </c>
      <c r="H44" s="161">
        <f t="shared" si="5"/>
        <v>76732.440000000017</v>
      </c>
      <c r="I44" s="124">
        <f t="shared" si="6"/>
        <v>476229.05300000001</v>
      </c>
      <c r="J44" s="171"/>
      <c r="K44" s="35"/>
      <c r="L44" s="35"/>
      <c r="M44" s="150"/>
      <c r="N44" s="169"/>
      <c r="O44" s="134"/>
      <c r="P44" s="164"/>
      <c r="Q44" s="170"/>
      <c r="R44" s="170"/>
      <c r="S44" s="170"/>
      <c r="T44" s="164"/>
    </row>
    <row r="45" spans="1:20">
      <c r="A45" s="160" t="s">
        <v>182</v>
      </c>
      <c r="B45" s="167">
        <v>47000</v>
      </c>
      <c r="C45" s="167">
        <v>19200</v>
      </c>
      <c r="D45" s="167">
        <v>5700</v>
      </c>
      <c r="E45" s="161">
        <f t="shared" si="4"/>
        <v>71900</v>
      </c>
      <c r="F45" s="167">
        <v>140</v>
      </c>
      <c r="G45" s="167">
        <v>7100</v>
      </c>
      <c r="H45" s="161">
        <f t="shared" si="5"/>
        <v>79140</v>
      </c>
      <c r="I45" s="124">
        <f t="shared" si="6"/>
        <v>495198.80499999999</v>
      </c>
      <c r="J45" s="171"/>
      <c r="K45" s="35"/>
      <c r="L45" s="35"/>
      <c r="M45" s="150"/>
      <c r="N45" s="169"/>
      <c r="O45" s="134"/>
      <c r="P45" s="164"/>
      <c r="Q45" s="170"/>
      <c r="R45" s="170"/>
      <c r="S45" s="170"/>
      <c r="T45" s="164"/>
    </row>
    <row r="46" spans="1:20" ht="44.25" customHeight="1">
      <c r="A46" s="129" t="s">
        <v>183</v>
      </c>
      <c r="B46" s="130">
        <f>((B45-B44)/B44)*100</f>
        <v>3.7465071089534709</v>
      </c>
      <c r="C46" s="130">
        <f t="shared" ref="C46:I46" si="7">((C45-C44)/C44)*100</f>
        <v>2.9557965722154544</v>
      </c>
      <c r="D46" s="130">
        <f t="shared" si="7"/>
        <v>0.25944329624906554</v>
      </c>
      <c r="E46" s="130">
        <f t="shared" si="7"/>
        <v>3.2500650518490382</v>
      </c>
      <c r="F46" s="130">
        <f t="shared" si="7"/>
        <v>4.0118870728083253</v>
      </c>
      <c r="G46" s="130">
        <f t="shared" si="7"/>
        <v>1.995667338976137</v>
      </c>
      <c r="H46" s="130">
        <f t="shared" si="7"/>
        <v>3.1376038608963599</v>
      </c>
      <c r="I46" s="130">
        <f t="shared" si="7"/>
        <v>3.9833252256451428</v>
      </c>
      <c r="J46" s="172"/>
      <c r="K46" s="173"/>
      <c r="L46" s="174"/>
    </row>
    <row r="47" spans="1:20" ht="45.75" customHeight="1">
      <c r="A47" s="132" t="s">
        <v>184</v>
      </c>
      <c r="B47" s="175">
        <f>((B45/B36)^(1/9)-1)*100</f>
        <v>7.3850642233557418</v>
      </c>
      <c r="C47" s="175">
        <f t="shared" ref="C47:I47" si="8">((C45/C36)^(1/9)-1)*100</f>
        <v>5.9298635796291688</v>
      </c>
      <c r="D47" s="175">
        <f t="shared" si="8"/>
        <v>2.0432315568156056</v>
      </c>
      <c r="E47" s="175">
        <f t="shared" si="8"/>
        <v>6.4587190100245495</v>
      </c>
      <c r="F47" s="175">
        <f t="shared" si="8"/>
        <v>9.1646771048063069</v>
      </c>
      <c r="G47" s="175">
        <f t="shared" si="8"/>
        <v>21.19097820996263</v>
      </c>
      <c r="H47" s="175">
        <f t="shared" si="8"/>
        <v>7.2201705467641153</v>
      </c>
      <c r="I47" s="175">
        <f t="shared" si="8"/>
        <v>6.0926282364799356</v>
      </c>
      <c r="J47" s="176"/>
      <c r="K47" s="35"/>
      <c r="L47" s="35"/>
    </row>
    <row r="48" spans="1:20">
      <c r="A48" s="177" t="s">
        <v>196</v>
      </c>
      <c r="B48" s="136"/>
      <c r="C48" s="136"/>
      <c r="D48" s="178"/>
      <c r="E48" s="178"/>
      <c r="F48" s="178"/>
      <c r="G48" s="178"/>
      <c r="H48" s="178"/>
      <c r="I48" s="138" t="s">
        <v>186</v>
      </c>
      <c r="L48" s="179"/>
    </row>
    <row r="49" spans="1:15">
      <c r="A49" s="180" t="s">
        <v>197</v>
      </c>
      <c r="B49" s="92"/>
      <c r="C49" s="92"/>
      <c r="D49" s="93"/>
      <c r="E49" s="93"/>
      <c r="F49" s="141"/>
      <c r="G49" s="141"/>
      <c r="H49" s="141"/>
      <c r="I49" s="94"/>
      <c r="L49" s="115"/>
      <c r="M49" s="115"/>
      <c r="N49" s="79"/>
      <c r="O49" s="79"/>
    </row>
    <row r="50" spans="1:15">
      <c r="A50" s="180" t="s">
        <v>198</v>
      </c>
      <c r="B50" s="92"/>
      <c r="C50" s="92"/>
      <c r="D50" s="93"/>
      <c r="E50" s="93"/>
      <c r="F50" s="141"/>
      <c r="G50" s="141"/>
      <c r="H50" s="141"/>
      <c r="I50" s="94"/>
      <c r="L50" s="115"/>
      <c r="M50" s="115"/>
      <c r="N50" s="79"/>
      <c r="O50" s="79"/>
    </row>
    <row r="51" spans="1:15" ht="21.75" customHeight="1">
      <c r="A51" s="142" t="s">
        <v>189</v>
      </c>
      <c r="B51" s="143"/>
      <c r="C51" s="143"/>
      <c r="D51" s="98"/>
      <c r="E51" s="98"/>
      <c r="F51" s="145"/>
      <c r="G51" s="145"/>
      <c r="H51" s="145"/>
      <c r="I51" s="99"/>
      <c r="L51" s="115"/>
      <c r="M51" s="115"/>
      <c r="N51" s="79"/>
      <c r="O51" s="79"/>
    </row>
    <row r="52" spans="1:15">
      <c r="F52" s="181"/>
      <c r="G52" s="181"/>
      <c r="H52" s="181"/>
      <c r="L52" s="115"/>
      <c r="M52" s="115"/>
      <c r="N52" s="79"/>
      <c r="O52" s="79"/>
    </row>
    <row r="53" spans="1:15">
      <c r="H53" s="150"/>
      <c r="L53" s="115"/>
      <c r="M53" s="115"/>
      <c r="N53" s="79"/>
      <c r="O53" s="79"/>
    </row>
    <row r="54" spans="1:15">
      <c r="L54" s="115"/>
      <c r="M54" s="115"/>
      <c r="N54" s="79"/>
      <c r="O54" s="79"/>
    </row>
    <row r="55" spans="1:15">
      <c r="L55" s="115"/>
      <c r="M55" s="115"/>
      <c r="N55" s="79"/>
      <c r="O55" s="79"/>
    </row>
    <row r="56" spans="1:15">
      <c r="L56" s="35"/>
      <c r="M56" s="125"/>
      <c r="N56" s="79"/>
      <c r="O56" s="79"/>
    </row>
    <row r="57" spans="1:15">
      <c r="L57" s="35"/>
      <c r="M57" s="125"/>
      <c r="N57" s="79"/>
      <c r="O57" s="79"/>
    </row>
    <row r="58" spans="1:15">
      <c r="F58" s="150"/>
      <c r="L58" s="35"/>
      <c r="M58" s="125"/>
      <c r="N58" s="79"/>
      <c r="O58" s="79"/>
    </row>
    <row r="59" spans="1:15">
      <c r="L59" s="35"/>
      <c r="M59" s="35"/>
    </row>
    <row r="79" spans="2:10">
      <c r="B79" s="150"/>
      <c r="C79" s="150"/>
      <c r="E79" s="150"/>
      <c r="G79" s="21"/>
      <c r="H79" s="21"/>
      <c r="I79" s="21"/>
      <c r="J79" s="21"/>
    </row>
    <row r="80" spans="2:10">
      <c r="B80" s="150"/>
      <c r="C80" s="150"/>
      <c r="E80" s="150"/>
      <c r="G80" s="21"/>
      <c r="H80" s="21"/>
      <c r="I80" s="21"/>
      <c r="J80" s="21"/>
    </row>
    <row r="81" spans="2:10">
      <c r="B81" s="150"/>
      <c r="C81" s="150"/>
      <c r="E81" s="150"/>
      <c r="G81" s="21"/>
      <c r="H81" s="21"/>
      <c r="I81" s="21"/>
      <c r="J81" s="21"/>
    </row>
    <row r="82" spans="2:10">
      <c r="B82" s="150"/>
      <c r="C82" s="150"/>
      <c r="E82" s="150"/>
      <c r="G82" s="21"/>
      <c r="H82" s="21"/>
      <c r="I82" s="21"/>
      <c r="J82" s="21"/>
    </row>
    <row r="83" spans="2:10">
      <c r="B83" s="150"/>
      <c r="C83" s="150"/>
      <c r="E83" s="150"/>
      <c r="G83" s="21"/>
      <c r="H83" s="21"/>
      <c r="I83" s="21"/>
      <c r="J83" s="21"/>
    </row>
    <row r="84" spans="2:10">
      <c r="B84" s="150"/>
      <c r="C84" s="150"/>
      <c r="E84" s="150"/>
      <c r="G84" s="21"/>
      <c r="H84" s="21"/>
      <c r="I84" s="21"/>
      <c r="J84" s="21"/>
    </row>
    <row r="85" spans="2:10">
      <c r="B85" s="150"/>
      <c r="C85" s="150"/>
      <c r="E85" s="150"/>
      <c r="G85" s="21"/>
      <c r="H85" s="21"/>
      <c r="I85" s="21"/>
      <c r="J85" s="21"/>
    </row>
    <row r="86" spans="2:10">
      <c r="B86" s="150"/>
      <c r="C86" s="150"/>
      <c r="E86" s="150"/>
      <c r="G86" s="21"/>
      <c r="H86" s="21"/>
      <c r="I86" s="21"/>
      <c r="J86" s="21"/>
    </row>
    <row r="87" spans="2:10">
      <c r="B87" s="150"/>
      <c r="C87" s="150"/>
      <c r="E87" s="150"/>
      <c r="G87" s="21"/>
      <c r="H87" s="21"/>
      <c r="I87" s="21"/>
      <c r="J87" s="21"/>
    </row>
    <row r="88" spans="2:10">
      <c r="B88" s="150"/>
      <c r="C88" s="150"/>
      <c r="E88" s="150"/>
      <c r="G88" s="21"/>
      <c r="H88" s="21"/>
      <c r="I88" s="21"/>
      <c r="J88" s="21"/>
    </row>
    <row r="89" spans="2:10">
      <c r="B89" s="182"/>
      <c r="C89" s="182"/>
      <c r="D89" s="182"/>
      <c r="E89" s="182"/>
    </row>
  </sheetData>
  <mergeCells count="10">
    <mergeCell ref="A30:A32"/>
    <mergeCell ref="B30:H30"/>
    <mergeCell ref="I30:I32"/>
    <mergeCell ref="B31:E31"/>
    <mergeCell ref="A1:I2"/>
    <mergeCell ref="F3:I3"/>
    <mergeCell ref="B4:I4"/>
    <mergeCell ref="B5:E5"/>
    <mergeCell ref="A27:I28"/>
    <mergeCell ref="F29:I29"/>
  </mergeCells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5A5AD1-15D3-4EC3-B5AE-FBFE962840B9}">
  <sheetPr>
    <tabColor rgb="FF00B050"/>
  </sheetPr>
  <dimension ref="A1:Z58"/>
  <sheetViews>
    <sheetView showGridLines="0" workbookViewId="0">
      <pane ySplit="4" topLeftCell="A47" activePane="bottomLeft" state="frozen"/>
      <selection pane="bottomLeft" activeCell="O17" sqref="O17"/>
    </sheetView>
  </sheetViews>
  <sheetFormatPr defaultRowHeight="15" customHeight="1"/>
  <cols>
    <col min="1" max="1" width="19.28515625" customWidth="1"/>
    <col min="2" max="11" width="9.85546875" customWidth="1"/>
    <col min="12" max="12" width="9.85546875" style="216" customWidth="1"/>
    <col min="14" max="14" width="14.140625" bestFit="1" customWidth="1"/>
    <col min="15" max="15" width="10.85546875" customWidth="1"/>
    <col min="16" max="16" width="13.28515625" customWidth="1"/>
    <col min="17" max="17" width="14" customWidth="1"/>
    <col min="18" max="18" width="10.140625" customWidth="1"/>
    <col min="19" max="19" width="9.42578125" customWidth="1"/>
    <col min="20" max="20" width="10.28515625" customWidth="1"/>
    <col min="21" max="21" width="12.7109375" customWidth="1"/>
    <col min="22" max="22" width="11.42578125" customWidth="1"/>
    <col min="23" max="23" width="11" customWidth="1"/>
    <col min="26" max="26" width="9.5703125" customWidth="1"/>
  </cols>
  <sheetData>
    <row r="1" spans="1:26" ht="28.5" customHeight="1">
      <c r="A1" s="183" t="s">
        <v>199</v>
      </c>
      <c r="B1" s="183"/>
      <c r="C1" s="183"/>
      <c r="D1" s="183"/>
      <c r="E1" s="183"/>
      <c r="F1" s="183"/>
      <c r="G1" s="183"/>
      <c r="H1" s="183"/>
      <c r="I1" s="183"/>
      <c r="J1" s="183"/>
      <c r="K1" s="183"/>
      <c r="L1" s="184"/>
    </row>
    <row r="2" spans="1:26" ht="15.75" customHeight="1">
      <c r="A2" s="185"/>
      <c r="B2" s="185"/>
      <c r="C2" s="185"/>
      <c r="D2" s="185"/>
      <c r="E2" s="185"/>
      <c r="F2" s="185"/>
      <c r="G2" s="185"/>
      <c r="H2" s="185"/>
      <c r="I2" s="185"/>
      <c r="J2" s="185"/>
      <c r="K2" s="185"/>
      <c r="L2" s="186" t="s">
        <v>200</v>
      </c>
    </row>
    <row r="3" spans="1:26" ht="15" customHeight="1">
      <c r="A3" s="187" t="s">
        <v>201</v>
      </c>
      <c r="B3" s="43" t="s">
        <v>165</v>
      </c>
      <c r="C3" s="188"/>
      <c r="D3" s="43" t="s">
        <v>164</v>
      </c>
      <c r="E3" s="44"/>
      <c r="F3" s="43" t="s">
        <v>166</v>
      </c>
      <c r="G3" s="44"/>
      <c r="H3" s="43" t="s">
        <v>167</v>
      </c>
      <c r="I3" s="188"/>
      <c r="J3" s="43" t="s">
        <v>168</v>
      </c>
      <c r="K3" s="44"/>
      <c r="L3" s="189" t="s">
        <v>202</v>
      </c>
      <c r="M3" t="s">
        <v>203</v>
      </c>
      <c r="N3" t="s">
        <v>203</v>
      </c>
      <c r="O3" t="s">
        <v>203</v>
      </c>
    </row>
    <row r="4" spans="1:26" ht="30.75" customHeight="1">
      <c r="A4" s="190"/>
      <c r="B4" s="191" t="s">
        <v>118</v>
      </c>
      <c r="C4" s="191" t="s">
        <v>119</v>
      </c>
      <c r="D4" s="191" t="s">
        <v>118</v>
      </c>
      <c r="E4" s="191" t="s">
        <v>119</v>
      </c>
      <c r="F4" s="191" t="s">
        <v>118</v>
      </c>
      <c r="G4" s="191" t="s">
        <v>119</v>
      </c>
      <c r="H4" s="191" t="s">
        <v>118</v>
      </c>
      <c r="I4" s="191" t="s">
        <v>119</v>
      </c>
      <c r="J4" s="191" t="s">
        <v>118</v>
      </c>
      <c r="K4" s="191" t="s">
        <v>119</v>
      </c>
      <c r="L4" s="189"/>
    </row>
    <row r="5" spans="1:26" ht="15" customHeight="1">
      <c r="A5" s="192" t="s">
        <v>204</v>
      </c>
      <c r="B5" s="193">
        <v>0</v>
      </c>
      <c r="C5" s="193">
        <v>0</v>
      </c>
      <c r="D5" s="193">
        <v>0</v>
      </c>
      <c r="E5" s="193">
        <v>0</v>
      </c>
      <c r="F5" s="193">
        <v>0</v>
      </c>
      <c r="G5" s="193">
        <v>0</v>
      </c>
      <c r="H5" s="193">
        <v>5.5170000000000004E-2</v>
      </c>
      <c r="I5" s="193">
        <v>5.8689999999999999E-2</v>
      </c>
      <c r="J5" s="193">
        <f>SUM(B5,D5,F5,H5)</f>
        <v>5.5170000000000004E-2</v>
      </c>
      <c r="K5" s="193">
        <f>SUM(C5,E5,G5,I5)</f>
        <v>5.8689999999999999E-2</v>
      </c>
      <c r="L5" s="194">
        <f>((K5-J5)/J5)*100</f>
        <v>6.380279137212244</v>
      </c>
    </row>
    <row r="6" spans="1:26" ht="15" customHeight="1">
      <c r="A6" s="192" t="s">
        <v>205</v>
      </c>
      <c r="B6" s="193">
        <v>0</v>
      </c>
      <c r="C6" s="193">
        <v>0</v>
      </c>
      <c r="D6" s="193">
        <v>2.3553999999999999</v>
      </c>
      <c r="E6" s="193">
        <v>2.3553999999999999</v>
      </c>
      <c r="F6" s="193">
        <v>0</v>
      </c>
      <c r="G6" s="193">
        <v>0</v>
      </c>
      <c r="H6" s="193">
        <v>0.27012000000000003</v>
      </c>
      <c r="I6" s="193">
        <v>0.30225999999999997</v>
      </c>
      <c r="J6" s="193">
        <f t="shared" ref="J6:K23" si="0">SUM(B6,D6,F6,H6)</f>
        <v>2.6255199999999999</v>
      </c>
      <c r="K6" s="193">
        <f t="shared" si="0"/>
        <v>2.6576599999999999</v>
      </c>
      <c r="L6" s="194">
        <f t="shared" ref="L6:L53" si="1">((K6-J6)/J6)*100</f>
        <v>1.2241384563819762</v>
      </c>
    </row>
    <row r="7" spans="1:26" ht="15" customHeight="1">
      <c r="A7" s="192" t="s">
        <v>206</v>
      </c>
      <c r="B7" s="193">
        <v>0.2</v>
      </c>
      <c r="C7" s="193">
        <v>0.2</v>
      </c>
      <c r="D7" s="193">
        <v>4.8239999999999998</v>
      </c>
      <c r="E7" s="193">
        <v>4.8239999999999998</v>
      </c>
      <c r="F7" s="193">
        <v>0</v>
      </c>
      <c r="G7" s="193">
        <v>0</v>
      </c>
      <c r="H7" s="193">
        <v>1.2371300000000001</v>
      </c>
      <c r="I7" s="193">
        <v>1.3570899999999999</v>
      </c>
      <c r="J7" s="193">
        <f t="shared" si="0"/>
        <v>6.2611299999999996</v>
      </c>
      <c r="K7" s="193">
        <f t="shared" si="0"/>
        <v>6.3810900000000004</v>
      </c>
      <c r="L7" s="194">
        <f t="shared" si="1"/>
        <v>1.9159480796597537</v>
      </c>
    </row>
    <row r="8" spans="1:26" ht="15" customHeight="1">
      <c r="A8" s="192" t="s">
        <v>207</v>
      </c>
      <c r="B8" s="193">
        <v>2.9146000000000001</v>
      </c>
      <c r="C8" s="193">
        <v>2.9146000000000001</v>
      </c>
      <c r="D8" s="193">
        <v>0</v>
      </c>
      <c r="E8" s="193">
        <v>0</v>
      </c>
      <c r="F8" s="193">
        <v>0</v>
      </c>
      <c r="G8" s="193">
        <v>0</v>
      </c>
      <c r="H8" s="193">
        <v>1.04047</v>
      </c>
      <c r="I8" s="193">
        <v>1.0674000000000001</v>
      </c>
      <c r="J8" s="193">
        <f t="shared" si="0"/>
        <v>3.9550700000000001</v>
      </c>
      <c r="K8" s="193">
        <f t="shared" si="0"/>
        <v>3.9820000000000002</v>
      </c>
      <c r="L8" s="194">
        <f t="shared" si="1"/>
        <v>0.68089818890689979</v>
      </c>
      <c r="N8" s="195"/>
      <c r="O8" s="196"/>
      <c r="P8" s="197"/>
      <c r="Q8" s="196"/>
      <c r="Z8" s="196"/>
    </row>
    <row r="9" spans="1:26" ht="15" customHeight="1">
      <c r="A9" s="192" t="s">
        <v>208</v>
      </c>
      <c r="B9" s="193">
        <v>1.23</v>
      </c>
      <c r="C9" s="193">
        <v>1.23</v>
      </c>
      <c r="D9" s="193">
        <v>0.17499999999999999</v>
      </c>
      <c r="E9" s="193">
        <v>0.17499999999999999</v>
      </c>
      <c r="F9" s="193">
        <v>0</v>
      </c>
      <c r="G9" s="193">
        <v>0</v>
      </c>
      <c r="H9" s="193">
        <v>0.23905000000000001</v>
      </c>
      <c r="I9" s="193">
        <v>0.24491000000000002</v>
      </c>
      <c r="J9" s="193">
        <f t="shared" si="0"/>
        <v>1.64405</v>
      </c>
      <c r="K9" s="193">
        <f t="shared" si="0"/>
        <v>1.64991</v>
      </c>
      <c r="L9" s="194">
        <f t="shared" si="1"/>
        <v>0.35643684802773495</v>
      </c>
    </row>
    <row r="10" spans="1:26" ht="15" customHeight="1">
      <c r="A10" s="192" t="s">
        <v>209</v>
      </c>
      <c r="B10" s="193">
        <v>1.2434000000000001</v>
      </c>
      <c r="C10" s="193">
        <v>1.2434000000000001</v>
      </c>
      <c r="D10" s="193">
        <v>6.9240000000000004</v>
      </c>
      <c r="E10" s="193">
        <v>6.9240000000000004</v>
      </c>
      <c r="F10" s="193">
        <v>0</v>
      </c>
      <c r="G10" s="193">
        <v>0</v>
      </c>
      <c r="H10" s="193">
        <v>1.7678200000000002</v>
      </c>
      <c r="I10" s="193">
        <v>1.8656299999999999</v>
      </c>
      <c r="J10" s="193">
        <f t="shared" si="0"/>
        <v>9.9352200000000011</v>
      </c>
      <c r="K10" s="193">
        <f t="shared" si="0"/>
        <v>10.03303</v>
      </c>
      <c r="L10" s="194">
        <f t="shared" si="1"/>
        <v>0.98447744488797484</v>
      </c>
    </row>
    <row r="11" spans="1:26" ht="15" customHeight="1">
      <c r="A11" s="192" t="s">
        <v>210</v>
      </c>
      <c r="B11" s="193">
        <v>0.433</v>
      </c>
      <c r="C11" s="193">
        <v>0.433</v>
      </c>
      <c r="D11" s="193">
        <v>11.629799999999999</v>
      </c>
      <c r="E11" s="193">
        <v>11.6295</v>
      </c>
      <c r="F11" s="193">
        <v>0</v>
      </c>
      <c r="G11" s="193">
        <v>0</v>
      </c>
      <c r="H11" s="193">
        <v>16.696619999999999</v>
      </c>
      <c r="I11" s="193">
        <v>22.05405</v>
      </c>
      <c r="J11" s="193">
        <f t="shared" si="0"/>
        <v>28.759419999999999</v>
      </c>
      <c r="K11" s="193">
        <f t="shared" si="0"/>
        <v>34.116550000000004</v>
      </c>
      <c r="L11" s="194">
        <f t="shared" si="1"/>
        <v>18.627392346577246</v>
      </c>
    </row>
    <row r="12" spans="1:26" ht="15" customHeight="1">
      <c r="A12" s="192" t="s">
        <v>211</v>
      </c>
      <c r="B12" s="193">
        <v>0.72410000000000008</v>
      </c>
      <c r="C12" s="193">
        <v>0.72410000000000008</v>
      </c>
      <c r="D12" s="193">
        <v>13.433999999999999</v>
      </c>
      <c r="E12" s="193">
        <v>13.34</v>
      </c>
      <c r="F12" s="193">
        <v>0</v>
      </c>
      <c r="G12" s="193">
        <v>0</v>
      </c>
      <c r="H12" s="193">
        <v>4.4535200000000001</v>
      </c>
      <c r="I12" s="193">
        <v>4.7510500000000002</v>
      </c>
      <c r="J12" s="193">
        <f t="shared" si="0"/>
        <v>18.611619999999998</v>
      </c>
      <c r="K12" s="193">
        <f t="shared" si="0"/>
        <v>18.815149999999999</v>
      </c>
      <c r="L12" s="194">
        <f t="shared" si="1"/>
        <v>1.0935641282166768</v>
      </c>
    </row>
    <row r="13" spans="1:26" ht="15" customHeight="1">
      <c r="A13" s="192" t="s">
        <v>212</v>
      </c>
      <c r="B13" s="193">
        <v>2.0811500000000001</v>
      </c>
      <c r="C13" s="193">
        <v>2.2011500000000002</v>
      </c>
      <c r="D13" s="193">
        <v>0.54900000000000004</v>
      </c>
      <c r="E13" s="193">
        <v>0.54900000000000004</v>
      </c>
      <c r="F13" s="193">
        <v>0</v>
      </c>
      <c r="G13" s="193">
        <v>0</v>
      </c>
      <c r="H13" s="193">
        <v>0.93179999999999985</v>
      </c>
      <c r="I13" s="193">
        <v>0.93379000000000001</v>
      </c>
      <c r="J13" s="193">
        <f t="shared" si="0"/>
        <v>3.5619499999999999</v>
      </c>
      <c r="K13" s="193">
        <f t="shared" si="0"/>
        <v>3.6839400000000002</v>
      </c>
      <c r="L13" s="194">
        <f t="shared" si="1"/>
        <v>3.4248094442650867</v>
      </c>
    </row>
    <row r="14" spans="1:26" ht="15" customHeight="1">
      <c r="A14" s="192" t="s">
        <v>213</v>
      </c>
      <c r="B14" s="193">
        <v>11.534520000000001</v>
      </c>
      <c r="C14" s="193">
        <v>11.534520000000001</v>
      </c>
      <c r="D14" s="193">
        <v>15.544060000000002</v>
      </c>
      <c r="E14" s="193">
        <v>15.544060000000002</v>
      </c>
      <c r="F14" s="193">
        <v>1.6200000000000003</v>
      </c>
      <c r="G14" s="193">
        <v>1.6200000000000003</v>
      </c>
      <c r="H14" s="193">
        <v>0.379</v>
      </c>
      <c r="I14" s="193">
        <v>0.379</v>
      </c>
      <c r="J14" s="193">
        <f t="shared" si="0"/>
        <v>29.077580000000005</v>
      </c>
      <c r="K14" s="193">
        <f t="shared" si="0"/>
        <v>29.077580000000005</v>
      </c>
      <c r="L14" s="194">
        <f t="shared" si="1"/>
        <v>0</v>
      </c>
    </row>
    <row r="15" spans="1:26" ht="15" customHeight="1">
      <c r="A15" s="198" t="s">
        <v>214</v>
      </c>
      <c r="B15" s="199">
        <f>SUM(B5:B14)</f>
        <v>20.360770000000002</v>
      </c>
      <c r="C15" s="199">
        <f t="shared" ref="C15:K15" si="2">SUM(C5:C14)</f>
        <v>20.48077</v>
      </c>
      <c r="D15" s="199">
        <f t="shared" si="2"/>
        <v>55.43526</v>
      </c>
      <c r="E15" s="199">
        <f t="shared" si="2"/>
        <v>55.340960000000003</v>
      </c>
      <c r="F15" s="199">
        <f t="shared" si="2"/>
        <v>1.6200000000000003</v>
      </c>
      <c r="G15" s="199">
        <f t="shared" si="2"/>
        <v>1.6200000000000003</v>
      </c>
      <c r="H15" s="199">
        <f t="shared" si="2"/>
        <v>27.070700000000002</v>
      </c>
      <c r="I15" s="199">
        <f t="shared" si="2"/>
        <v>33.013869999999997</v>
      </c>
      <c r="J15" s="199">
        <f t="shared" si="2"/>
        <v>104.48672999999999</v>
      </c>
      <c r="K15" s="199">
        <f t="shared" si="2"/>
        <v>110.4556</v>
      </c>
      <c r="L15" s="199">
        <f t="shared" si="1"/>
        <v>5.7125627340428879</v>
      </c>
    </row>
    <row r="16" spans="1:26" ht="15" customHeight="1">
      <c r="A16" s="192" t="s">
        <v>215</v>
      </c>
      <c r="B16" s="193">
        <v>0.12</v>
      </c>
      <c r="C16" s="193">
        <v>0.12</v>
      </c>
      <c r="D16" s="193">
        <v>16.007999999999999</v>
      </c>
      <c r="E16" s="193">
        <v>16.007999999999999</v>
      </c>
      <c r="F16" s="193">
        <v>0</v>
      </c>
      <c r="G16" s="193">
        <v>0</v>
      </c>
      <c r="H16" s="193">
        <v>0.86907999999999996</v>
      </c>
      <c r="I16" s="193">
        <v>1.29982</v>
      </c>
      <c r="J16" s="193">
        <f t="shared" si="0"/>
        <v>16.99708</v>
      </c>
      <c r="K16" s="193">
        <f t="shared" si="0"/>
        <v>17.427820000000001</v>
      </c>
      <c r="L16" s="194">
        <f>((K16-J16)/J16)*100</f>
        <v>2.5341999919986264</v>
      </c>
    </row>
    <row r="17" spans="1:12" ht="15" customHeight="1">
      <c r="A17" s="192" t="s">
        <v>216</v>
      </c>
      <c r="B17" s="193">
        <v>0.77200000000000002</v>
      </c>
      <c r="C17" s="193">
        <v>0.77200000000000002</v>
      </c>
      <c r="D17" s="193">
        <v>20.22982</v>
      </c>
      <c r="E17" s="193">
        <v>20.22982</v>
      </c>
      <c r="F17" s="193">
        <v>0</v>
      </c>
      <c r="G17" s="193">
        <v>0</v>
      </c>
      <c r="H17" s="193">
        <v>16.3446</v>
      </c>
      <c r="I17" s="193">
        <v>19.192550000000004</v>
      </c>
      <c r="J17" s="193">
        <f t="shared" si="0"/>
        <v>37.346419999999995</v>
      </c>
      <c r="K17" s="193">
        <f t="shared" si="0"/>
        <v>40.194370000000006</v>
      </c>
      <c r="L17" s="194">
        <f t="shared" si="1"/>
        <v>7.6257643972300739</v>
      </c>
    </row>
    <row r="18" spans="1:12" ht="15" customHeight="1">
      <c r="A18" s="192" t="s">
        <v>217</v>
      </c>
      <c r="B18" s="193">
        <v>1.7036600000000002</v>
      </c>
      <c r="C18" s="193">
        <v>1.7036600000000002</v>
      </c>
      <c r="D18" s="193">
        <v>11.795</v>
      </c>
      <c r="E18" s="193">
        <v>11.795</v>
      </c>
      <c r="F18" s="193">
        <v>0</v>
      </c>
      <c r="G18" s="193">
        <v>0</v>
      </c>
      <c r="H18" s="193">
        <v>5.1688799999999997</v>
      </c>
      <c r="I18" s="193">
        <v>5.6050800000000001</v>
      </c>
      <c r="J18" s="193">
        <f t="shared" si="0"/>
        <v>18.667540000000002</v>
      </c>
      <c r="K18" s="193">
        <f t="shared" si="0"/>
        <v>19.103740000000002</v>
      </c>
      <c r="L18" s="194">
        <f t="shared" si="1"/>
        <v>2.3366763912116935</v>
      </c>
    </row>
    <row r="19" spans="1:12" ht="15" customHeight="1">
      <c r="A19" s="192" t="s">
        <v>218</v>
      </c>
      <c r="B19" s="193">
        <v>3.3318400000000001</v>
      </c>
      <c r="C19" s="193">
        <v>3.3318400000000001</v>
      </c>
      <c r="D19" s="193">
        <v>22.256</v>
      </c>
      <c r="E19" s="193">
        <v>22.256</v>
      </c>
      <c r="F19" s="193">
        <v>0</v>
      </c>
      <c r="G19" s="193">
        <v>0</v>
      </c>
      <c r="H19" s="193">
        <v>10.534079999999998</v>
      </c>
      <c r="I19" s="193">
        <v>12.634499999999997</v>
      </c>
      <c r="J19" s="193">
        <f t="shared" si="0"/>
        <v>36.121919999999996</v>
      </c>
      <c r="K19" s="193">
        <f t="shared" si="0"/>
        <v>38.222339999999996</v>
      </c>
      <c r="L19" s="194">
        <f t="shared" si="1"/>
        <v>5.8148071863289656</v>
      </c>
    </row>
    <row r="20" spans="1:12" ht="15" customHeight="1">
      <c r="A20" s="192" t="s">
        <v>219</v>
      </c>
      <c r="B20" s="193">
        <v>0</v>
      </c>
      <c r="C20" s="193">
        <v>0</v>
      </c>
      <c r="D20" s="193">
        <v>0</v>
      </c>
      <c r="E20" s="193">
        <v>0</v>
      </c>
      <c r="F20" s="193">
        <v>0</v>
      </c>
      <c r="G20" s="193">
        <v>0</v>
      </c>
      <c r="H20" s="193">
        <v>4.0719999999999999E-2</v>
      </c>
      <c r="I20" s="193">
        <v>4.1009999999999998E-2</v>
      </c>
      <c r="J20" s="193">
        <f t="shared" si="0"/>
        <v>4.0719999999999999E-2</v>
      </c>
      <c r="K20" s="193">
        <f t="shared" si="0"/>
        <v>4.1009999999999998E-2</v>
      </c>
      <c r="L20" s="194">
        <f t="shared" si="1"/>
        <v>0.71218074656188268</v>
      </c>
    </row>
    <row r="21" spans="1:12" ht="15" customHeight="1">
      <c r="A21" s="192" t="s">
        <v>220</v>
      </c>
      <c r="B21" s="193">
        <v>0</v>
      </c>
      <c r="C21" s="193">
        <v>0</v>
      </c>
      <c r="D21" s="193">
        <v>0</v>
      </c>
      <c r="E21" s="193">
        <v>0</v>
      </c>
      <c r="F21" s="193">
        <v>0</v>
      </c>
      <c r="G21" s="193">
        <v>0</v>
      </c>
      <c r="H21" s="193">
        <v>5.4600000000000004E-3</v>
      </c>
      <c r="I21" s="193">
        <v>5.4599999999999996E-3</v>
      </c>
      <c r="J21" s="193">
        <f t="shared" si="0"/>
        <v>5.4600000000000004E-3</v>
      </c>
      <c r="K21" s="193">
        <f t="shared" si="0"/>
        <v>5.4599999999999996E-3</v>
      </c>
      <c r="L21" s="194">
        <f t="shared" si="1"/>
        <v>-1.5885746117003725E-14</v>
      </c>
    </row>
    <row r="22" spans="1:12" ht="15" customHeight="1">
      <c r="A22" s="192" t="s">
        <v>221</v>
      </c>
      <c r="B22" s="193">
        <v>0</v>
      </c>
      <c r="C22" s="193">
        <v>0</v>
      </c>
      <c r="D22" s="193">
        <v>4.8000000000000001E-2</v>
      </c>
      <c r="E22" s="193">
        <v>4.8000000000000001E-2</v>
      </c>
      <c r="F22" s="193">
        <v>0</v>
      </c>
      <c r="G22" s="193">
        <v>0</v>
      </c>
      <c r="H22" s="193">
        <v>2.034E-2</v>
      </c>
      <c r="I22" s="193">
        <v>2.6879999999999998E-2</v>
      </c>
      <c r="J22" s="193">
        <f t="shared" si="0"/>
        <v>6.8339999999999998E-2</v>
      </c>
      <c r="K22" s="193">
        <f t="shared" si="0"/>
        <v>7.4880000000000002E-2</v>
      </c>
      <c r="L22" s="194">
        <f t="shared" si="1"/>
        <v>9.5697980684811306</v>
      </c>
    </row>
    <row r="23" spans="1:12" ht="15" customHeight="1">
      <c r="A23" s="192" t="s">
        <v>222</v>
      </c>
      <c r="B23" s="193">
        <v>1.52</v>
      </c>
      <c r="C23" s="193">
        <v>1.52</v>
      </c>
      <c r="D23" s="193">
        <v>22.280670000000001</v>
      </c>
      <c r="E23" s="193">
        <v>22.280670000000001</v>
      </c>
      <c r="F23" s="193">
        <v>1.84</v>
      </c>
      <c r="G23" s="193">
        <v>1.84</v>
      </c>
      <c r="H23" s="193">
        <v>0.6663</v>
      </c>
      <c r="I23" s="193">
        <v>0.6663</v>
      </c>
      <c r="J23" s="193">
        <f t="shared" si="0"/>
        <v>26.30697</v>
      </c>
      <c r="K23" s="193">
        <f t="shared" si="0"/>
        <v>26.30697</v>
      </c>
      <c r="L23" s="194">
        <f t="shared" si="1"/>
        <v>0</v>
      </c>
    </row>
    <row r="24" spans="1:12" ht="15" customHeight="1">
      <c r="A24" s="198" t="s">
        <v>223</v>
      </c>
      <c r="B24" s="199">
        <f>SUM(B16:B23)</f>
        <v>7.4474999999999998</v>
      </c>
      <c r="C24" s="199">
        <f t="shared" ref="C24:K24" si="3">SUM(C16:C23)</f>
        <v>7.4474999999999998</v>
      </c>
      <c r="D24" s="199">
        <f t="shared" si="3"/>
        <v>92.617490000000004</v>
      </c>
      <c r="E24" s="199">
        <f t="shared" si="3"/>
        <v>92.617490000000004</v>
      </c>
      <c r="F24" s="199">
        <f t="shared" si="3"/>
        <v>1.84</v>
      </c>
      <c r="G24" s="199">
        <f t="shared" si="3"/>
        <v>1.84</v>
      </c>
      <c r="H24" s="199">
        <f t="shared" si="3"/>
        <v>33.649459999999991</v>
      </c>
      <c r="I24" s="199">
        <f t="shared" si="3"/>
        <v>39.471600000000002</v>
      </c>
      <c r="J24" s="199">
        <f t="shared" si="3"/>
        <v>135.55445</v>
      </c>
      <c r="K24" s="199">
        <f t="shared" si="3"/>
        <v>141.37658999999999</v>
      </c>
      <c r="L24" s="199">
        <f t="shared" si="1"/>
        <v>4.2950563408283458</v>
      </c>
    </row>
    <row r="25" spans="1:12" ht="15" customHeight="1">
      <c r="A25" s="192" t="s">
        <v>225</v>
      </c>
      <c r="B25" s="193">
        <v>1.6736</v>
      </c>
      <c r="C25" s="193">
        <v>1.6736</v>
      </c>
      <c r="D25" s="193">
        <v>12.304073999999998</v>
      </c>
      <c r="E25" s="193">
        <v>13.104073999999999</v>
      </c>
      <c r="F25" s="193">
        <v>0</v>
      </c>
      <c r="G25" s="193">
        <v>0</v>
      </c>
      <c r="H25" s="193">
        <v>8.9615599999999969</v>
      </c>
      <c r="I25" s="193">
        <v>9.1101799999999979</v>
      </c>
      <c r="J25" s="193">
        <f t="shared" ref="J25:K32" si="4">SUM(B25,D25,F25,H25)</f>
        <v>22.939233999999995</v>
      </c>
      <c r="K25" s="193">
        <f t="shared" si="4"/>
        <v>23.887853999999997</v>
      </c>
      <c r="L25" s="194">
        <f t="shared" si="1"/>
        <v>4.1353604047981811</v>
      </c>
    </row>
    <row r="26" spans="1:12" ht="15" customHeight="1">
      <c r="A26" s="192" t="s">
        <v>227</v>
      </c>
      <c r="B26" s="193">
        <v>2.47993</v>
      </c>
      <c r="C26" s="193">
        <v>2.47993</v>
      </c>
      <c r="D26" s="193">
        <v>7.4637699999999993</v>
      </c>
      <c r="E26" s="193">
        <v>7.4637699999999993</v>
      </c>
      <c r="F26" s="193">
        <v>0</v>
      </c>
      <c r="G26" s="193">
        <v>0</v>
      </c>
      <c r="H26" s="193">
        <v>4.9491900000000006</v>
      </c>
      <c r="I26" s="193">
        <v>5.09537</v>
      </c>
      <c r="J26" s="193">
        <f t="shared" si="4"/>
        <v>14.892890000000001</v>
      </c>
      <c r="K26" s="193">
        <f t="shared" si="4"/>
        <v>15.039069999999999</v>
      </c>
      <c r="L26" s="194">
        <f t="shared" si="1"/>
        <v>0.98154219899561146</v>
      </c>
    </row>
    <row r="27" spans="1:12" ht="15" customHeight="1">
      <c r="A27" s="192" t="s">
        <v>229</v>
      </c>
      <c r="B27" s="193">
        <v>3.6315999999999997</v>
      </c>
      <c r="C27" s="193">
        <v>3.6315999999999997</v>
      </c>
      <c r="D27" s="193">
        <v>7.1052</v>
      </c>
      <c r="E27" s="193">
        <v>7.1052</v>
      </c>
      <c r="F27" s="193">
        <v>0</v>
      </c>
      <c r="G27" s="193">
        <v>0</v>
      </c>
      <c r="H27" s="193">
        <v>15.904590000000001</v>
      </c>
      <c r="I27" s="193">
        <v>16.71923</v>
      </c>
      <c r="J27" s="193">
        <f t="shared" si="4"/>
        <v>26.641390000000001</v>
      </c>
      <c r="K27" s="193">
        <f t="shared" si="4"/>
        <v>27.456029999999998</v>
      </c>
      <c r="L27" s="194">
        <f t="shared" si="1"/>
        <v>3.0577984106685014</v>
      </c>
    </row>
    <row r="28" spans="1:12" ht="15" customHeight="1">
      <c r="A28" s="192" t="s">
        <v>230</v>
      </c>
      <c r="B28" s="193">
        <v>1.8565</v>
      </c>
      <c r="C28" s="193">
        <v>1.8641500000000002</v>
      </c>
      <c r="D28" s="193">
        <v>0.33396000000000003</v>
      </c>
      <c r="E28" s="193">
        <v>0.33396000000000003</v>
      </c>
      <c r="F28" s="193">
        <v>0</v>
      </c>
      <c r="G28" s="193">
        <v>0</v>
      </c>
      <c r="H28" s="193">
        <v>0.62070000000000003</v>
      </c>
      <c r="I28" s="193">
        <v>1.04295</v>
      </c>
      <c r="J28" s="193">
        <f t="shared" si="4"/>
        <v>2.8111600000000001</v>
      </c>
      <c r="K28" s="193">
        <f t="shared" si="4"/>
        <v>3.2410600000000001</v>
      </c>
      <c r="L28" s="194">
        <f t="shared" si="1"/>
        <v>15.292619416895514</v>
      </c>
    </row>
    <row r="29" spans="1:12" ht="15" customHeight="1">
      <c r="A29" s="192" t="s">
        <v>231</v>
      </c>
      <c r="B29" s="193">
        <v>2.1781999999999999</v>
      </c>
      <c r="C29" s="193">
        <v>2.1781999999999999</v>
      </c>
      <c r="D29" s="193">
        <v>9.0338809999999992</v>
      </c>
      <c r="E29" s="193">
        <v>9.0338809999999992</v>
      </c>
      <c r="F29" s="193">
        <v>0</v>
      </c>
      <c r="G29" s="193">
        <v>0</v>
      </c>
      <c r="H29" s="193">
        <v>15.91671</v>
      </c>
      <c r="I29" s="193">
        <v>17.737760000000002</v>
      </c>
      <c r="J29" s="193">
        <f t="shared" si="4"/>
        <v>27.128791</v>
      </c>
      <c r="K29" s="193">
        <f t="shared" si="4"/>
        <v>28.949840999999999</v>
      </c>
      <c r="L29" s="194">
        <f t="shared" si="1"/>
        <v>6.7126102302163027</v>
      </c>
    </row>
    <row r="30" spans="1:12" ht="15" customHeight="1">
      <c r="A30" s="192" t="s">
        <v>232</v>
      </c>
      <c r="B30" s="193">
        <v>0</v>
      </c>
      <c r="C30" s="193">
        <v>0</v>
      </c>
      <c r="D30" s="193">
        <v>3.2500000000000001E-2</v>
      </c>
      <c r="E30" s="193">
        <v>3.2500000000000001E-2</v>
      </c>
      <c r="F30" s="193">
        <v>0</v>
      </c>
      <c r="G30" s="193">
        <v>0</v>
      </c>
      <c r="H30" s="193">
        <v>1.3690000000000001E-2</v>
      </c>
      <c r="I30" s="193">
        <v>3.5529999999999999E-2</v>
      </c>
      <c r="J30" s="193">
        <f t="shared" si="4"/>
        <v>4.6190000000000002E-2</v>
      </c>
      <c r="K30" s="193">
        <f t="shared" si="4"/>
        <v>6.8030000000000007E-2</v>
      </c>
      <c r="L30" s="194">
        <f t="shared" si="1"/>
        <v>47.28296168001733</v>
      </c>
    </row>
    <row r="31" spans="1:12" ht="15" customHeight="1">
      <c r="A31" s="192" t="s">
        <v>233</v>
      </c>
      <c r="B31" s="193">
        <v>0</v>
      </c>
      <c r="C31" s="193">
        <v>0</v>
      </c>
      <c r="D31" s="193">
        <v>0</v>
      </c>
      <c r="E31" s="193">
        <v>2.683E-2</v>
      </c>
      <c r="F31" s="193">
        <v>0</v>
      </c>
      <c r="G31" s="193">
        <v>0</v>
      </c>
      <c r="H31" s="193">
        <v>3.2699999999999999E-3</v>
      </c>
      <c r="I31" s="193">
        <v>3.2699999999999999E-3</v>
      </c>
      <c r="J31" s="193">
        <f t="shared" si="4"/>
        <v>3.2699999999999999E-3</v>
      </c>
      <c r="K31" s="193">
        <f t="shared" si="4"/>
        <v>3.0099999999999998E-2</v>
      </c>
      <c r="L31" s="194">
        <f t="shared" si="1"/>
        <v>820.48929663608567</v>
      </c>
    </row>
    <row r="32" spans="1:12" ht="15" customHeight="1">
      <c r="A32" s="192" t="s">
        <v>234</v>
      </c>
      <c r="B32" s="193">
        <v>0</v>
      </c>
      <c r="C32" s="193">
        <v>0</v>
      </c>
      <c r="D32" s="193">
        <v>13.24958</v>
      </c>
      <c r="E32" s="193">
        <v>13.24958</v>
      </c>
      <c r="F32" s="193">
        <v>3.32</v>
      </c>
      <c r="G32" s="193">
        <v>3.32</v>
      </c>
      <c r="H32" s="193">
        <v>0.54189999999999994</v>
      </c>
      <c r="I32" s="193">
        <v>0.54189999999999994</v>
      </c>
      <c r="J32" s="193">
        <f t="shared" si="4"/>
        <v>17.111479999999997</v>
      </c>
      <c r="K32" s="193">
        <f t="shared" si="4"/>
        <v>17.111479999999997</v>
      </c>
      <c r="L32" s="194">
        <f t="shared" si="1"/>
        <v>0</v>
      </c>
    </row>
    <row r="33" spans="1:19" ht="15" customHeight="1">
      <c r="A33" s="198" t="s">
        <v>224</v>
      </c>
      <c r="B33" s="199">
        <f>SUM(B25:B32)</f>
        <v>11.81983</v>
      </c>
      <c r="C33" s="199">
        <f t="shared" ref="C33:K33" si="5">SUM(C25:C32)</f>
        <v>11.82748</v>
      </c>
      <c r="D33" s="199">
        <f t="shared" si="5"/>
        <v>49.522964999999999</v>
      </c>
      <c r="E33" s="199">
        <f t="shared" si="5"/>
        <v>50.349794999999993</v>
      </c>
      <c r="F33" s="199">
        <f t="shared" si="5"/>
        <v>3.32</v>
      </c>
      <c r="G33" s="199">
        <f t="shared" si="5"/>
        <v>3.32</v>
      </c>
      <c r="H33" s="199">
        <f t="shared" si="5"/>
        <v>46.911609999999996</v>
      </c>
      <c r="I33" s="199">
        <f t="shared" si="5"/>
        <v>50.286189999999998</v>
      </c>
      <c r="J33" s="199">
        <f t="shared" si="5"/>
        <v>111.574405</v>
      </c>
      <c r="K33" s="199">
        <f t="shared" si="5"/>
        <v>115.78346500000001</v>
      </c>
      <c r="L33" s="199">
        <f t="shared" si="1"/>
        <v>3.7724243297555637</v>
      </c>
    </row>
    <row r="34" spans="1:19" ht="15" customHeight="1">
      <c r="A34" s="192" t="s">
        <v>235</v>
      </c>
      <c r="B34" s="193">
        <v>0</v>
      </c>
      <c r="C34" s="193">
        <v>0</v>
      </c>
      <c r="D34" s="193">
        <v>0</v>
      </c>
      <c r="E34" s="193">
        <v>0</v>
      </c>
      <c r="F34" s="193">
        <v>0</v>
      </c>
      <c r="G34" s="193">
        <v>0</v>
      </c>
      <c r="H34" s="193">
        <v>0.38735000000000003</v>
      </c>
      <c r="I34" s="193">
        <v>0.38959999999999995</v>
      </c>
      <c r="J34" s="193">
        <f t="shared" ref="J34:K40" si="6">SUM(B34,D34,F34,H34)</f>
        <v>0.38735000000000003</v>
      </c>
      <c r="K34" s="193">
        <f t="shared" si="6"/>
        <v>0.38959999999999995</v>
      </c>
      <c r="L34" s="194">
        <f t="shared" si="1"/>
        <v>0.58087001419902384</v>
      </c>
    </row>
    <row r="35" spans="1:19" ht="15" customHeight="1">
      <c r="A35" s="192" t="s">
        <v>237</v>
      </c>
      <c r="B35" s="193">
        <v>0.13</v>
      </c>
      <c r="C35" s="193">
        <v>0.13</v>
      </c>
      <c r="D35" s="193">
        <v>2.25</v>
      </c>
      <c r="E35" s="193">
        <v>2.25</v>
      </c>
      <c r="F35" s="193">
        <v>0</v>
      </c>
      <c r="G35" s="193">
        <v>0</v>
      </c>
      <c r="H35" s="193">
        <v>9.7140000000000004E-2</v>
      </c>
      <c r="I35" s="193">
        <v>0.11419</v>
      </c>
      <c r="J35" s="193">
        <f t="shared" si="6"/>
        <v>2.4771399999999999</v>
      </c>
      <c r="K35" s="193">
        <f t="shared" si="6"/>
        <v>2.4941899999999997</v>
      </c>
      <c r="L35" s="194">
        <f t="shared" si="1"/>
        <v>0.68829375812427995</v>
      </c>
    </row>
    <row r="36" spans="1:19" ht="15" customHeight="1">
      <c r="A36" s="192" t="s">
        <v>238</v>
      </c>
      <c r="B36" s="193">
        <v>2.07422</v>
      </c>
      <c r="C36" s="193">
        <v>2.07422</v>
      </c>
      <c r="D36" s="193">
        <v>4.9400000000000004</v>
      </c>
      <c r="E36" s="193">
        <v>4.9400000000000004</v>
      </c>
      <c r="F36" s="193">
        <v>0</v>
      </c>
      <c r="G36" s="193">
        <v>0</v>
      </c>
      <c r="H36" s="193">
        <v>0.60708999999999991</v>
      </c>
      <c r="I36" s="193">
        <v>0.61802000000000001</v>
      </c>
      <c r="J36" s="193">
        <f t="shared" si="6"/>
        <v>7.6213099999999994</v>
      </c>
      <c r="K36" s="193">
        <f t="shared" si="6"/>
        <v>7.6322399999999995</v>
      </c>
      <c r="L36" s="194">
        <f t="shared" si="1"/>
        <v>0.14341366510481934</v>
      </c>
      <c r="S36" s="197"/>
    </row>
    <row r="37" spans="1:19" ht="15" customHeight="1">
      <c r="A37" s="192" t="s">
        <v>239</v>
      </c>
      <c r="B37" s="193">
        <v>0.98599999999999999</v>
      </c>
      <c r="C37" s="193">
        <v>0.98599999999999999</v>
      </c>
      <c r="D37" s="193">
        <v>6.9470000000000001</v>
      </c>
      <c r="E37" s="193">
        <v>6.9269999999999996</v>
      </c>
      <c r="F37" s="193">
        <v>0</v>
      </c>
      <c r="G37" s="193">
        <v>0</v>
      </c>
      <c r="H37" s="193">
        <v>0.58695000000000008</v>
      </c>
      <c r="I37" s="193">
        <v>0.62157000000000007</v>
      </c>
      <c r="J37" s="193">
        <f t="shared" si="6"/>
        <v>8.5199499999999997</v>
      </c>
      <c r="K37" s="193">
        <f t="shared" si="6"/>
        <v>8.5345699999999987</v>
      </c>
      <c r="L37" s="194">
        <f t="shared" si="1"/>
        <v>0.17159725115756511</v>
      </c>
    </row>
    <row r="38" spans="1:19" ht="15" customHeight="1">
      <c r="A38" s="192" t="s">
        <v>240</v>
      </c>
      <c r="B38" s="193">
        <v>0.872</v>
      </c>
      <c r="C38" s="193">
        <v>0.872</v>
      </c>
      <c r="D38" s="193">
        <v>0</v>
      </c>
      <c r="E38" s="193">
        <v>0</v>
      </c>
      <c r="F38" s="193">
        <v>0</v>
      </c>
      <c r="G38" s="193">
        <v>0</v>
      </c>
      <c r="H38" s="193">
        <v>5.679E-2</v>
      </c>
      <c r="I38" s="193">
        <v>5.9799999999999999E-2</v>
      </c>
      <c r="J38" s="193">
        <f t="shared" si="6"/>
        <v>0.92879</v>
      </c>
      <c r="K38" s="193">
        <f t="shared" si="6"/>
        <v>0.93179999999999996</v>
      </c>
      <c r="L38" s="194">
        <f t="shared" si="1"/>
        <v>0.32407756328125381</v>
      </c>
    </row>
    <row r="39" spans="1:19" ht="15" customHeight="1">
      <c r="A39" s="192" t="s">
        <v>241</v>
      </c>
      <c r="B39" s="193">
        <v>0</v>
      </c>
      <c r="C39" s="193">
        <v>0</v>
      </c>
      <c r="D39" s="193">
        <v>4.0048E-2</v>
      </c>
      <c r="E39" s="193">
        <v>9.271299999999999E-2</v>
      </c>
      <c r="F39" s="193">
        <v>0</v>
      </c>
      <c r="G39" s="193">
        <v>0</v>
      </c>
      <c r="H39" s="193">
        <v>2.964E-2</v>
      </c>
      <c r="I39" s="193">
        <v>3.0060000000000003E-2</v>
      </c>
      <c r="J39" s="193">
        <f t="shared" si="6"/>
        <v>6.9688E-2</v>
      </c>
      <c r="K39" s="193">
        <f t="shared" si="6"/>
        <v>0.12277299999999999</v>
      </c>
      <c r="L39" s="194">
        <f t="shared" si="1"/>
        <v>76.175238204568927</v>
      </c>
    </row>
    <row r="40" spans="1:19" ht="15" customHeight="1">
      <c r="A40" s="192" t="s">
        <v>242</v>
      </c>
      <c r="B40" s="193">
        <v>1.0052000000000001</v>
      </c>
      <c r="C40" s="193">
        <v>1.0052000000000001</v>
      </c>
      <c r="D40" s="193">
        <v>21.85</v>
      </c>
      <c r="E40" s="193">
        <v>22.3</v>
      </c>
      <c r="F40" s="193">
        <v>0</v>
      </c>
      <c r="G40" s="193">
        <v>0</v>
      </c>
      <c r="H40" s="193">
        <v>1.5099999999999999E-2</v>
      </c>
      <c r="I40" s="193">
        <v>1.5099999999999999E-2</v>
      </c>
      <c r="J40" s="193">
        <f t="shared" si="6"/>
        <v>22.8703</v>
      </c>
      <c r="K40" s="193">
        <f t="shared" si="6"/>
        <v>23.3203</v>
      </c>
      <c r="L40" s="194">
        <f t="shared" si="1"/>
        <v>1.9676173902397402</v>
      </c>
    </row>
    <row r="41" spans="1:19" s="200" customFormat="1" ht="15" customHeight="1">
      <c r="A41" s="198" t="s">
        <v>226</v>
      </c>
      <c r="B41" s="199">
        <f>SUM(B34:B40)</f>
        <v>5.0674200000000003</v>
      </c>
      <c r="C41" s="199">
        <f t="shared" ref="C41:K41" si="7">SUM(C34:C40)</f>
        <v>5.0674200000000003</v>
      </c>
      <c r="D41" s="199">
        <f t="shared" si="7"/>
        <v>36.027048000000001</v>
      </c>
      <c r="E41" s="199">
        <f t="shared" si="7"/>
        <v>36.509713000000005</v>
      </c>
      <c r="F41" s="199">
        <f t="shared" si="7"/>
        <v>0</v>
      </c>
      <c r="G41" s="199">
        <f t="shared" si="7"/>
        <v>0</v>
      </c>
      <c r="H41" s="199">
        <f t="shared" si="7"/>
        <v>1.7800599999999998</v>
      </c>
      <c r="I41" s="199">
        <f t="shared" si="7"/>
        <v>1.8483400000000001</v>
      </c>
      <c r="J41" s="199">
        <f t="shared" si="7"/>
        <v>42.874527999999998</v>
      </c>
      <c r="K41" s="199">
        <f t="shared" si="7"/>
        <v>43.425472999999997</v>
      </c>
      <c r="L41" s="199">
        <f t="shared" si="1"/>
        <v>1.2850170618787891</v>
      </c>
      <c r="M41"/>
      <c r="N41"/>
      <c r="O41"/>
      <c r="P41"/>
      <c r="Q41"/>
      <c r="R41"/>
    </row>
    <row r="42" spans="1:19" ht="15" customHeight="1">
      <c r="A42" s="192" t="s">
        <v>243</v>
      </c>
      <c r="B42" s="193">
        <v>0</v>
      </c>
      <c r="C42" s="193">
        <v>0</v>
      </c>
      <c r="D42" s="193">
        <v>0</v>
      </c>
      <c r="E42" s="193">
        <v>0</v>
      </c>
      <c r="F42" s="193">
        <v>0</v>
      </c>
      <c r="G42" s="193">
        <v>0</v>
      </c>
      <c r="H42" s="193">
        <v>0.14233499999999999</v>
      </c>
      <c r="I42" s="193">
        <v>0.14474500000000001</v>
      </c>
      <c r="J42" s="193">
        <f t="shared" ref="J42:K49" si="8">SUM(B42,D42,F42,H42)</f>
        <v>0.14233499999999999</v>
      </c>
      <c r="K42" s="193">
        <f t="shared" si="8"/>
        <v>0.14474500000000001</v>
      </c>
      <c r="L42" s="194">
        <f t="shared" si="1"/>
        <v>1.6931886043489115</v>
      </c>
    </row>
    <row r="43" spans="1:19" ht="15" customHeight="1">
      <c r="A43" s="192" t="s">
        <v>244</v>
      </c>
      <c r="B43" s="193">
        <v>0.1</v>
      </c>
      <c r="C43" s="193">
        <v>0.1</v>
      </c>
      <c r="D43" s="193">
        <v>0.32935500000000001</v>
      </c>
      <c r="E43" s="193">
        <v>0.30635500000000004</v>
      </c>
      <c r="F43" s="193">
        <v>0</v>
      </c>
      <c r="G43" s="193">
        <v>0</v>
      </c>
      <c r="H43" s="193">
        <v>0.12904999999999997</v>
      </c>
      <c r="I43" s="193">
        <v>0.15903999999999999</v>
      </c>
      <c r="J43" s="193">
        <f t="shared" si="8"/>
        <v>0.55840500000000004</v>
      </c>
      <c r="K43" s="193">
        <f t="shared" si="8"/>
        <v>0.56539499999999998</v>
      </c>
      <c r="L43" s="194">
        <f t="shared" si="1"/>
        <v>1.2517796223171247</v>
      </c>
    </row>
    <row r="44" spans="1:19" ht="15" customHeight="1">
      <c r="A44" s="192" t="s">
        <v>245</v>
      </c>
      <c r="B44" s="193">
        <v>0</v>
      </c>
      <c r="C44" s="193">
        <v>0</v>
      </c>
      <c r="D44" s="193">
        <v>3.5999999999999997E-2</v>
      </c>
      <c r="E44" s="193">
        <v>3.5999999999999997E-2</v>
      </c>
      <c r="F44" s="193">
        <v>0</v>
      </c>
      <c r="G44" s="193">
        <v>0</v>
      </c>
      <c r="H44" s="193">
        <v>1.77E-2</v>
      </c>
      <c r="I44" s="193">
        <v>1.7729999999999999E-2</v>
      </c>
      <c r="J44" s="193">
        <f t="shared" si="8"/>
        <v>5.3699999999999998E-2</v>
      </c>
      <c r="K44" s="193">
        <f t="shared" si="8"/>
        <v>5.373E-2</v>
      </c>
      <c r="L44" s="194">
        <f t="shared" si="1"/>
        <v>5.5865921787713685E-2</v>
      </c>
    </row>
    <row r="45" spans="1:19" ht="15" customHeight="1">
      <c r="A45" s="192" t="s">
        <v>246</v>
      </c>
      <c r="B45" s="193">
        <v>0.32200000000000001</v>
      </c>
      <c r="C45" s="193">
        <v>0.32200000000000001</v>
      </c>
      <c r="D45" s="193">
        <v>0</v>
      </c>
      <c r="E45" s="193">
        <v>0</v>
      </c>
      <c r="F45" s="193">
        <v>0</v>
      </c>
      <c r="G45" s="193">
        <v>0</v>
      </c>
      <c r="H45" s="193">
        <v>5.0480000000000004E-2</v>
      </c>
      <c r="I45" s="193">
        <v>5.0480000000000004E-2</v>
      </c>
      <c r="J45" s="193">
        <f t="shared" si="8"/>
        <v>0.37248000000000003</v>
      </c>
      <c r="K45" s="193">
        <f t="shared" si="8"/>
        <v>0.37248000000000003</v>
      </c>
      <c r="L45" s="194">
        <f t="shared" si="1"/>
        <v>0</v>
      </c>
    </row>
    <row r="46" spans="1:19" ht="15" customHeight="1">
      <c r="A46" s="192" t="s">
        <v>247</v>
      </c>
      <c r="B46" s="193">
        <v>0</v>
      </c>
      <c r="C46" s="193">
        <v>0</v>
      </c>
      <c r="D46" s="193">
        <v>0</v>
      </c>
      <c r="E46" s="193">
        <v>0</v>
      </c>
      <c r="F46" s="193">
        <v>0</v>
      </c>
      <c r="G46" s="193">
        <v>0</v>
      </c>
      <c r="H46" s="193">
        <v>4.437E-2</v>
      </c>
      <c r="I46" s="193">
        <v>7.349E-2</v>
      </c>
      <c r="J46" s="193">
        <f t="shared" si="8"/>
        <v>4.437E-2</v>
      </c>
      <c r="K46" s="193">
        <f t="shared" si="8"/>
        <v>7.349E-2</v>
      </c>
      <c r="L46" s="194">
        <f t="shared" si="1"/>
        <v>65.629930132972731</v>
      </c>
    </row>
    <row r="47" spans="1:19" ht="15" customHeight="1">
      <c r="A47" s="192" t="s">
        <v>248</v>
      </c>
      <c r="B47" s="193">
        <v>0</v>
      </c>
      <c r="C47" s="193">
        <v>0</v>
      </c>
      <c r="D47" s="193">
        <v>0</v>
      </c>
      <c r="E47" s="193">
        <v>0</v>
      </c>
      <c r="F47" s="193">
        <v>0</v>
      </c>
      <c r="G47" s="193">
        <v>0</v>
      </c>
      <c r="H47" s="193">
        <v>3.3710000000000004E-2</v>
      </c>
      <c r="I47" s="193">
        <v>3.5709999999999999E-2</v>
      </c>
      <c r="J47" s="193">
        <f t="shared" si="8"/>
        <v>3.3710000000000004E-2</v>
      </c>
      <c r="K47" s="193">
        <f t="shared" si="8"/>
        <v>3.5709999999999999E-2</v>
      </c>
      <c r="L47" s="194">
        <f t="shared" si="1"/>
        <v>5.9329575793532916</v>
      </c>
    </row>
    <row r="48" spans="1:19" ht="15" customHeight="1">
      <c r="A48" s="192" t="s">
        <v>249</v>
      </c>
      <c r="B48" s="193">
        <v>0</v>
      </c>
      <c r="C48" s="193">
        <v>0</v>
      </c>
      <c r="D48" s="193">
        <v>0.13700000000000001</v>
      </c>
      <c r="E48" s="193">
        <v>0.105</v>
      </c>
      <c r="F48" s="193">
        <v>0</v>
      </c>
      <c r="G48" s="193">
        <v>0</v>
      </c>
      <c r="H48" s="193">
        <v>2.5900000000000003E-2</v>
      </c>
      <c r="I48" s="193">
        <v>2.8610000000000003E-2</v>
      </c>
      <c r="J48" s="193">
        <f t="shared" si="8"/>
        <v>0.16290000000000002</v>
      </c>
      <c r="K48" s="193">
        <f t="shared" si="8"/>
        <v>0.13361000000000001</v>
      </c>
      <c r="L48" s="194">
        <f t="shared" si="1"/>
        <v>-17.980356046654393</v>
      </c>
    </row>
    <row r="49" spans="1:25" ht="16.5" customHeight="1">
      <c r="A49" s="192" t="s">
        <v>250</v>
      </c>
      <c r="B49" s="193">
        <v>1.605</v>
      </c>
      <c r="C49" s="193">
        <v>1.605</v>
      </c>
      <c r="D49" s="193">
        <v>2.0036</v>
      </c>
      <c r="E49" s="193">
        <v>2.0036</v>
      </c>
      <c r="F49" s="193">
        <v>0</v>
      </c>
      <c r="G49" s="193">
        <v>0</v>
      </c>
      <c r="H49" s="193">
        <v>0.03</v>
      </c>
      <c r="I49" s="193">
        <v>0.03</v>
      </c>
      <c r="J49" s="193">
        <f t="shared" si="8"/>
        <v>3.6385999999999998</v>
      </c>
      <c r="K49" s="193">
        <f t="shared" si="8"/>
        <v>3.6385999999999998</v>
      </c>
      <c r="L49" s="194">
        <f t="shared" si="1"/>
        <v>0</v>
      </c>
    </row>
    <row r="50" spans="1:25" ht="15" customHeight="1">
      <c r="A50" s="198" t="s">
        <v>228</v>
      </c>
      <c r="B50" s="199">
        <f>SUM(B42:B49)</f>
        <v>2.0270000000000001</v>
      </c>
      <c r="C50" s="199">
        <f t="shared" ref="C50:K50" si="9">SUM(C42:C49)</f>
        <v>2.0270000000000001</v>
      </c>
      <c r="D50" s="199">
        <f t="shared" si="9"/>
        <v>2.5059550000000002</v>
      </c>
      <c r="E50" s="199">
        <f t="shared" si="9"/>
        <v>2.450955</v>
      </c>
      <c r="F50" s="199">
        <f t="shared" si="9"/>
        <v>0</v>
      </c>
      <c r="G50" s="199">
        <f t="shared" si="9"/>
        <v>0</v>
      </c>
      <c r="H50" s="199">
        <f t="shared" si="9"/>
        <v>0.47354499999999999</v>
      </c>
      <c r="I50" s="199">
        <f t="shared" si="9"/>
        <v>0.53980500000000009</v>
      </c>
      <c r="J50" s="199">
        <f t="shared" si="9"/>
        <v>5.0065</v>
      </c>
      <c r="K50" s="199">
        <f t="shared" si="9"/>
        <v>5.01776</v>
      </c>
      <c r="L50" s="199">
        <f t="shared" si="1"/>
        <v>0.22490762009387891</v>
      </c>
    </row>
    <row r="51" spans="1:25" ht="15" customHeight="1">
      <c r="A51" s="201" t="s">
        <v>251</v>
      </c>
      <c r="B51" s="202">
        <f>B5+B6+B7+B8+B9+B10+B11+B12+B13+B16+B17+B18+B19+B20+B21+B22+B25+B26+B27+B28+B29+B30+B31+B34+B35+B36+B37+B38+B39+B42+B43+B44+B45+B46+B47+B48</f>
        <v>31.0578</v>
      </c>
      <c r="C51" s="202">
        <f t="shared" ref="C51:K51" si="10">C5+C6+C7+C8+C9+C10+C11+C12+C13+C16+C17+C18+C19+C20+C21+C22+C25+C26+C27+C28+C29+C30+C31+C34+C35+C36+C37+C38+C39+C42+C43+C44+C45+C46+C47+C48</f>
        <v>31.185449999999996</v>
      </c>
      <c r="D51" s="202">
        <f t="shared" si="10"/>
        <v>161.18080800000001</v>
      </c>
      <c r="E51" s="202">
        <f t="shared" si="10"/>
        <v>161.89100299999998</v>
      </c>
      <c r="F51" s="202">
        <f t="shared" si="10"/>
        <v>0</v>
      </c>
      <c r="G51" s="202">
        <f t="shared" si="10"/>
        <v>0</v>
      </c>
      <c r="H51" s="202">
        <f t="shared" si="10"/>
        <v>108.25307499999998</v>
      </c>
      <c r="I51" s="202">
        <f t="shared" si="10"/>
        <v>123.52750500000002</v>
      </c>
      <c r="J51" s="202">
        <f t="shared" si="10"/>
        <v>300.49168299999997</v>
      </c>
      <c r="K51" s="202">
        <f t="shared" si="10"/>
        <v>316.60395799999998</v>
      </c>
      <c r="L51" s="199">
        <f t="shared" si="1"/>
        <v>5.3619703677455899</v>
      </c>
      <c r="M51" s="21"/>
      <c r="N51" s="21"/>
      <c r="O51" s="21"/>
      <c r="P51" s="21"/>
      <c r="Q51" s="21"/>
      <c r="R51" s="21"/>
      <c r="S51" s="21"/>
      <c r="T51" s="21"/>
      <c r="U51" s="21"/>
      <c r="V51" s="21"/>
      <c r="W51" s="21"/>
      <c r="X51" s="21"/>
      <c r="Y51" s="21"/>
    </row>
    <row r="52" spans="1:25" ht="15" customHeight="1">
      <c r="A52" s="201" t="s">
        <v>252</v>
      </c>
      <c r="B52" s="202">
        <f>B14+B23+B32+B40+B49</f>
        <v>15.664720000000001</v>
      </c>
      <c r="C52" s="202">
        <f t="shared" ref="C52:K52" si="11">C14+C23+C32+C40+C49</f>
        <v>15.664720000000001</v>
      </c>
      <c r="D52" s="202">
        <f t="shared" si="11"/>
        <v>74.927910000000011</v>
      </c>
      <c r="E52" s="202">
        <f t="shared" si="11"/>
        <v>75.377910000000014</v>
      </c>
      <c r="F52" s="202">
        <f t="shared" si="11"/>
        <v>6.78</v>
      </c>
      <c r="G52" s="202">
        <f t="shared" si="11"/>
        <v>6.78</v>
      </c>
      <c r="H52" s="202">
        <f t="shared" si="11"/>
        <v>1.6323000000000001</v>
      </c>
      <c r="I52" s="202">
        <f t="shared" si="11"/>
        <v>1.6323000000000001</v>
      </c>
      <c r="J52" s="202">
        <f t="shared" si="11"/>
        <v>99.004930000000002</v>
      </c>
      <c r="K52" s="202">
        <f t="shared" si="11"/>
        <v>99.454930000000004</v>
      </c>
      <c r="L52" s="199">
        <f t="shared" si="1"/>
        <v>0.45452282022723806</v>
      </c>
      <c r="M52" s="21"/>
      <c r="N52" s="21"/>
      <c r="O52" s="21"/>
      <c r="P52" s="21"/>
      <c r="Q52" s="21"/>
      <c r="R52" s="21"/>
      <c r="S52" s="21"/>
      <c r="T52" s="21"/>
      <c r="U52" s="21"/>
      <c r="V52" s="21"/>
      <c r="W52" s="21"/>
      <c r="X52" s="21"/>
      <c r="Y52" s="21"/>
    </row>
    <row r="53" spans="1:25" ht="15" customHeight="1">
      <c r="A53" s="201" t="s">
        <v>253</v>
      </c>
      <c r="B53" s="202">
        <f>B51+B52</f>
        <v>46.722520000000003</v>
      </c>
      <c r="C53" s="202">
        <f t="shared" ref="C53:K53" si="12">C51+C52</f>
        <v>46.850169999999999</v>
      </c>
      <c r="D53" s="202">
        <f t="shared" si="12"/>
        <v>236.10871800000001</v>
      </c>
      <c r="E53" s="202">
        <f t="shared" si="12"/>
        <v>237.268913</v>
      </c>
      <c r="F53" s="202">
        <f t="shared" si="12"/>
        <v>6.78</v>
      </c>
      <c r="G53" s="202">
        <f t="shared" si="12"/>
        <v>6.78</v>
      </c>
      <c r="H53" s="202">
        <f t="shared" si="12"/>
        <v>109.88537499999998</v>
      </c>
      <c r="I53" s="202">
        <f t="shared" si="12"/>
        <v>125.15980500000002</v>
      </c>
      <c r="J53" s="202">
        <f t="shared" si="12"/>
        <v>399.49661299999997</v>
      </c>
      <c r="K53" s="202">
        <f t="shared" si="12"/>
        <v>416.05888799999997</v>
      </c>
      <c r="L53" s="199">
        <f t="shared" si="1"/>
        <v>4.1457860870525085</v>
      </c>
      <c r="M53" s="21"/>
      <c r="N53" s="21"/>
      <c r="O53" s="21"/>
      <c r="P53" s="21"/>
      <c r="Q53" s="21"/>
      <c r="R53" s="21"/>
      <c r="S53" s="21"/>
      <c r="T53" s="21"/>
      <c r="U53" s="21"/>
      <c r="V53" s="21"/>
      <c r="W53" s="21"/>
      <c r="X53" s="21"/>
      <c r="Y53" s="21"/>
    </row>
    <row r="54" spans="1:25" ht="15" customHeight="1">
      <c r="A54" s="203" t="s">
        <v>254</v>
      </c>
      <c r="B54" s="203"/>
      <c r="C54" s="203"/>
      <c r="D54" s="203"/>
      <c r="E54" s="203"/>
      <c r="F54" s="203"/>
      <c r="G54" s="203"/>
      <c r="H54" s="203"/>
      <c r="I54" s="203"/>
      <c r="J54" s="203"/>
      <c r="K54" s="203"/>
      <c r="L54" s="204"/>
      <c r="M54" s="21"/>
      <c r="N54" s="21"/>
      <c r="O54" s="21"/>
      <c r="P54" s="21"/>
      <c r="Q54" s="21"/>
      <c r="R54" s="21"/>
      <c r="S54" s="21"/>
      <c r="T54" s="21"/>
      <c r="U54" s="21"/>
      <c r="V54" s="21"/>
      <c r="W54" s="21"/>
      <c r="X54" s="21"/>
      <c r="Y54" s="21"/>
    </row>
    <row r="55" spans="1:25" ht="15" customHeight="1">
      <c r="A55" s="205" t="s">
        <v>255</v>
      </c>
      <c r="B55" s="205"/>
      <c r="C55" s="205"/>
      <c r="D55" s="205"/>
      <c r="E55" s="205"/>
      <c r="F55" s="205"/>
      <c r="G55" s="206"/>
      <c r="H55" s="206"/>
      <c r="I55" s="206"/>
      <c r="J55" s="206"/>
      <c r="K55" s="206"/>
      <c r="L55" s="207"/>
      <c r="O55" t="s">
        <v>203</v>
      </c>
    </row>
    <row r="56" spans="1:25" ht="15" customHeight="1">
      <c r="A56" s="205" t="s">
        <v>256</v>
      </c>
      <c r="B56" s="205"/>
      <c r="C56" s="205"/>
      <c r="D56" s="205"/>
      <c r="E56" s="205"/>
      <c r="F56" s="205"/>
      <c r="G56" s="205"/>
      <c r="H56" s="208"/>
      <c r="I56" s="208"/>
      <c r="J56" s="208"/>
      <c r="K56" s="208"/>
      <c r="L56" s="209"/>
    </row>
    <row r="57" spans="1:25" ht="15" customHeight="1">
      <c r="A57" s="205" t="s">
        <v>257</v>
      </c>
      <c r="B57" s="205"/>
      <c r="C57" s="205"/>
      <c r="D57" s="205"/>
      <c r="E57" s="205"/>
      <c r="F57" s="205"/>
      <c r="G57" s="205"/>
      <c r="H57" s="205"/>
      <c r="I57" s="210"/>
      <c r="J57" s="210"/>
      <c r="K57" s="210"/>
      <c r="L57" s="211"/>
    </row>
    <row r="58" spans="1:25" ht="23.25" customHeight="1">
      <c r="A58" s="212" t="s">
        <v>189</v>
      </c>
      <c r="B58" s="213"/>
      <c r="C58" s="213"/>
      <c r="D58" s="214"/>
      <c r="E58" s="214"/>
      <c r="F58" s="214"/>
      <c r="G58" s="214"/>
      <c r="H58" s="214"/>
      <c r="I58" s="214"/>
      <c r="J58" s="214"/>
      <c r="K58" s="214"/>
      <c r="L58" s="215"/>
    </row>
  </sheetData>
  <mergeCells count="12">
    <mergeCell ref="A54:L54"/>
    <mergeCell ref="A55:F55"/>
    <mergeCell ref="A56:G56"/>
    <mergeCell ref="A57:H57"/>
    <mergeCell ref="A1:L1"/>
    <mergeCell ref="A3:A4"/>
    <mergeCell ref="B3:C3"/>
    <mergeCell ref="D3:E3"/>
    <mergeCell ref="F3:G3"/>
    <mergeCell ref="H3:I3"/>
    <mergeCell ref="J3:K3"/>
    <mergeCell ref="L3:L4"/>
  </mergeCells>
  <pageMargins left="0.7" right="0.7" top="0.75" bottom="0.75" header="0.3" footer="0.3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721E55-8E68-4AFE-87D6-87536014AC42}">
  <sheetPr>
    <tabColor rgb="FF00B050"/>
  </sheetPr>
  <dimension ref="A1:AB60"/>
  <sheetViews>
    <sheetView showGridLines="0" zoomScaleNormal="100" workbookViewId="0">
      <pane ySplit="4" topLeftCell="A50" activePane="bottomLeft" state="frozen"/>
      <selection activeCell="L1" sqref="L1"/>
      <selection pane="bottomLeft" activeCell="R16" sqref="R16"/>
    </sheetView>
  </sheetViews>
  <sheetFormatPr defaultRowHeight="15" customHeight="1"/>
  <cols>
    <col min="1" max="1" width="6.7109375" customWidth="1"/>
    <col min="2" max="2" width="19.140625" customWidth="1"/>
    <col min="3" max="3" width="8.7109375" customWidth="1"/>
    <col min="4" max="4" width="9.42578125" customWidth="1"/>
    <col min="5" max="12" width="8.7109375" customWidth="1"/>
    <col min="13" max="13" width="9.7109375" customWidth="1"/>
    <col min="14" max="14" width="10.7109375" customWidth="1"/>
    <col min="15" max="15" width="13" customWidth="1"/>
    <col min="18" max="18" width="24.28515625" bestFit="1" customWidth="1"/>
  </cols>
  <sheetData>
    <row r="1" spans="1:28" ht="41.25" customHeight="1">
      <c r="A1" s="217" t="s">
        <v>258</v>
      </c>
      <c r="B1" s="218"/>
      <c r="C1" s="218"/>
      <c r="D1" s="218"/>
      <c r="E1" s="218"/>
      <c r="F1" s="218"/>
      <c r="G1" s="218"/>
      <c r="H1" s="218"/>
      <c r="I1" s="218"/>
      <c r="J1" s="218"/>
      <c r="K1" s="218"/>
      <c r="L1" s="218"/>
      <c r="M1" s="218"/>
      <c r="N1" s="218"/>
      <c r="O1" s="219"/>
    </row>
    <row r="2" spans="1:28" s="225" customFormat="1" ht="28.5" customHeight="1">
      <c r="A2" s="220" t="s">
        <v>259</v>
      </c>
      <c r="B2" s="221" t="s">
        <v>260</v>
      </c>
      <c r="C2" s="222" t="s">
        <v>261</v>
      </c>
      <c r="D2" s="223"/>
      <c r="E2" s="222" t="s">
        <v>262</v>
      </c>
      <c r="F2" s="223"/>
      <c r="G2" s="38" t="s">
        <v>263</v>
      </c>
      <c r="H2" s="38"/>
      <c r="I2" s="39" t="s">
        <v>264</v>
      </c>
      <c r="J2" s="39"/>
      <c r="K2" s="39" t="s">
        <v>265</v>
      </c>
      <c r="L2" s="39"/>
      <c r="M2" s="39" t="s">
        <v>266</v>
      </c>
      <c r="N2" s="39"/>
      <c r="O2" s="224" t="s">
        <v>267</v>
      </c>
    </row>
    <row r="3" spans="1:28" s="225" customFormat="1" ht="17.25" customHeight="1">
      <c r="A3" s="220"/>
      <c r="B3" s="221"/>
      <c r="C3" s="39" t="s">
        <v>268</v>
      </c>
      <c r="D3" s="39"/>
      <c r="E3" s="39" t="s">
        <v>268</v>
      </c>
      <c r="F3" s="39"/>
      <c r="G3" s="39" t="s">
        <v>268</v>
      </c>
      <c r="H3" s="39"/>
      <c r="I3" s="39" t="s">
        <v>268</v>
      </c>
      <c r="J3" s="39"/>
      <c r="K3" s="39" t="s">
        <v>268</v>
      </c>
      <c r="L3" s="39"/>
      <c r="M3" s="39" t="s">
        <v>268</v>
      </c>
      <c r="N3" s="39"/>
      <c r="O3" s="226"/>
    </row>
    <row r="4" spans="1:28" ht="21" customHeight="1">
      <c r="A4" s="220"/>
      <c r="B4" s="221"/>
      <c r="C4" s="48" t="s">
        <v>120</v>
      </c>
      <c r="D4" s="48" t="s">
        <v>269</v>
      </c>
      <c r="E4" s="48" t="s">
        <v>120</v>
      </c>
      <c r="F4" s="48" t="s">
        <v>269</v>
      </c>
      <c r="G4" s="48" t="s">
        <v>120</v>
      </c>
      <c r="H4" s="48" t="s">
        <v>269</v>
      </c>
      <c r="I4" s="48" t="s">
        <v>120</v>
      </c>
      <c r="J4" s="48" t="s">
        <v>269</v>
      </c>
      <c r="K4" s="48" t="s">
        <v>120</v>
      </c>
      <c r="L4" s="48" t="s">
        <v>269</v>
      </c>
      <c r="M4" s="48" t="s">
        <v>120</v>
      </c>
      <c r="N4" s="48" t="s">
        <v>269</v>
      </c>
      <c r="O4" s="227"/>
    </row>
    <row r="5" spans="1:28" ht="15" customHeight="1">
      <c r="A5" s="228">
        <v>1</v>
      </c>
      <c r="B5" s="229" t="s">
        <v>270</v>
      </c>
      <c r="C5" s="230">
        <v>162.11000000000001</v>
      </c>
      <c r="D5" s="230">
        <v>163.31</v>
      </c>
      <c r="E5" s="230">
        <v>4096.6499999999996</v>
      </c>
      <c r="F5" s="230">
        <v>4096.6499999999996</v>
      </c>
      <c r="G5" s="230">
        <v>483.67</v>
      </c>
      <c r="H5" s="230">
        <v>483.67</v>
      </c>
      <c r="I5" s="230">
        <v>82.37</v>
      </c>
      <c r="J5" s="230">
        <v>82.36</v>
      </c>
      <c r="K5" s="230">
        <v>4386.76</v>
      </c>
      <c r="L5" s="230">
        <v>4534.1899999999996</v>
      </c>
      <c r="M5" s="231">
        <f t="shared" ref="M5:N20" si="0">SUM(C5,E5,G5,I5,K5)</f>
        <v>9211.56</v>
      </c>
      <c r="N5" s="231">
        <f t="shared" si="0"/>
        <v>9360.18</v>
      </c>
      <c r="O5" s="232">
        <f>(N5-M5)/M5*100</f>
        <v>1.6134075010096098</v>
      </c>
      <c r="S5" s="233"/>
      <c r="Y5" s="21"/>
      <c r="Z5" s="21"/>
      <c r="AA5" s="21"/>
      <c r="AB5" s="21"/>
    </row>
    <row r="6" spans="1:28" ht="15" customHeight="1">
      <c r="A6" s="228">
        <v>2</v>
      </c>
      <c r="B6" s="229" t="s">
        <v>271</v>
      </c>
      <c r="C6" s="230">
        <v>131.10499999999999</v>
      </c>
      <c r="D6" s="230">
        <v>133.11000000000001</v>
      </c>
      <c r="E6" s="230"/>
      <c r="F6" s="230"/>
      <c r="G6" s="230">
        <v>0</v>
      </c>
      <c r="H6" s="230">
        <v>0</v>
      </c>
      <c r="I6" s="230">
        <v>0</v>
      </c>
      <c r="J6" s="230">
        <v>0</v>
      </c>
      <c r="K6" s="230">
        <v>11.23</v>
      </c>
      <c r="L6" s="230">
        <v>11.64</v>
      </c>
      <c r="M6" s="231">
        <f t="shared" si="0"/>
        <v>142.33499999999998</v>
      </c>
      <c r="N6" s="231">
        <f t="shared" si="0"/>
        <v>144.75</v>
      </c>
      <c r="O6" s="232">
        <f t="shared" ref="O6:O17" si="1">(N6-M6)/M6*100</f>
        <v>1.6967014437770194</v>
      </c>
      <c r="Y6" s="21"/>
      <c r="Z6" s="21"/>
      <c r="AA6" s="21"/>
      <c r="AB6" s="21"/>
    </row>
    <row r="7" spans="1:28" ht="15" customHeight="1">
      <c r="A7" s="228">
        <v>3</v>
      </c>
      <c r="B7" s="229" t="s">
        <v>272</v>
      </c>
      <c r="C7" s="230">
        <v>34.11</v>
      </c>
      <c r="D7" s="230">
        <v>34.11</v>
      </c>
      <c r="E7" s="230"/>
      <c r="F7" s="230"/>
      <c r="G7" s="230">
        <v>2</v>
      </c>
      <c r="H7" s="230">
        <v>2</v>
      </c>
      <c r="I7" s="230">
        <v>0</v>
      </c>
      <c r="J7" s="230">
        <v>0</v>
      </c>
      <c r="K7" s="230">
        <v>117.94</v>
      </c>
      <c r="L7" s="230">
        <v>147.93</v>
      </c>
      <c r="M7" s="231">
        <f t="shared" si="0"/>
        <v>154.05000000000001</v>
      </c>
      <c r="N7" s="231">
        <f t="shared" si="0"/>
        <v>184.04000000000002</v>
      </c>
      <c r="O7" s="232">
        <f t="shared" si="1"/>
        <v>19.467705290490105</v>
      </c>
      <c r="Y7" s="21"/>
      <c r="Z7" s="21"/>
      <c r="AA7" s="21"/>
      <c r="AB7" s="21"/>
    </row>
    <row r="8" spans="1:28" ht="15" customHeight="1">
      <c r="A8" s="228">
        <v>4</v>
      </c>
      <c r="B8" s="229" t="s">
        <v>273</v>
      </c>
      <c r="C8" s="230">
        <v>70.7</v>
      </c>
      <c r="D8" s="230">
        <v>70.7</v>
      </c>
      <c r="E8" s="230"/>
      <c r="F8" s="230"/>
      <c r="G8" s="230">
        <v>124.7</v>
      </c>
      <c r="H8" s="230">
        <v>124.7</v>
      </c>
      <c r="I8" s="230">
        <v>1.32</v>
      </c>
      <c r="J8" s="230">
        <v>1.32</v>
      </c>
      <c r="K8" s="230">
        <v>190.63000000000002</v>
      </c>
      <c r="L8" s="230">
        <v>192.88</v>
      </c>
      <c r="M8" s="231">
        <f t="shared" si="0"/>
        <v>387.35</v>
      </c>
      <c r="N8" s="231">
        <f t="shared" si="0"/>
        <v>389.6</v>
      </c>
      <c r="O8" s="232">
        <f t="shared" si="1"/>
        <v>0.58087001419904472</v>
      </c>
      <c r="Y8" s="21"/>
      <c r="Z8" s="21"/>
      <c r="AA8" s="21"/>
      <c r="AB8" s="21"/>
    </row>
    <row r="9" spans="1:28" ht="15" customHeight="1">
      <c r="A9" s="228">
        <v>5</v>
      </c>
      <c r="B9" s="229" t="s">
        <v>274</v>
      </c>
      <c r="C9" s="230">
        <v>76</v>
      </c>
      <c r="D9" s="230">
        <v>76</v>
      </c>
      <c r="E9" s="230"/>
      <c r="F9" s="230"/>
      <c r="G9" s="230">
        <v>274.58999999999997</v>
      </c>
      <c r="H9" s="230">
        <v>274.58999999999997</v>
      </c>
      <c r="I9" s="230">
        <v>0.41</v>
      </c>
      <c r="J9" s="230">
        <v>0.41</v>
      </c>
      <c r="K9" s="230">
        <v>518.07999999999993</v>
      </c>
      <c r="L9" s="230">
        <v>948.82</v>
      </c>
      <c r="M9" s="231">
        <f t="shared" si="0"/>
        <v>869.07999999999993</v>
      </c>
      <c r="N9" s="231">
        <f t="shared" si="0"/>
        <v>1299.8200000000002</v>
      </c>
      <c r="O9" s="232">
        <f t="shared" si="1"/>
        <v>49.562756017857993</v>
      </c>
      <c r="Y9" s="21"/>
      <c r="Z9" s="21"/>
      <c r="AA9" s="21"/>
      <c r="AB9" s="21"/>
    </row>
    <row r="10" spans="1:28" ht="15" customHeight="1">
      <c r="A10" s="228">
        <v>6</v>
      </c>
      <c r="B10" s="229" t="s">
        <v>275</v>
      </c>
      <c r="C10" s="230">
        <v>0.05</v>
      </c>
      <c r="D10" s="230">
        <v>0.05</v>
      </c>
      <c r="E10" s="230"/>
      <c r="F10" s="230"/>
      <c r="G10" s="230">
        <v>0</v>
      </c>
      <c r="H10" s="230">
        <v>0</v>
      </c>
      <c r="I10" s="230">
        <v>0.34</v>
      </c>
      <c r="J10" s="230">
        <v>0.34</v>
      </c>
      <c r="K10" s="230">
        <v>19.95</v>
      </c>
      <c r="L10" s="230">
        <v>26.49</v>
      </c>
      <c r="M10" s="231">
        <f t="shared" si="0"/>
        <v>20.34</v>
      </c>
      <c r="N10" s="231">
        <f t="shared" si="0"/>
        <v>26.88</v>
      </c>
      <c r="O10" s="232">
        <f t="shared" si="1"/>
        <v>32.153392330383483</v>
      </c>
      <c r="Y10" s="21"/>
      <c r="Z10" s="21"/>
      <c r="AA10" s="21"/>
      <c r="AB10" s="21"/>
    </row>
    <row r="11" spans="1:28" ht="15" customHeight="1">
      <c r="A11" s="228">
        <v>7</v>
      </c>
      <c r="B11" s="229" t="s">
        <v>276</v>
      </c>
      <c r="C11" s="230">
        <v>89.39</v>
      </c>
      <c r="D11" s="230">
        <v>91.64</v>
      </c>
      <c r="E11" s="230">
        <v>9209.2199999999993</v>
      </c>
      <c r="F11" s="230">
        <v>9978.92</v>
      </c>
      <c r="G11" s="230">
        <v>77.3</v>
      </c>
      <c r="H11" s="230">
        <v>77.3</v>
      </c>
      <c r="I11" s="230">
        <v>31.96</v>
      </c>
      <c r="J11" s="230">
        <v>33.43</v>
      </c>
      <c r="K11" s="230">
        <v>7180.03</v>
      </c>
      <c r="L11" s="230">
        <v>9254.56</v>
      </c>
      <c r="M11" s="231">
        <f t="shared" si="0"/>
        <v>16587.899999999998</v>
      </c>
      <c r="N11" s="231">
        <f t="shared" si="0"/>
        <v>19435.849999999999</v>
      </c>
      <c r="O11" s="232">
        <f t="shared" si="1"/>
        <v>17.168839937544845</v>
      </c>
      <c r="Y11" s="21"/>
      <c r="Z11" s="21"/>
      <c r="AA11" s="21"/>
      <c r="AB11" s="21"/>
    </row>
    <row r="12" spans="1:28" ht="15" customHeight="1">
      <c r="A12" s="228">
        <v>8</v>
      </c>
      <c r="B12" s="229" t="s">
        <v>277</v>
      </c>
      <c r="C12" s="230">
        <v>73.5</v>
      </c>
      <c r="D12" s="230">
        <v>73.5</v>
      </c>
      <c r="E12" s="230"/>
      <c r="F12" s="230"/>
      <c r="G12" s="230">
        <v>240.66000000000003</v>
      </c>
      <c r="H12" s="230">
        <v>240.66000000000003</v>
      </c>
      <c r="I12" s="230">
        <v>17.34</v>
      </c>
      <c r="J12" s="230">
        <v>18.77</v>
      </c>
      <c r="K12" s="230">
        <v>910.63000000000011</v>
      </c>
      <c r="L12" s="230">
        <v>1029.1600000000001</v>
      </c>
      <c r="M12" s="231">
        <f t="shared" si="0"/>
        <v>1242.1300000000001</v>
      </c>
      <c r="N12" s="231">
        <f t="shared" si="0"/>
        <v>1362.0900000000001</v>
      </c>
      <c r="O12" s="232">
        <f t="shared" si="1"/>
        <v>9.657604276525003</v>
      </c>
      <c r="Y12" s="21"/>
      <c r="Z12" s="21"/>
      <c r="AA12" s="21"/>
      <c r="AB12" s="21"/>
    </row>
    <row r="13" spans="1:28" ht="15" customHeight="1">
      <c r="A13" s="228">
        <v>9</v>
      </c>
      <c r="B13" s="229" t="s">
        <v>278</v>
      </c>
      <c r="C13" s="230">
        <v>954.11</v>
      </c>
      <c r="D13" s="230">
        <v>969.71</v>
      </c>
      <c r="E13" s="230"/>
      <c r="F13" s="230"/>
      <c r="G13" s="230">
        <v>9.1999999999999993</v>
      </c>
      <c r="H13" s="230">
        <v>9.1999999999999993</v>
      </c>
      <c r="I13" s="230">
        <v>1</v>
      </c>
      <c r="J13" s="230">
        <v>1</v>
      </c>
      <c r="K13" s="230">
        <v>76.16</v>
      </c>
      <c r="L13" s="230">
        <v>87.49</v>
      </c>
      <c r="M13" s="231">
        <f t="shared" si="0"/>
        <v>1040.47</v>
      </c>
      <c r="N13" s="231">
        <f t="shared" si="0"/>
        <v>1067.4000000000001</v>
      </c>
      <c r="O13" s="232">
        <f t="shared" si="1"/>
        <v>2.5882533854892564</v>
      </c>
      <c r="Y13" s="21"/>
      <c r="Z13" s="21"/>
      <c r="AA13" s="21"/>
      <c r="AB13" s="21"/>
    </row>
    <row r="14" spans="1:28" ht="15" customHeight="1">
      <c r="A14" s="228">
        <v>10</v>
      </c>
      <c r="B14" s="229" t="s">
        <v>279</v>
      </c>
      <c r="C14" s="230">
        <v>184.32</v>
      </c>
      <c r="D14" s="230">
        <v>146.68</v>
      </c>
      <c r="E14" s="230"/>
      <c r="F14" s="230"/>
      <c r="G14" s="230">
        <v>0</v>
      </c>
      <c r="H14" s="230">
        <v>0</v>
      </c>
      <c r="I14" s="230">
        <v>0</v>
      </c>
      <c r="J14" s="230">
        <v>0</v>
      </c>
      <c r="K14" s="230">
        <v>54.73</v>
      </c>
      <c r="L14" s="230">
        <v>49.44</v>
      </c>
      <c r="M14" s="231">
        <f t="shared" si="0"/>
        <v>239.04999999999998</v>
      </c>
      <c r="N14" s="231">
        <f t="shared" si="0"/>
        <v>196.12</v>
      </c>
      <c r="O14" s="232">
        <f t="shared" si="1"/>
        <v>-17.958586069859855</v>
      </c>
      <c r="Y14" s="21"/>
      <c r="Z14" s="21"/>
      <c r="AA14" s="21"/>
      <c r="AB14" s="21"/>
    </row>
    <row r="15" spans="1:28" ht="15" customHeight="1">
      <c r="A15" s="228">
        <v>11</v>
      </c>
      <c r="B15" s="229" t="s">
        <v>49</v>
      </c>
      <c r="C15" s="230">
        <v>4.05</v>
      </c>
      <c r="D15" s="230">
        <v>4.05</v>
      </c>
      <c r="E15" s="230"/>
      <c r="F15" s="230"/>
      <c r="G15" s="230">
        <v>4.3</v>
      </c>
      <c r="H15" s="230">
        <v>4.3</v>
      </c>
      <c r="I15" s="230">
        <v>0</v>
      </c>
      <c r="J15" s="230">
        <v>0</v>
      </c>
      <c r="K15" s="230">
        <v>88.79</v>
      </c>
      <c r="L15" s="230">
        <v>105.84</v>
      </c>
      <c r="M15" s="231">
        <f t="shared" si="0"/>
        <v>97.14</v>
      </c>
      <c r="N15" s="231">
        <f t="shared" si="0"/>
        <v>114.19</v>
      </c>
      <c r="O15" s="232">
        <f t="shared" si="1"/>
        <v>17.551986823141856</v>
      </c>
      <c r="Y15" s="21"/>
      <c r="Z15" s="21"/>
      <c r="AA15" s="21"/>
      <c r="AB15" s="21"/>
    </row>
    <row r="16" spans="1:28" ht="15" customHeight="1">
      <c r="A16" s="228">
        <v>12</v>
      </c>
      <c r="B16" s="229" t="s">
        <v>280</v>
      </c>
      <c r="C16" s="230">
        <v>1280.73</v>
      </c>
      <c r="D16" s="230">
        <v>1280.73</v>
      </c>
      <c r="E16" s="230">
        <v>5130.8999999999996</v>
      </c>
      <c r="F16" s="230">
        <v>5294.95</v>
      </c>
      <c r="G16" s="230">
        <v>1887.3</v>
      </c>
      <c r="H16" s="230">
        <v>1887.3</v>
      </c>
      <c r="I16" s="230">
        <v>14.85</v>
      </c>
      <c r="J16" s="230">
        <v>14.85</v>
      </c>
      <c r="K16" s="230">
        <v>7590.81</v>
      </c>
      <c r="L16" s="230">
        <v>8241.4</v>
      </c>
      <c r="M16" s="231">
        <f t="shared" si="0"/>
        <v>15904.59</v>
      </c>
      <c r="N16" s="231">
        <f t="shared" si="0"/>
        <v>16719.23</v>
      </c>
      <c r="O16" s="232">
        <f t="shared" si="1"/>
        <v>5.1220433849599356</v>
      </c>
      <c r="Y16" s="21"/>
      <c r="Z16" s="21"/>
      <c r="AA16" s="21"/>
      <c r="AB16" s="21"/>
    </row>
    <row r="17" spans="1:28" ht="15" customHeight="1">
      <c r="A17" s="228">
        <v>13</v>
      </c>
      <c r="B17" s="229" t="s">
        <v>281</v>
      </c>
      <c r="C17" s="230">
        <v>242.52</v>
      </c>
      <c r="D17" s="230">
        <v>266.52</v>
      </c>
      <c r="E17" s="230">
        <v>62.5</v>
      </c>
      <c r="F17" s="230">
        <v>62.5</v>
      </c>
      <c r="G17" s="230">
        <v>2.27</v>
      </c>
      <c r="H17" s="230">
        <v>2.27</v>
      </c>
      <c r="I17" s="230">
        <v>0.23</v>
      </c>
      <c r="J17" s="230">
        <v>0.23</v>
      </c>
      <c r="K17" s="230">
        <v>363.18</v>
      </c>
      <c r="L17" s="230">
        <v>761.43</v>
      </c>
      <c r="M17" s="231">
        <f t="shared" si="0"/>
        <v>670.7</v>
      </c>
      <c r="N17" s="231">
        <f t="shared" si="0"/>
        <v>1092.9499999999998</v>
      </c>
      <c r="O17" s="232">
        <f t="shared" si="1"/>
        <v>62.956612494408795</v>
      </c>
      <c r="Y17" s="21"/>
      <c r="Z17" s="21"/>
      <c r="AA17" s="21"/>
      <c r="AB17" s="21"/>
    </row>
    <row r="18" spans="1:28" ht="15" customHeight="1">
      <c r="A18" s="228">
        <v>14</v>
      </c>
      <c r="B18" s="229" t="s">
        <v>282</v>
      </c>
      <c r="C18" s="230"/>
      <c r="D18" s="230">
        <v>40.99</v>
      </c>
      <c r="E18" s="230"/>
      <c r="F18" s="230"/>
      <c r="G18" s="230"/>
      <c r="H18" s="230">
        <v>0</v>
      </c>
      <c r="I18" s="230"/>
      <c r="J18" s="230">
        <v>0</v>
      </c>
      <c r="K18" s="230"/>
      <c r="L18" s="230">
        <v>7.8</v>
      </c>
      <c r="M18" s="231" t="s">
        <v>144</v>
      </c>
      <c r="N18" s="231">
        <f t="shared" si="0"/>
        <v>48.79</v>
      </c>
      <c r="O18" s="234" t="s">
        <v>144</v>
      </c>
      <c r="Y18" s="21"/>
      <c r="Z18" s="21"/>
      <c r="AA18" s="21"/>
      <c r="AB18" s="21"/>
    </row>
    <row r="19" spans="1:28" ht="15" customHeight="1">
      <c r="A19" s="228">
        <v>15</v>
      </c>
      <c r="B19" s="229" t="s">
        <v>283</v>
      </c>
      <c r="C19" s="230">
        <v>99.71</v>
      </c>
      <c r="D19" s="230">
        <v>123.71</v>
      </c>
      <c r="E19" s="230">
        <v>2519.89</v>
      </c>
      <c r="F19" s="230">
        <v>2844.29</v>
      </c>
      <c r="G19" s="230">
        <v>107.35</v>
      </c>
      <c r="H19" s="230">
        <v>107.35</v>
      </c>
      <c r="I19" s="230">
        <v>23.98</v>
      </c>
      <c r="J19" s="230">
        <v>27.59</v>
      </c>
      <c r="K19" s="230">
        <v>2717.95</v>
      </c>
      <c r="L19" s="230">
        <v>2802.14</v>
      </c>
      <c r="M19" s="231">
        <f t="shared" ref="M19:N42" si="2">SUM(C19,E19,G19,I19,K19)</f>
        <v>5468.8799999999992</v>
      </c>
      <c r="N19" s="231">
        <f t="shared" si="0"/>
        <v>5905.08</v>
      </c>
      <c r="O19" s="232">
        <f>(N19-M19)/M19*100</f>
        <v>7.976038969587937</v>
      </c>
      <c r="Y19" s="21"/>
      <c r="Z19" s="21"/>
      <c r="AA19" s="21"/>
      <c r="AB19" s="21"/>
    </row>
    <row r="20" spans="1:28" ht="15" customHeight="1">
      <c r="A20" s="228">
        <v>16</v>
      </c>
      <c r="B20" s="229" t="s">
        <v>77</v>
      </c>
      <c r="C20" s="230">
        <v>381.08</v>
      </c>
      <c r="D20" s="230">
        <v>381.08</v>
      </c>
      <c r="E20" s="230">
        <v>5012.83</v>
      </c>
      <c r="F20" s="230">
        <v>5012.83</v>
      </c>
      <c r="G20" s="230">
        <v>2584.4</v>
      </c>
      <c r="H20" s="230">
        <v>2584.4</v>
      </c>
      <c r="I20" s="230">
        <v>47.75</v>
      </c>
      <c r="J20" s="230">
        <v>56.290000000000006</v>
      </c>
      <c r="K20" s="230">
        <v>2631.02</v>
      </c>
      <c r="L20" s="230">
        <v>4722.8999999999996</v>
      </c>
      <c r="M20" s="231">
        <f t="shared" si="2"/>
        <v>10657.08</v>
      </c>
      <c r="N20" s="231">
        <f t="shared" si="0"/>
        <v>12757.5</v>
      </c>
      <c r="O20" s="232">
        <f t="shared" ref="O20:O43" si="3">(N20-M20)/M20*100</f>
        <v>19.709151099550724</v>
      </c>
      <c r="Y20" s="21"/>
      <c r="Z20" s="21"/>
      <c r="AA20" s="21"/>
      <c r="AB20" s="21"/>
    </row>
    <row r="21" spans="1:28" ht="15" customHeight="1">
      <c r="A21" s="228">
        <v>17</v>
      </c>
      <c r="B21" s="229" t="s">
        <v>284</v>
      </c>
      <c r="C21" s="230">
        <v>5.45</v>
      </c>
      <c r="D21" s="230">
        <v>5.45</v>
      </c>
      <c r="E21" s="230"/>
      <c r="F21" s="230"/>
      <c r="G21" s="230">
        <v>0</v>
      </c>
      <c r="H21" s="230">
        <v>0</v>
      </c>
      <c r="I21" s="230">
        <v>0</v>
      </c>
      <c r="J21" s="230">
        <v>0</v>
      </c>
      <c r="K21" s="230">
        <v>12.25</v>
      </c>
      <c r="L21" s="230">
        <v>12.28</v>
      </c>
      <c r="M21" s="231">
        <f t="shared" si="2"/>
        <v>17.7</v>
      </c>
      <c r="N21" s="231">
        <f t="shared" si="2"/>
        <v>17.73</v>
      </c>
      <c r="O21" s="232">
        <f t="shared" si="3"/>
        <v>0.16949152542373525</v>
      </c>
      <c r="Y21" s="21"/>
      <c r="Z21" s="21"/>
      <c r="AA21" s="21"/>
      <c r="AB21" s="21"/>
    </row>
    <row r="22" spans="1:28" ht="15" customHeight="1">
      <c r="A22" s="228">
        <v>18</v>
      </c>
      <c r="B22" s="229" t="s">
        <v>285</v>
      </c>
      <c r="C22" s="230">
        <v>32.53</v>
      </c>
      <c r="D22" s="230">
        <v>32.53</v>
      </c>
      <c r="E22" s="230"/>
      <c r="F22" s="230"/>
      <c r="G22" s="230">
        <v>13.8</v>
      </c>
      <c r="H22" s="230">
        <v>13.8</v>
      </c>
      <c r="I22" s="230">
        <v>0</v>
      </c>
      <c r="J22" s="230">
        <v>0</v>
      </c>
      <c r="K22" s="230">
        <v>4.1500000000000004</v>
      </c>
      <c r="L22" s="230">
        <v>4.1500000000000004</v>
      </c>
      <c r="M22" s="231">
        <f t="shared" si="2"/>
        <v>50.48</v>
      </c>
      <c r="N22" s="231">
        <f t="shared" si="2"/>
        <v>50.48</v>
      </c>
      <c r="O22" s="232">
        <f t="shared" si="3"/>
        <v>0</v>
      </c>
      <c r="Y22" s="21"/>
      <c r="Z22" s="21"/>
      <c r="AA22" s="21"/>
      <c r="AB22" s="21"/>
    </row>
    <row r="23" spans="1:28" ht="15" customHeight="1">
      <c r="A23" s="228">
        <v>19</v>
      </c>
      <c r="B23" s="229" t="s">
        <v>286</v>
      </c>
      <c r="C23" s="230">
        <v>36.47</v>
      </c>
      <c r="D23" s="230">
        <v>45.47</v>
      </c>
      <c r="E23" s="230"/>
      <c r="F23" s="230"/>
      <c r="G23" s="230">
        <v>0</v>
      </c>
      <c r="H23" s="230">
        <v>0</v>
      </c>
      <c r="I23" s="230">
        <v>0</v>
      </c>
      <c r="J23" s="230">
        <v>0</v>
      </c>
      <c r="K23" s="230">
        <v>7.8999999999999995</v>
      </c>
      <c r="L23" s="230">
        <v>28.02</v>
      </c>
      <c r="M23" s="231">
        <f t="shared" si="2"/>
        <v>44.37</v>
      </c>
      <c r="N23" s="231">
        <f t="shared" si="2"/>
        <v>73.489999999999995</v>
      </c>
      <c r="O23" s="232">
        <f t="shared" si="3"/>
        <v>65.629930132972731</v>
      </c>
      <c r="Y23" s="21"/>
      <c r="Z23" s="21"/>
      <c r="AA23" s="21"/>
      <c r="AB23" s="21"/>
    </row>
    <row r="24" spans="1:28" ht="15" customHeight="1">
      <c r="A24" s="228">
        <v>20</v>
      </c>
      <c r="B24" s="229" t="s">
        <v>287</v>
      </c>
      <c r="C24" s="230">
        <v>30.67</v>
      </c>
      <c r="D24" s="230">
        <v>32.67</v>
      </c>
      <c r="E24" s="230"/>
      <c r="F24" s="230"/>
      <c r="G24" s="230">
        <v>0</v>
      </c>
      <c r="H24" s="230">
        <v>0</v>
      </c>
      <c r="I24" s="230">
        <v>0</v>
      </c>
      <c r="J24" s="230">
        <v>0</v>
      </c>
      <c r="K24" s="230">
        <v>3.04</v>
      </c>
      <c r="L24" s="230">
        <v>3.04</v>
      </c>
      <c r="M24" s="231">
        <f t="shared" si="2"/>
        <v>33.71</v>
      </c>
      <c r="N24" s="231">
        <f t="shared" si="2"/>
        <v>35.71</v>
      </c>
      <c r="O24" s="232">
        <f t="shared" si="3"/>
        <v>5.9329575793533076</v>
      </c>
      <c r="Y24" s="21"/>
      <c r="Z24" s="21"/>
      <c r="AA24" s="21"/>
      <c r="AB24" s="21"/>
    </row>
    <row r="25" spans="1:28" ht="15" customHeight="1">
      <c r="A25" s="228">
        <v>21</v>
      </c>
      <c r="B25" s="229" t="s">
        <v>89</v>
      </c>
      <c r="C25" s="230">
        <v>106.63</v>
      </c>
      <c r="D25" s="230">
        <v>115.63</v>
      </c>
      <c r="E25" s="230"/>
      <c r="F25" s="230"/>
      <c r="G25" s="230">
        <v>59.22</v>
      </c>
      <c r="H25" s="230">
        <v>59.22</v>
      </c>
      <c r="I25" s="230">
        <v>0</v>
      </c>
      <c r="J25" s="230">
        <v>0</v>
      </c>
      <c r="K25" s="230">
        <v>451.24</v>
      </c>
      <c r="L25" s="230">
        <v>453.17</v>
      </c>
      <c r="M25" s="231">
        <f t="shared" si="2"/>
        <v>617.09</v>
      </c>
      <c r="N25" s="231">
        <f t="shared" si="2"/>
        <v>628.02</v>
      </c>
      <c r="O25" s="232">
        <f t="shared" si="3"/>
        <v>1.7712165162293909</v>
      </c>
      <c r="Y25" s="21"/>
      <c r="Z25" s="21"/>
      <c r="AA25" s="21"/>
      <c r="AB25" s="21"/>
    </row>
    <row r="26" spans="1:28" ht="15" customHeight="1">
      <c r="A26" s="228">
        <v>22</v>
      </c>
      <c r="B26" s="229" t="s">
        <v>288</v>
      </c>
      <c r="C26" s="230">
        <v>176.1</v>
      </c>
      <c r="D26" s="230">
        <v>176.1</v>
      </c>
      <c r="E26" s="230"/>
      <c r="F26" s="230"/>
      <c r="G26" s="230">
        <v>473.45</v>
      </c>
      <c r="H26" s="230">
        <v>496.15</v>
      </c>
      <c r="I26" s="230">
        <v>18.2</v>
      </c>
      <c r="J26" s="230">
        <v>26.119999999999997</v>
      </c>
      <c r="K26" s="230">
        <v>1100.0700000000002</v>
      </c>
      <c r="L26" s="230">
        <v>1167.26</v>
      </c>
      <c r="M26" s="231">
        <f t="shared" si="2"/>
        <v>1767.8200000000002</v>
      </c>
      <c r="N26" s="231">
        <f t="shared" si="2"/>
        <v>1865.63</v>
      </c>
      <c r="O26" s="232">
        <f t="shared" si="3"/>
        <v>5.5328031134391473</v>
      </c>
      <c r="Y26" s="21"/>
      <c r="Z26" s="21"/>
      <c r="AA26" s="21"/>
      <c r="AB26" s="21"/>
    </row>
    <row r="27" spans="1:28" ht="15" customHeight="1">
      <c r="A27" s="228">
        <v>23</v>
      </c>
      <c r="B27" s="229" t="s">
        <v>289</v>
      </c>
      <c r="C27" s="230">
        <v>23.85</v>
      </c>
      <c r="D27" s="230">
        <v>23.85</v>
      </c>
      <c r="E27" s="230">
        <v>4326.82</v>
      </c>
      <c r="F27" s="230">
        <v>5193.42</v>
      </c>
      <c r="G27" s="230">
        <v>121.25</v>
      </c>
      <c r="H27" s="230">
        <v>121.25</v>
      </c>
      <c r="I27" s="230">
        <v>3.83</v>
      </c>
      <c r="J27" s="230">
        <v>3.83</v>
      </c>
      <c r="K27" s="230">
        <v>12564.87</v>
      </c>
      <c r="L27" s="230">
        <v>17055.7</v>
      </c>
      <c r="M27" s="231">
        <f t="shared" si="2"/>
        <v>17040.620000000003</v>
      </c>
      <c r="N27" s="231">
        <f t="shared" si="2"/>
        <v>22398.050000000003</v>
      </c>
      <c r="O27" s="232">
        <f t="shared" si="3"/>
        <v>31.439172987837296</v>
      </c>
      <c r="Y27" s="21"/>
      <c r="Z27" s="21"/>
      <c r="AA27" s="21"/>
      <c r="AB27" s="21"/>
    </row>
    <row r="28" spans="1:28" ht="15" customHeight="1">
      <c r="A28" s="228">
        <v>24</v>
      </c>
      <c r="B28" s="229" t="s">
        <v>290</v>
      </c>
      <c r="C28" s="230">
        <v>52.11</v>
      </c>
      <c r="D28" s="230">
        <v>55.11</v>
      </c>
      <c r="E28" s="230"/>
      <c r="F28" s="230"/>
      <c r="G28" s="230">
        <v>0</v>
      </c>
      <c r="H28" s="230">
        <v>0</v>
      </c>
      <c r="I28" s="230">
        <v>0</v>
      </c>
      <c r="J28" s="230">
        <v>0</v>
      </c>
      <c r="K28" s="230">
        <v>4.68</v>
      </c>
      <c r="L28" s="230">
        <v>4.6900000000000004</v>
      </c>
      <c r="M28" s="231">
        <f t="shared" si="2"/>
        <v>56.79</v>
      </c>
      <c r="N28" s="231">
        <f t="shared" si="2"/>
        <v>59.8</v>
      </c>
      <c r="O28" s="232">
        <f t="shared" si="3"/>
        <v>5.3002289135411127</v>
      </c>
      <c r="Y28" s="21"/>
      <c r="Z28" s="21"/>
      <c r="AA28" s="21"/>
      <c r="AB28" s="21"/>
    </row>
    <row r="29" spans="1:28" ht="15" customHeight="1">
      <c r="A29" s="228">
        <v>25</v>
      </c>
      <c r="B29" s="229" t="s">
        <v>291</v>
      </c>
      <c r="C29" s="230">
        <v>123.05</v>
      </c>
      <c r="D29" s="230">
        <v>123.05</v>
      </c>
      <c r="E29" s="230">
        <v>9866.3700000000008</v>
      </c>
      <c r="F29" s="230">
        <v>10017.17</v>
      </c>
      <c r="G29" s="230">
        <v>1012.65</v>
      </c>
      <c r="H29" s="230">
        <v>1012.65</v>
      </c>
      <c r="I29" s="230">
        <v>30.049999999999997</v>
      </c>
      <c r="J29" s="230">
        <v>31.049999999999997</v>
      </c>
      <c r="K29" s="230">
        <v>5067.1799999999994</v>
      </c>
      <c r="L29" s="230">
        <v>6736.43</v>
      </c>
      <c r="M29" s="231">
        <f t="shared" si="2"/>
        <v>16099.3</v>
      </c>
      <c r="N29" s="231">
        <f t="shared" si="2"/>
        <v>17920.349999999999</v>
      </c>
      <c r="O29" s="232">
        <f t="shared" si="3"/>
        <v>11.311361363537541</v>
      </c>
      <c r="Y29" s="21"/>
      <c r="Z29" s="21"/>
      <c r="AA29" s="21"/>
      <c r="AB29" s="21"/>
    </row>
    <row r="30" spans="1:28" ht="15" customHeight="1">
      <c r="A30" s="228">
        <v>26</v>
      </c>
      <c r="B30" s="229" t="s">
        <v>101</v>
      </c>
      <c r="C30" s="230">
        <v>90.87</v>
      </c>
      <c r="D30" s="230">
        <v>90.87</v>
      </c>
      <c r="E30" s="230">
        <v>128.1</v>
      </c>
      <c r="F30" s="230">
        <v>128.1</v>
      </c>
      <c r="G30" s="230">
        <v>160.1</v>
      </c>
      <c r="H30" s="230">
        <v>160.1</v>
      </c>
      <c r="I30" s="230">
        <v>59.64</v>
      </c>
      <c r="J30" s="230">
        <v>60.269999999999996</v>
      </c>
      <c r="K30" s="230">
        <v>4520.4800000000005</v>
      </c>
      <c r="L30" s="230">
        <v>4666.03</v>
      </c>
      <c r="M30" s="231">
        <f t="shared" si="2"/>
        <v>4959.1900000000005</v>
      </c>
      <c r="N30" s="231">
        <f t="shared" si="2"/>
        <v>5105.37</v>
      </c>
      <c r="O30" s="232">
        <f t="shared" si="3"/>
        <v>2.9476587910525582</v>
      </c>
      <c r="Y30" s="21"/>
      <c r="Z30" s="21"/>
      <c r="AA30" s="21"/>
      <c r="AB30" s="21"/>
    </row>
    <row r="31" spans="1:28" ht="15" customHeight="1">
      <c r="A31" s="228">
        <v>27</v>
      </c>
      <c r="B31" s="229" t="s">
        <v>292</v>
      </c>
      <c r="C31" s="230">
        <v>16.010000000000002</v>
      </c>
      <c r="D31" s="230">
        <v>16.010000000000002</v>
      </c>
      <c r="E31" s="230"/>
      <c r="F31" s="230"/>
      <c r="G31" s="230">
        <v>0</v>
      </c>
      <c r="H31" s="230">
        <v>0</v>
      </c>
      <c r="I31" s="230">
        <v>0</v>
      </c>
      <c r="J31" s="230">
        <v>0</v>
      </c>
      <c r="K31" s="230">
        <v>14.89</v>
      </c>
      <c r="L31" s="230">
        <v>17.600000000000001</v>
      </c>
      <c r="M31" s="231">
        <f t="shared" si="2"/>
        <v>30.900000000000002</v>
      </c>
      <c r="N31" s="231">
        <f t="shared" si="2"/>
        <v>33.61</v>
      </c>
      <c r="O31" s="232">
        <f t="shared" si="3"/>
        <v>8.7702265372168178</v>
      </c>
      <c r="Y31" s="21"/>
      <c r="Z31" s="21"/>
      <c r="AA31" s="21"/>
      <c r="AB31" s="21"/>
    </row>
    <row r="32" spans="1:28" ht="15" customHeight="1">
      <c r="A32" s="228">
        <v>28</v>
      </c>
      <c r="B32" s="229" t="s">
        <v>104</v>
      </c>
      <c r="C32" s="230">
        <v>49.1</v>
      </c>
      <c r="D32" s="230">
        <v>49.1</v>
      </c>
      <c r="E32" s="230"/>
      <c r="F32" s="230"/>
      <c r="G32" s="230">
        <v>2117.2600000000002</v>
      </c>
      <c r="H32" s="230">
        <v>2118.2600000000002</v>
      </c>
      <c r="I32" s="230">
        <v>72.73</v>
      </c>
      <c r="J32" s="230">
        <v>98.47</v>
      </c>
      <c r="K32" s="230">
        <v>2244.4299999999998</v>
      </c>
      <c r="L32" s="230">
        <v>2515.2199999999998</v>
      </c>
      <c r="M32" s="231">
        <f t="shared" si="2"/>
        <v>4483.5200000000004</v>
      </c>
      <c r="N32" s="231">
        <f t="shared" si="2"/>
        <v>4781.0499999999993</v>
      </c>
      <c r="O32" s="232">
        <f t="shared" si="3"/>
        <v>6.6360805795446165</v>
      </c>
      <c r="Y32" s="21"/>
      <c r="Z32" s="21"/>
      <c r="AA32" s="21"/>
      <c r="AB32" s="21"/>
    </row>
    <row r="33" spans="1:28" ht="15" customHeight="1">
      <c r="A33" s="228">
        <v>29</v>
      </c>
      <c r="B33" s="229" t="s">
        <v>293</v>
      </c>
      <c r="C33" s="230">
        <v>218.82</v>
      </c>
      <c r="D33" s="230">
        <v>218.82</v>
      </c>
      <c r="E33" s="230"/>
      <c r="F33" s="230"/>
      <c r="G33" s="230">
        <v>130.22</v>
      </c>
      <c r="H33" s="230">
        <v>130.22</v>
      </c>
      <c r="I33" s="230">
        <v>9.2200000000000006</v>
      </c>
      <c r="J33" s="230">
        <v>9.2200000000000006</v>
      </c>
      <c r="K33" s="230">
        <v>573.53999999999985</v>
      </c>
      <c r="L33" s="230">
        <v>575.53</v>
      </c>
      <c r="M33" s="231">
        <f t="shared" si="2"/>
        <v>931.79999999999984</v>
      </c>
      <c r="N33" s="231">
        <f t="shared" si="2"/>
        <v>933.79</v>
      </c>
      <c r="O33" s="232">
        <f t="shared" si="3"/>
        <v>0.21356514273450558</v>
      </c>
      <c r="Y33" s="21"/>
      <c r="Z33" s="21"/>
      <c r="AA33" s="21"/>
      <c r="AB33" s="21"/>
    </row>
    <row r="34" spans="1:28" ht="15" customHeight="1">
      <c r="A34" s="228">
        <v>30</v>
      </c>
      <c r="B34" s="229" t="s">
        <v>294</v>
      </c>
      <c r="C34" s="230">
        <v>98.5</v>
      </c>
      <c r="D34" s="230">
        <v>98.5</v>
      </c>
      <c r="E34" s="230"/>
      <c r="F34" s="230"/>
      <c r="G34" s="230">
        <v>319.92</v>
      </c>
      <c r="H34" s="230">
        <v>338.62</v>
      </c>
      <c r="I34" s="230">
        <v>2.5299999999999998</v>
      </c>
      <c r="J34" s="230">
        <v>4.4800000000000004</v>
      </c>
      <c r="K34" s="230">
        <v>166</v>
      </c>
      <c r="L34" s="230">
        <v>179.97</v>
      </c>
      <c r="M34" s="231">
        <f t="shared" si="2"/>
        <v>586.95000000000005</v>
      </c>
      <c r="N34" s="231">
        <f t="shared" si="2"/>
        <v>621.57000000000005</v>
      </c>
      <c r="O34" s="232">
        <f t="shared" si="3"/>
        <v>5.8982877587528755</v>
      </c>
      <c r="Y34" s="21"/>
      <c r="Z34" s="21"/>
      <c r="AA34" s="21"/>
      <c r="AB34" s="21"/>
    </row>
    <row r="35" spans="1:28" ht="15" customHeight="1">
      <c r="A35" s="228">
        <v>31</v>
      </c>
      <c r="B35" s="229" t="s">
        <v>295</v>
      </c>
      <c r="C35" s="230">
        <v>5.25</v>
      </c>
      <c r="D35" s="230">
        <v>5.25</v>
      </c>
      <c r="E35" s="230"/>
      <c r="F35" s="230"/>
      <c r="G35" s="230">
        <v>0</v>
      </c>
      <c r="H35" s="230">
        <v>0</v>
      </c>
      <c r="I35" s="230">
        <v>0</v>
      </c>
      <c r="J35" s="230">
        <v>0</v>
      </c>
      <c r="K35" s="230">
        <v>29.49</v>
      </c>
      <c r="L35" s="230">
        <v>29.91</v>
      </c>
      <c r="M35" s="231">
        <f t="shared" si="2"/>
        <v>34.739999999999995</v>
      </c>
      <c r="N35" s="231">
        <f t="shared" si="2"/>
        <v>35.159999999999997</v>
      </c>
      <c r="O35" s="232">
        <f t="shared" si="3"/>
        <v>1.2089810017271208</v>
      </c>
      <c r="Y35" s="21"/>
      <c r="Z35" s="21"/>
      <c r="AA35" s="21"/>
      <c r="AB35" s="21"/>
    </row>
    <row r="36" spans="1:28" ht="15" customHeight="1">
      <c r="A36" s="228">
        <v>32</v>
      </c>
      <c r="B36" s="229" t="s">
        <v>296</v>
      </c>
      <c r="C36" s="230"/>
      <c r="D36" s="230"/>
      <c r="E36" s="230"/>
      <c r="F36" s="230"/>
      <c r="G36" s="230">
        <v>0</v>
      </c>
      <c r="H36" s="230">
        <v>0</v>
      </c>
      <c r="I36" s="230">
        <v>0</v>
      </c>
      <c r="J36" s="230">
        <v>0</v>
      </c>
      <c r="K36" s="230">
        <v>55.17</v>
      </c>
      <c r="L36" s="230">
        <v>58.69</v>
      </c>
      <c r="M36" s="231">
        <f t="shared" si="2"/>
        <v>55.17</v>
      </c>
      <c r="N36" s="231">
        <f t="shared" si="2"/>
        <v>58.69</v>
      </c>
      <c r="O36" s="232">
        <f t="shared" si="3"/>
        <v>6.3802791372122458</v>
      </c>
      <c r="Y36" s="21"/>
      <c r="Z36" s="21"/>
      <c r="AA36" s="21"/>
      <c r="AB36" s="21"/>
    </row>
    <row r="37" spans="1:28" ht="15" customHeight="1">
      <c r="A37" s="228">
        <v>32</v>
      </c>
      <c r="B37" s="229" t="s">
        <v>297</v>
      </c>
      <c r="C37" s="230"/>
      <c r="D37" s="230"/>
      <c r="E37" s="230"/>
      <c r="F37" s="230"/>
      <c r="G37" s="230">
        <v>0</v>
      </c>
      <c r="H37" s="230">
        <v>0</v>
      </c>
      <c r="I37" s="230">
        <v>0</v>
      </c>
      <c r="J37" s="230">
        <v>0</v>
      </c>
      <c r="K37" s="230">
        <v>5.4600000000000009</v>
      </c>
      <c r="L37" s="230">
        <v>5.46</v>
      </c>
      <c r="M37" s="231">
        <f t="shared" si="2"/>
        <v>5.4600000000000009</v>
      </c>
      <c r="N37" s="231">
        <f t="shared" si="2"/>
        <v>5.46</v>
      </c>
      <c r="O37" s="232">
        <f t="shared" si="3"/>
        <v>-1.6267004023811813E-14</v>
      </c>
      <c r="Y37" s="21"/>
      <c r="Z37" s="21"/>
      <c r="AA37" s="21"/>
      <c r="AB37" s="21"/>
    </row>
    <row r="38" spans="1:28" ht="15" customHeight="1">
      <c r="A38" s="228">
        <v>34</v>
      </c>
      <c r="B38" s="229" t="s">
        <v>298</v>
      </c>
      <c r="C38" s="230"/>
      <c r="D38" s="230"/>
      <c r="E38" s="230"/>
      <c r="F38" s="230"/>
      <c r="G38" s="230">
        <v>0</v>
      </c>
      <c r="H38" s="230">
        <v>0</v>
      </c>
      <c r="I38" s="230">
        <v>0</v>
      </c>
      <c r="J38" s="230">
        <v>0</v>
      </c>
      <c r="K38" s="230">
        <v>40.72</v>
      </c>
      <c r="L38" s="230">
        <v>41.01</v>
      </c>
      <c r="M38" s="231">
        <f t="shared" si="2"/>
        <v>40.72</v>
      </c>
      <c r="N38" s="231">
        <f t="shared" si="2"/>
        <v>41.01</v>
      </c>
      <c r="O38" s="232">
        <f t="shared" si="3"/>
        <v>0.7121807465618839</v>
      </c>
      <c r="Y38" s="21"/>
      <c r="Z38" s="21"/>
      <c r="AA38" s="21"/>
      <c r="AB38" s="21"/>
    </row>
    <row r="39" spans="1:28" ht="15" customHeight="1">
      <c r="A39" s="228">
        <v>35</v>
      </c>
      <c r="B39" s="229" t="s">
        <v>299</v>
      </c>
      <c r="C39" s="230"/>
      <c r="D39" s="230"/>
      <c r="E39" s="230"/>
      <c r="F39" s="230"/>
      <c r="G39" s="230">
        <v>0</v>
      </c>
      <c r="H39" s="230">
        <v>0</v>
      </c>
      <c r="I39" s="230">
        <v>59</v>
      </c>
      <c r="J39" s="230">
        <v>84</v>
      </c>
      <c r="K39" s="230">
        <v>211.12</v>
      </c>
      <c r="L39" s="230">
        <v>218.26</v>
      </c>
      <c r="M39" s="231">
        <f t="shared" si="2"/>
        <v>270.12</v>
      </c>
      <c r="N39" s="231">
        <f t="shared" si="2"/>
        <v>302.26</v>
      </c>
      <c r="O39" s="232">
        <f t="shared" si="3"/>
        <v>11.898415519028575</v>
      </c>
      <c r="Y39" s="21"/>
      <c r="Z39" s="21"/>
      <c r="AA39" s="21"/>
      <c r="AB39" s="21"/>
    </row>
    <row r="40" spans="1:28" ht="15" customHeight="1">
      <c r="A40" s="228">
        <v>36</v>
      </c>
      <c r="B40" s="229" t="s">
        <v>300</v>
      </c>
      <c r="C40" s="230"/>
      <c r="D40" s="230"/>
      <c r="E40" s="230"/>
      <c r="F40" s="230"/>
      <c r="G40" s="230">
        <v>0</v>
      </c>
      <c r="H40" s="230">
        <v>0</v>
      </c>
      <c r="I40" s="230">
        <v>0</v>
      </c>
      <c r="J40" s="230">
        <v>0</v>
      </c>
      <c r="K40" s="230">
        <v>3.27</v>
      </c>
      <c r="L40" s="230">
        <v>3.27</v>
      </c>
      <c r="M40" s="231">
        <f t="shared" si="2"/>
        <v>3.27</v>
      </c>
      <c r="N40" s="231">
        <f t="shared" si="2"/>
        <v>3.27</v>
      </c>
      <c r="O40" s="232">
        <f t="shared" si="3"/>
        <v>0</v>
      </c>
      <c r="Y40" s="21"/>
      <c r="Z40" s="21"/>
      <c r="AA40" s="21"/>
      <c r="AB40" s="21"/>
    </row>
    <row r="41" spans="1:28" ht="15" customHeight="1">
      <c r="A41" s="228">
        <v>37</v>
      </c>
      <c r="B41" s="229" t="s">
        <v>301</v>
      </c>
      <c r="C41" s="230"/>
      <c r="D41" s="230"/>
      <c r="E41" s="230"/>
      <c r="F41" s="230"/>
      <c r="G41" s="230">
        <v>0</v>
      </c>
      <c r="H41" s="230">
        <v>0</v>
      </c>
      <c r="I41" s="230">
        <v>0</v>
      </c>
      <c r="J41" s="230">
        <v>0</v>
      </c>
      <c r="K41" s="230">
        <v>13.690000000000001</v>
      </c>
      <c r="L41" s="230">
        <v>35.53</v>
      </c>
      <c r="M41" s="231">
        <f t="shared" si="2"/>
        <v>13.690000000000001</v>
      </c>
      <c r="N41" s="231">
        <f t="shared" si="2"/>
        <v>35.53</v>
      </c>
      <c r="O41" s="232">
        <f t="shared" si="3"/>
        <v>159.53250547845141</v>
      </c>
      <c r="Y41" s="21"/>
      <c r="Z41" s="21"/>
      <c r="AA41" s="21"/>
      <c r="AB41" s="21"/>
    </row>
    <row r="42" spans="1:28" ht="15" customHeight="1">
      <c r="A42" s="228">
        <v>38</v>
      </c>
      <c r="B42" s="229" t="s">
        <v>302</v>
      </c>
      <c r="C42" s="230"/>
      <c r="D42" s="230"/>
      <c r="E42" s="230">
        <v>4.3</v>
      </c>
      <c r="F42" s="230">
        <v>4.3</v>
      </c>
      <c r="G42" s="230">
        <v>0</v>
      </c>
      <c r="H42" s="230">
        <v>0</v>
      </c>
      <c r="I42" s="230">
        <v>0</v>
      </c>
      <c r="J42" s="230">
        <v>0</v>
      </c>
      <c r="K42" s="230">
        <v>45.01</v>
      </c>
      <c r="L42" s="230">
        <v>45.01</v>
      </c>
      <c r="M42" s="231">
        <f t="shared" si="2"/>
        <v>49.309999999999995</v>
      </c>
      <c r="N42" s="231">
        <f t="shared" si="2"/>
        <v>49.309999999999995</v>
      </c>
      <c r="O42" s="232">
        <f t="shared" si="3"/>
        <v>0</v>
      </c>
      <c r="Y42" s="21"/>
      <c r="Z42" s="21"/>
      <c r="AA42" s="21"/>
      <c r="AB42" s="21"/>
    </row>
    <row r="43" spans="1:28" ht="22.5" customHeight="1">
      <c r="A43" s="40" t="s">
        <v>303</v>
      </c>
      <c r="B43" s="42"/>
      <c r="C43" s="235">
        <f t="shared" ref="C43:L43" si="4">SUM(C5:C42)</f>
        <v>4848.8950000000004</v>
      </c>
      <c r="D43" s="235">
        <f t="shared" si="4"/>
        <v>4944.3</v>
      </c>
      <c r="E43" s="235">
        <f t="shared" si="4"/>
        <v>40357.58</v>
      </c>
      <c r="F43" s="235">
        <f t="shared" si="4"/>
        <v>42633.13</v>
      </c>
      <c r="G43" s="235">
        <f t="shared" si="4"/>
        <v>10205.61</v>
      </c>
      <c r="H43" s="235">
        <f t="shared" si="4"/>
        <v>10248.01</v>
      </c>
      <c r="I43" s="235">
        <f t="shared" si="4"/>
        <v>476.75</v>
      </c>
      <c r="J43" s="235">
        <f t="shared" si="4"/>
        <v>554.03</v>
      </c>
      <c r="K43" s="235">
        <f t="shared" si="4"/>
        <v>53996.540000000015</v>
      </c>
      <c r="L43" s="235">
        <f t="shared" si="4"/>
        <v>66780.34</v>
      </c>
      <c r="M43" s="235">
        <f t="shared" ref="M43:N43" si="5">SUM(M5:M42)</f>
        <v>109885.375</v>
      </c>
      <c r="N43" s="236">
        <f t="shared" si="5"/>
        <v>125159.81000000001</v>
      </c>
      <c r="O43" s="237">
        <f t="shared" si="3"/>
        <v>13.900334780674871</v>
      </c>
    </row>
    <row r="44" spans="1:28" ht="22.5" customHeight="1">
      <c r="A44" s="40" t="s">
        <v>236</v>
      </c>
      <c r="B44" s="42"/>
      <c r="C44" s="238">
        <f>C43/$M$43*100</f>
        <v>4.412684581546908</v>
      </c>
      <c r="D44" s="238">
        <f>D43/$N$43*100</f>
        <v>3.9503895060243375</v>
      </c>
      <c r="E44" s="238">
        <f>E43/$M$43*100</f>
        <v>36.72698027376255</v>
      </c>
      <c r="F44" s="238">
        <f>F43/$N$43*100</f>
        <v>34.062955193044793</v>
      </c>
      <c r="G44" s="238">
        <f>G43/$M$43*100</f>
        <v>9.2875052753835536</v>
      </c>
      <c r="H44" s="238">
        <f>H43/$N$43*100</f>
        <v>8.1879398826188687</v>
      </c>
      <c r="I44" s="238">
        <f>I43/$M$43*100</f>
        <v>0.4338611939941962</v>
      </c>
      <c r="J44" s="238">
        <f>J43/$N$43*100</f>
        <v>0.44265807051001427</v>
      </c>
      <c r="K44" s="238">
        <f>K43/$M$43*100</f>
        <v>49.13896867531281</v>
      </c>
      <c r="L44" s="238">
        <f>L43/$N$43*100</f>
        <v>53.356057347801979</v>
      </c>
      <c r="M44" s="239">
        <f>M43/$M$43*100</f>
        <v>100</v>
      </c>
      <c r="N44" s="239">
        <f>N43/$N$43*100</f>
        <v>100</v>
      </c>
      <c r="O44" s="240"/>
    </row>
    <row r="45" spans="1:28" ht="21" customHeight="1">
      <c r="A45" s="241" t="s">
        <v>304</v>
      </c>
      <c r="B45" s="242"/>
      <c r="C45" s="242"/>
      <c r="D45" s="243"/>
      <c r="E45" s="243"/>
      <c r="F45" s="243"/>
      <c r="G45" s="243"/>
      <c r="H45" s="243"/>
      <c r="I45" s="243"/>
      <c r="J45" s="244"/>
      <c r="K45" s="243"/>
      <c r="L45" s="244"/>
      <c r="M45" s="243"/>
      <c r="N45" s="245"/>
      <c r="O45" s="246"/>
    </row>
    <row r="46" spans="1:28" ht="15" customHeight="1">
      <c r="A46" s="35"/>
      <c r="B46" s="35"/>
      <c r="C46" s="35"/>
      <c r="D46" s="35"/>
      <c r="E46" s="35"/>
      <c r="F46" s="35"/>
      <c r="G46" s="35"/>
      <c r="H46" s="35"/>
      <c r="I46" s="35"/>
      <c r="J46" s="35"/>
      <c r="K46" s="35"/>
      <c r="N46" s="169"/>
    </row>
    <row r="50" spans="3:14" ht="15" customHeight="1">
      <c r="J50" s="21"/>
    </row>
    <row r="59" spans="3:14" ht="15" customHeight="1">
      <c r="C59" s="21"/>
      <c r="D59" s="21"/>
      <c r="E59" s="21"/>
      <c r="F59" s="21"/>
      <c r="G59" s="21"/>
      <c r="H59" s="21"/>
      <c r="I59" s="21"/>
      <c r="J59" s="21"/>
      <c r="K59" s="21"/>
      <c r="L59" s="21"/>
      <c r="M59" s="21"/>
      <c r="N59" s="21"/>
    </row>
    <row r="60" spans="3:14" ht="15" customHeight="1">
      <c r="C60" s="21"/>
      <c r="D60" s="21"/>
      <c r="E60" s="21"/>
      <c r="F60" s="21"/>
      <c r="G60" s="21"/>
      <c r="H60" s="21"/>
      <c r="I60" s="21"/>
      <c r="J60" s="21"/>
      <c r="K60" s="21"/>
      <c r="L60" s="21"/>
      <c r="M60" s="21"/>
      <c r="N60" s="21"/>
    </row>
  </sheetData>
  <mergeCells count="18">
    <mergeCell ref="A43:B43"/>
    <mergeCell ref="A44:B44"/>
    <mergeCell ref="C3:D3"/>
    <mergeCell ref="E3:F3"/>
    <mergeCell ref="G3:H3"/>
    <mergeCell ref="I3:J3"/>
    <mergeCell ref="K3:L3"/>
    <mergeCell ref="M3:N3"/>
    <mergeCell ref="A1:O1"/>
    <mergeCell ref="A2:A4"/>
    <mergeCell ref="B2:B4"/>
    <mergeCell ref="C2:D2"/>
    <mergeCell ref="E2:F2"/>
    <mergeCell ref="G2:H2"/>
    <mergeCell ref="I2:J2"/>
    <mergeCell ref="K2:L2"/>
    <mergeCell ref="M2:N2"/>
    <mergeCell ref="O2:O4"/>
  </mergeCells>
  <pageMargins left="0.7" right="0.7" top="0.75" bottom="0.75" header="0.3" footer="0.3"/>
  <pageSetup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F50DC8-7C24-4530-88B2-4B7ECB2CEEB1}">
  <sheetPr>
    <tabColor rgb="FF00B050"/>
    <pageSetUpPr fitToPage="1"/>
  </sheetPr>
  <dimension ref="A1:J60"/>
  <sheetViews>
    <sheetView showGridLines="0" tabSelected="1" workbookViewId="0">
      <pane ySplit="5" topLeftCell="A6" activePane="bottomLeft" state="frozen"/>
      <selection pane="bottomLeft" activeCell="N49" sqref="N49"/>
    </sheetView>
  </sheetViews>
  <sheetFormatPr defaultRowHeight="15"/>
  <cols>
    <col min="1" max="1" width="7.7109375" customWidth="1"/>
    <col min="2" max="2" width="22.7109375" customWidth="1"/>
    <col min="3" max="3" width="12.42578125" style="179" customWidth="1"/>
    <col min="4" max="4" width="11.7109375" style="179" customWidth="1"/>
    <col min="5" max="8" width="9.7109375" style="179" customWidth="1"/>
    <col min="9" max="9" width="12.28515625" style="294" customWidth="1"/>
  </cols>
  <sheetData>
    <row r="1" spans="1:10" ht="44.25" customHeight="1">
      <c r="A1" s="247" t="s">
        <v>305</v>
      </c>
      <c r="B1" s="247"/>
      <c r="C1" s="247"/>
      <c r="D1" s="247"/>
      <c r="E1" s="247"/>
      <c r="F1" s="247"/>
      <c r="G1" s="247"/>
      <c r="H1" s="247"/>
      <c r="I1" s="248"/>
    </row>
    <row r="2" spans="1:10" ht="27" customHeight="1">
      <c r="A2" s="249" t="s">
        <v>306</v>
      </c>
      <c r="B2" s="249" t="s">
        <v>307</v>
      </c>
      <c r="C2" s="249" t="s">
        <v>308</v>
      </c>
      <c r="D2" s="249" t="s">
        <v>309</v>
      </c>
      <c r="E2" s="188" t="s">
        <v>310</v>
      </c>
      <c r="F2" s="188"/>
      <c r="G2" s="188"/>
      <c r="H2" s="44"/>
      <c r="I2" s="220" t="s">
        <v>311</v>
      </c>
    </row>
    <row r="3" spans="1:10" s="179" customFormat="1" ht="15.75" customHeight="1">
      <c r="A3" s="250"/>
      <c r="B3" s="250"/>
      <c r="C3" s="250"/>
      <c r="D3" s="250"/>
      <c r="E3" s="251" t="s">
        <v>312</v>
      </c>
      <c r="F3" s="251" t="s">
        <v>313</v>
      </c>
      <c r="G3" s="251" t="s">
        <v>314</v>
      </c>
      <c r="H3" s="252" t="s">
        <v>315</v>
      </c>
      <c r="I3" s="220"/>
    </row>
    <row r="4" spans="1:10" s="179" customFormat="1">
      <c r="A4" s="253"/>
      <c r="B4" s="253"/>
      <c r="C4" s="253"/>
      <c r="D4" s="254" t="s">
        <v>316</v>
      </c>
      <c r="E4" s="255" t="s">
        <v>316</v>
      </c>
      <c r="F4" s="255" t="s">
        <v>316</v>
      </c>
      <c r="G4" s="255" t="s">
        <v>316</v>
      </c>
      <c r="H4" s="255" t="s">
        <v>317</v>
      </c>
      <c r="I4" s="220" t="s">
        <v>268</v>
      </c>
    </row>
    <row r="5" spans="1:10">
      <c r="A5" s="51">
        <v>1</v>
      </c>
      <c r="B5" s="51">
        <v>2</v>
      </c>
      <c r="C5" s="256">
        <v>3</v>
      </c>
      <c r="D5" s="51">
        <v>4</v>
      </c>
      <c r="E5" s="51">
        <v>5</v>
      </c>
      <c r="F5" s="51">
        <v>6</v>
      </c>
      <c r="G5" s="51">
        <v>7</v>
      </c>
      <c r="H5" s="256">
        <v>8</v>
      </c>
      <c r="I5" s="257">
        <v>10</v>
      </c>
    </row>
    <row r="6" spans="1:10" ht="15.75">
      <c r="A6" s="258">
        <v>1</v>
      </c>
      <c r="B6" s="259" t="s">
        <v>270</v>
      </c>
      <c r="C6" s="260">
        <v>268628</v>
      </c>
      <c r="D6" s="261">
        <v>34045</v>
      </c>
      <c r="E6" s="262">
        <v>16460</v>
      </c>
      <c r="F6" s="262">
        <v>22972</v>
      </c>
      <c r="G6" s="262">
        <v>77803</v>
      </c>
      <c r="H6" s="263">
        <v>3815.6</v>
      </c>
      <c r="I6" s="264">
        <v>29.2</v>
      </c>
      <c r="J6" s="265"/>
    </row>
    <row r="7" spans="1:10" ht="15.75">
      <c r="A7" s="258">
        <v>2</v>
      </c>
      <c r="B7" s="259" t="s">
        <v>271</v>
      </c>
      <c r="C7" s="266">
        <v>3621</v>
      </c>
      <c r="D7" s="261">
        <v>148</v>
      </c>
      <c r="E7" s="262">
        <v>25008</v>
      </c>
      <c r="F7" s="262">
        <v>35065</v>
      </c>
      <c r="G7" s="262">
        <v>218551</v>
      </c>
      <c r="H7" s="263">
        <v>963.2</v>
      </c>
      <c r="I7" s="267"/>
      <c r="J7" s="265"/>
    </row>
    <row r="8" spans="1:10" ht="15.75">
      <c r="A8" s="258">
        <v>3</v>
      </c>
      <c r="B8" s="259" t="s">
        <v>272</v>
      </c>
      <c r="C8" s="266">
        <v>139414</v>
      </c>
      <c r="D8" s="261">
        <v>45</v>
      </c>
      <c r="E8" s="262">
        <v>29538</v>
      </c>
      <c r="F8" s="262">
        <v>46879</v>
      </c>
      <c r="G8" s="262">
        <v>647761</v>
      </c>
      <c r="H8" s="263">
        <v>1605</v>
      </c>
      <c r="I8" s="267"/>
      <c r="J8" s="268"/>
    </row>
    <row r="9" spans="1:10" ht="15.75">
      <c r="A9" s="258">
        <v>4</v>
      </c>
      <c r="B9" s="259" t="s">
        <v>318</v>
      </c>
      <c r="C9" s="266">
        <v>130081</v>
      </c>
      <c r="D9" s="261">
        <v>2813</v>
      </c>
      <c r="E9" s="262">
        <v>54147</v>
      </c>
      <c r="F9" s="262">
        <v>12303</v>
      </c>
      <c r="G9" s="262">
        <v>1735227</v>
      </c>
      <c r="H9" s="263">
        <v>6905</v>
      </c>
      <c r="I9" s="269">
        <v>1.32</v>
      </c>
      <c r="J9" s="268"/>
    </row>
    <row r="10" spans="1:10" ht="15.75">
      <c r="A10" s="258">
        <v>5</v>
      </c>
      <c r="B10" s="259" t="s">
        <v>8</v>
      </c>
      <c r="C10" s="266">
        <v>60368</v>
      </c>
      <c r="D10" s="261">
        <v>119282</v>
      </c>
      <c r="E10" s="262">
        <v>4538</v>
      </c>
      <c r="F10" s="262">
        <v>42232</v>
      </c>
      <c r="G10" s="262">
        <v>3311</v>
      </c>
      <c r="H10" s="263">
        <v>31372.9</v>
      </c>
      <c r="I10" s="269">
        <v>0.41</v>
      </c>
      <c r="J10" s="268"/>
    </row>
    <row r="11" spans="1:10" ht="15.75">
      <c r="A11" s="258">
        <v>6</v>
      </c>
      <c r="B11" s="259" t="s">
        <v>275</v>
      </c>
      <c r="C11" s="266">
        <v>4245</v>
      </c>
      <c r="D11" s="261">
        <v>45</v>
      </c>
      <c r="E11" s="262">
        <v>707</v>
      </c>
      <c r="F11" s="262">
        <v>393</v>
      </c>
      <c r="G11" s="262">
        <v>1093</v>
      </c>
      <c r="H11" s="263">
        <v>32.72</v>
      </c>
      <c r="I11" s="267"/>
      <c r="J11" s="268"/>
    </row>
    <row r="12" spans="1:10" ht="15.75">
      <c r="A12" s="258">
        <v>7</v>
      </c>
      <c r="B12" s="259" t="s">
        <v>276</v>
      </c>
      <c r="C12" s="266">
        <v>435862</v>
      </c>
      <c r="D12" s="261">
        <f>11522+34+21+38+46+33+207+1+70+7+2+50+255+242+263+14+816+33+327</f>
        <v>13981</v>
      </c>
      <c r="E12" s="262">
        <v>5004</v>
      </c>
      <c r="F12" s="262">
        <v>9253</v>
      </c>
      <c r="G12" s="262">
        <v>31603</v>
      </c>
      <c r="H12" s="263">
        <v>13576.6</v>
      </c>
      <c r="I12" s="269">
        <v>25.93</v>
      </c>
      <c r="J12" s="268"/>
    </row>
    <row r="13" spans="1:10" ht="15.75">
      <c r="A13" s="258">
        <v>8</v>
      </c>
      <c r="B13" s="259" t="s">
        <v>277</v>
      </c>
      <c r="C13" s="266">
        <v>64056</v>
      </c>
      <c r="D13" s="261">
        <f>1293+1271+34+1029+1387+1295+2152+1642+4192+768+578+164+290+3837+6062+940+6967+2416+123+1753+368+475+845+1113+286+873+1938+2169</f>
        <v>46260</v>
      </c>
      <c r="E13" s="262">
        <v>34625</v>
      </c>
      <c r="F13" s="262">
        <v>56727</v>
      </c>
      <c r="G13" s="262">
        <v>93853</v>
      </c>
      <c r="H13" s="263">
        <v>4571</v>
      </c>
      <c r="I13" s="269">
        <v>7.57</v>
      </c>
      <c r="J13" s="268"/>
    </row>
    <row r="14" spans="1:10" ht="15.75">
      <c r="A14" s="258">
        <v>9</v>
      </c>
      <c r="B14" s="259" t="s">
        <v>278</v>
      </c>
      <c r="C14" s="266">
        <v>47718</v>
      </c>
      <c r="D14" s="261">
        <f>6+7+2+9+22+43+12+26+25+20+7+5+2+45+26+71+37+28+56+21+9+2+3+13+10</f>
        <v>507</v>
      </c>
      <c r="E14" s="262">
        <v>98800</v>
      </c>
      <c r="F14" s="262">
        <v>22592</v>
      </c>
      <c r="G14" s="262">
        <v>33909</v>
      </c>
      <c r="H14" s="263">
        <v>21606</v>
      </c>
      <c r="I14" s="269">
        <v>1</v>
      </c>
      <c r="J14" s="268"/>
    </row>
    <row r="15" spans="1:10" ht="15.75">
      <c r="A15" s="258">
        <v>10</v>
      </c>
      <c r="B15" s="259" t="s">
        <v>279</v>
      </c>
      <c r="C15" s="266">
        <v>3201</v>
      </c>
      <c r="D15" s="261">
        <f>39+103+150+70+45+53+31+10+27+10+30</f>
        <v>568</v>
      </c>
      <c r="E15" s="262">
        <v>39076</v>
      </c>
      <c r="F15" s="262">
        <v>144316</v>
      </c>
      <c r="G15" s="262">
        <v>51224</v>
      </c>
      <c r="H15" s="263">
        <v>8129.85</v>
      </c>
      <c r="I15" s="267"/>
      <c r="J15" s="268"/>
    </row>
    <row r="16" spans="1:10" ht="15.75">
      <c r="A16" s="258">
        <v>11</v>
      </c>
      <c r="B16" s="259" t="s">
        <v>49</v>
      </c>
      <c r="C16" s="266">
        <v>7890</v>
      </c>
      <c r="D16" s="261">
        <f>3857+433+380+11+49+10+36+24+32+219+274+162+650+1088+1440+1246+986+484+6+370+886+517+239+193+2095+1090+454</f>
        <v>17231</v>
      </c>
      <c r="E16" s="262">
        <v>14344</v>
      </c>
      <c r="F16" s="262">
        <v>9450</v>
      </c>
      <c r="G16" s="262">
        <v>790515</v>
      </c>
      <c r="H16" s="263">
        <v>3769.9</v>
      </c>
      <c r="I16" s="267"/>
      <c r="J16" s="268"/>
    </row>
    <row r="17" spans="1:10" ht="15.75">
      <c r="A17" s="258">
        <v>12</v>
      </c>
      <c r="B17" s="259" t="s">
        <v>280</v>
      </c>
      <c r="C17" s="266">
        <v>515243</v>
      </c>
      <c r="D17" s="261">
        <f>6343+1077+15+12+29+20+11+5+4+25+193</f>
        <v>7734</v>
      </c>
      <c r="E17" s="262">
        <v>5694</v>
      </c>
      <c r="F17" s="262">
        <v>52638</v>
      </c>
      <c r="G17" s="262">
        <v>7781</v>
      </c>
      <c r="H17" s="263">
        <v>7854.01</v>
      </c>
      <c r="I17" s="269">
        <v>13.85</v>
      </c>
      <c r="J17" s="268"/>
    </row>
    <row r="18" spans="1:10" ht="15.75">
      <c r="A18" s="258">
        <v>13</v>
      </c>
      <c r="B18" s="259" t="s">
        <v>281</v>
      </c>
      <c r="C18" s="266">
        <v>154349</v>
      </c>
      <c r="D18" s="261">
        <v>900</v>
      </c>
      <c r="E18" s="262">
        <v>1735</v>
      </c>
      <c r="F18" s="262">
        <v>41912</v>
      </c>
      <c r="G18" s="262">
        <v>54367</v>
      </c>
      <c r="H18" s="263">
        <v>16268.39</v>
      </c>
      <c r="I18" s="269">
        <v>0.23</v>
      </c>
      <c r="J18" s="268"/>
    </row>
    <row r="19" spans="1:10" ht="15.75">
      <c r="A19" s="258">
        <v>14</v>
      </c>
      <c r="B19" s="259" t="s">
        <v>282</v>
      </c>
      <c r="C19" s="266">
        <v>0</v>
      </c>
      <c r="D19" s="261">
        <v>0</v>
      </c>
      <c r="E19" s="262">
        <v>0</v>
      </c>
      <c r="F19" s="262">
        <v>0</v>
      </c>
      <c r="G19" s="262">
        <v>0</v>
      </c>
      <c r="H19" s="263">
        <v>0</v>
      </c>
      <c r="I19" s="267"/>
      <c r="J19" s="268"/>
    </row>
    <row r="20" spans="1:10" ht="15.75">
      <c r="A20" s="258">
        <v>15</v>
      </c>
      <c r="B20" s="259" t="s">
        <v>75</v>
      </c>
      <c r="C20" s="266">
        <v>381237</v>
      </c>
      <c r="D20" s="261">
        <f>17813+182+317+854+769+2386+835+667+861+363+91</f>
        <v>25138</v>
      </c>
      <c r="E20" s="262">
        <v>16808</v>
      </c>
      <c r="F20" s="262">
        <v>7920</v>
      </c>
      <c r="G20" s="262">
        <v>529101</v>
      </c>
      <c r="H20" s="263">
        <v>7654</v>
      </c>
      <c r="I20" s="269">
        <v>12.19</v>
      </c>
      <c r="J20" s="268"/>
    </row>
    <row r="21" spans="1:10" ht="15.75">
      <c r="A21" s="258">
        <v>16</v>
      </c>
      <c r="B21" s="259" t="s">
        <v>77</v>
      </c>
      <c r="C21" s="266">
        <v>935480</v>
      </c>
      <c r="D21" s="261">
        <f>4315+5022+1978+523+961+942+13+156+3227+3485+4468+4654+3070+8363+7859+5514+4743+3927-12597</f>
        <v>50623</v>
      </c>
      <c r="E21" s="262">
        <v>10420</v>
      </c>
      <c r="F21" s="262">
        <v>3497</v>
      </c>
      <c r="G21" s="262">
        <v>239297</v>
      </c>
      <c r="H21" s="263">
        <v>3857.7</v>
      </c>
      <c r="I21" s="269">
        <v>43.7</v>
      </c>
      <c r="J21" s="268"/>
    </row>
    <row r="22" spans="1:10" ht="15.75">
      <c r="A22" s="258">
        <v>17</v>
      </c>
      <c r="B22" s="259" t="s">
        <v>284</v>
      </c>
      <c r="C22" s="266">
        <v>2128</v>
      </c>
      <c r="D22" s="261">
        <f>40+2+6+2+4+14</f>
        <v>68</v>
      </c>
      <c r="E22" s="262">
        <v>32767</v>
      </c>
      <c r="F22" s="262">
        <v>24583</v>
      </c>
      <c r="G22" s="262">
        <v>69722</v>
      </c>
      <c r="H22" s="263">
        <v>1580.5</v>
      </c>
      <c r="I22" s="267"/>
      <c r="J22" s="268"/>
    </row>
    <row r="23" spans="1:10" ht="15.75">
      <c r="A23" s="258">
        <v>18</v>
      </c>
      <c r="B23" s="259" t="s">
        <v>285</v>
      </c>
      <c r="C23" s="266">
        <v>11156</v>
      </c>
      <c r="D23" s="261">
        <f>19+35</f>
        <v>54</v>
      </c>
      <c r="E23" s="262">
        <v>5800</v>
      </c>
      <c r="F23" s="262">
        <v>14874</v>
      </c>
      <c r="G23" s="262">
        <v>97360</v>
      </c>
      <c r="H23" s="263">
        <v>2004</v>
      </c>
      <c r="I23" s="267"/>
      <c r="J23" s="268"/>
    </row>
    <row r="24" spans="1:10" ht="15.75">
      <c r="A24" s="258">
        <v>19</v>
      </c>
      <c r="B24" s="259" t="s">
        <v>286</v>
      </c>
      <c r="C24" s="266">
        <v>5857</v>
      </c>
      <c r="D24" s="261">
        <v>37</v>
      </c>
      <c r="E24" s="262">
        <v>20325</v>
      </c>
      <c r="F24" s="262">
        <v>12060</v>
      </c>
      <c r="G24" s="262">
        <v>155217</v>
      </c>
      <c r="H24" s="263">
        <v>3894.6</v>
      </c>
      <c r="I24" s="267"/>
      <c r="J24" s="268"/>
    </row>
    <row r="25" spans="1:10" ht="15.75">
      <c r="A25" s="258">
        <v>20</v>
      </c>
      <c r="B25" s="259" t="s">
        <v>287</v>
      </c>
      <c r="C25" s="266">
        <v>7953</v>
      </c>
      <c r="D25" s="261">
        <v>3</v>
      </c>
      <c r="E25" s="270">
        <v>16045</v>
      </c>
      <c r="F25" s="270">
        <v>1045</v>
      </c>
      <c r="G25" s="270">
        <v>30766</v>
      </c>
      <c r="H25" s="271">
        <v>1506</v>
      </c>
      <c r="I25" s="267"/>
      <c r="J25" s="268"/>
    </row>
    <row r="26" spans="1:10" ht="15.75">
      <c r="A26" s="258">
        <v>21</v>
      </c>
      <c r="B26" s="259" t="s">
        <v>89</v>
      </c>
      <c r="C26" s="266">
        <v>271848</v>
      </c>
      <c r="D26" s="261">
        <f>9327+224+25+23+31+31+82+11+285+18+29+31+175+16+64+176+49+67+9+16+40+45+82</f>
        <v>10856</v>
      </c>
      <c r="E26" s="270">
        <v>19109</v>
      </c>
      <c r="F26" s="270">
        <v>5274</v>
      </c>
      <c r="G26" s="270">
        <v>99843</v>
      </c>
      <c r="H26" s="271">
        <v>2321.52</v>
      </c>
      <c r="I26" s="267"/>
      <c r="J26" s="268"/>
    </row>
    <row r="27" spans="1:10" ht="15.75">
      <c r="A27" s="258">
        <v>22</v>
      </c>
      <c r="B27" s="259" t="s">
        <v>288</v>
      </c>
      <c r="C27" s="266">
        <v>187980</v>
      </c>
      <c r="D27" s="261">
        <f>3857+556+250+307+719+397+632+620+715+399+322+900+739+183+9+474+2408+1057+820+722+466+158+331+405</f>
        <v>17446</v>
      </c>
      <c r="E27" s="262">
        <v>43758</v>
      </c>
      <c r="F27" s="262">
        <v>8626</v>
      </c>
      <c r="G27" s="262">
        <v>17495</v>
      </c>
      <c r="H27" s="263">
        <v>2066</v>
      </c>
      <c r="I27" s="269">
        <v>15.37</v>
      </c>
      <c r="J27" s="268"/>
    </row>
    <row r="28" spans="1:10" ht="15.75">
      <c r="A28" s="258">
        <v>23</v>
      </c>
      <c r="B28" s="259" t="s">
        <v>289</v>
      </c>
      <c r="C28" s="266">
        <v>72906</v>
      </c>
      <c r="D28" s="261">
        <v>113841</v>
      </c>
      <c r="E28" s="270">
        <v>8934</v>
      </c>
      <c r="F28" s="270">
        <v>187968</v>
      </c>
      <c r="G28" s="270">
        <v>225851</v>
      </c>
      <c r="H28" s="271">
        <v>104449</v>
      </c>
      <c r="I28" s="269">
        <v>3.83</v>
      </c>
      <c r="J28" s="268"/>
    </row>
    <row r="29" spans="1:10" ht="15.75">
      <c r="A29" s="258">
        <v>24</v>
      </c>
      <c r="B29" s="259" t="s">
        <v>290</v>
      </c>
      <c r="C29" s="266">
        <v>9044</v>
      </c>
      <c r="D29" s="261">
        <v>0</v>
      </c>
      <c r="E29" s="262">
        <v>504</v>
      </c>
      <c r="F29" s="262">
        <v>15059</v>
      </c>
      <c r="G29" s="262">
        <v>45200</v>
      </c>
      <c r="H29" s="263">
        <v>850</v>
      </c>
      <c r="I29" s="267"/>
      <c r="J29" s="268"/>
    </row>
    <row r="30" spans="1:10" ht="15.75">
      <c r="A30" s="258">
        <v>25</v>
      </c>
      <c r="B30" s="259" t="s">
        <v>291</v>
      </c>
      <c r="C30" s="266">
        <v>224083</v>
      </c>
      <c r="D30" s="261">
        <f>4984+475+433+238+62+97+38+67+53+25+3+171+579+165+112+161+38+168+58+136+147+293</f>
        <v>8503</v>
      </c>
      <c r="E30" s="262">
        <v>41419</v>
      </c>
      <c r="F30" s="262">
        <v>298641</v>
      </c>
      <c r="G30" s="262">
        <v>16818</v>
      </c>
      <c r="H30" s="263">
        <v>13052.6</v>
      </c>
      <c r="I30" s="269">
        <v>24.65</v>
      </c>
      <c r="J30" s="268"/>
    </row>
    <row r="31" spans="1:10" ht="15.75">
      <c r="A31" s="258">
        <v>26</v>
      </c>
      <c r="B31" s="259" t="s">
        <v>101</v>
      </c>
      <c r="C31" s="266">
        <v>316727</v>
      </c>
      <c r="D31" s="261">
        <f>424</f>
        <v>424</v>
      </c>
      <c r="E31" s="262">
        <v>2458</v>
      </c>
      <c r="F31" s="262">
        <v>0</v>
      </c>
      <c r="G31" s="262">
        <v>142000</v>
      </c>
      <c r="H31" s="263">
        <v>7450</v>
      </c>
      <c r="I31" s="269">
        <v>14.47</v>
      </c>
      <c r="J31" s="268"/>
    </row>
    <row r="32" spans="1:10" ht="15.75">
      <c r="A32" s="258">
        <v>27</v>
      </c>
      <c r="B32" s="259" t="s">
        <v>292</v>
      </c>
      <c r="C32" s="266">
        <v>3744</v>
      </c>
      <c r="D32" s="261">
        <v>1846</v>
      </c>
      <c r="E32" s="262">
        <v>15517</v>
      </c>
      <c r="F32" s="262">
        <v>32723</v>
      </c>
      <c r="G32" s="262">
        <v>364012</v>
      </c>
      <c r="H32" s="263">
        <v>867</v>
      </c>
      <c r="I32" s="267"/>
      <c r="J32" s="268"/>
    </row>
    <row r="33" spans="1:10" ht="15.75">
      <c r="A33" s="258">
        <v>28</v>
      </c>
      <c r="B33" s="259" t="s">
        <v>104</v>
      </c>
      <c r="C33" s="266">
        <v>441306</v>
      </c>
      <c r="D33" s="261">
        <f>20465+81+8104+12+126+321+235+256+839+408+762+145+1161+541+307+175+678+418+254+204+5931+2462+2379+2431</f>
        <v>48695</v>
      </c>
      <c r="E33" s="262">
        <v>302532</v>
      </c>
      <c r="F33" s="262">
        <v>235909</v>
      </c>
      <c r="G33" s="262">
        <v>2351205</v>
      </c>
      <c r="H33" s="263">
        <v>10638.31</v>
      </c>
      <c r="I33" s="269">
        <v>98.47</v>
      </c>
      <c r="J33" s="268"/>
    </row>
    <row r="34" spans="1:10" ht="15.75">
      <c r="A34" s="258">
        <v>29</v>
      </c>
      <c r="B34" s="259" t="s">
        <v>293</v>
      </c>
      <c r="C34" s="266">
        <v>365352</v>
      </c>
      <c r="D34" s="261">
        <f>26+290+13+3+1+9+2</f>
        <v>344</v>
      </c>
      <c r="E34" s="262">
        <v>43803</v>
      </c>
      <c r="F34" s="262">
        <v>91595</v>
      </c>
      <c r="G34" s="262">
        <v>165071</v>
      </c>
      <c r="H34" s="263">
        <v>4059.53</v>
      </c>
      <c r="I34" s="269">
        <v>9.2200000000000006</v>
      </c>
      <c r="J34" s="268"/>
    </row>
    <row r="35" spans="1:10" ht="15.75">
      <c r="A35" s="258">
        <v>30</v>
      </c>
      <c r="B35" s="259" t="s">
        <v>106</v>
      </c>
      <c r="C35" s="266">
        <v>1216</v>
      </c>
      <c r="D35" s="261">
        <v>673</v>
      </c>
      <c r="E35" s="262">
        <v>18203</v>
      </c>
      <c r="F35" s="262">
        <v>145332</v>
      </c>
      <c r="G35" s="262">
        <v>17662</v>
      </c>
      <c r="H35" s="263">
        <v>1730</v>
      </c>
      <c r="I35" s="269">
        <v>4.4800000000000004</v>
      </c>
      <c r="J35" s="268"/>
    </row>
    <row r="36" spans="1:10" ht="15.75">
      <c r="A36" s="258">
        <v>31</v>
      </c>
      <c r="B36" s="259" t="s">
        <v>295</v>
      </c>
      <c r="C36" s="266">
        <v>97</v>
      </c>
      <c r="D36" s="261">
        <v>5</v>
      </c>
      <c r="E36" s="262">
        <v>1490</v>
      </c>
      <c r="F36" s="262">
        <v>468</v>
      </c>
      <c r="G36" s="262">
        <v>6296</v>
      </c>
      <c r="H36" s="263">
        <v>167</v>
      </c>
      <c r="I36" s="267"/>
      <c r="J36" s="268"/>
    </row>
    <row r="37" spans="1:10" ht="15.75">
      <c r="A37" s="258">
        <v>32</v>
      </c>
      <c r="B37" s="259" t="s">
        <v>296</v>
      </c>
      <c r="C37" s="266">
        <v>169</v>
      </c>
      <c r="D37" s="261">
        <v>12</v>
      </c>
      <c r="E37" s="262">
        <v>901</v>
      </c>
      <c r="F37" s="262">
        <v>275</v>
      </c>
      <c r="G37" s="262">
        <v>1675</v>
      </c>
      <c r="H37" s="263">
        <v>730</v>
      </c>
      <c r="I37" s="267"/>
      <c r="J37" s="268"/>
    </row>
    <row r="38" spans="1:10" ht="15.75">
      <c r="A38" s="258">
        <v>33</v>
      </c>
      <c r="B38" s="259" t="s">
        <v>297</v>
      </c>
      <c r="C38" s="266">
        <v>681</v>
      </c>
      <c r="D38" s="272">
        <v>0</v>
      </c>
      <c r="E38" s="262">
        <v>0</v>
      </c>
      <c r="F38" s="262">
        <v>0</v>
      </c>
      <c r="G38" s="262">
        <v>0</v>
      </c>
      <c r="H38" s="263">
        <v>0</v>
      </c>
      <c r="I38" s="267"/>
      <c r="J38" s="268"/>
    </row>
    <row r="39" spans="1:10" ht="15.75">
      <c r="A39" s="258">
        <v>34</v>
      </c>
      <c r="B39" s="259" t="s">
        <v>298</v>
      </c>
      <c r="C39" s="266">
        <v>0</v>
      </c>
      <c r="D39" s="272">
        <v>0</v>
      </c>
      <c r="E39" s="262">
        <v>0</v>
      </c>
      <c r="F39" s="262">
        <v>0</v>
      </c>
      <c r="G39" s="262">
        <v>0</v>
      </c>
      <c r="H39" s="263">
        <v>0</v>
      </c>
      <c r="I39" s="267"/>
      <c r="J39" s="268"/>
    </row>
    <row r="40" spans="1:10" ht="15.75">
      <c r="A40" s="258">
        <v>35</v>
      </c>
      <c r="B40" s="259" t="s">
        <v>299</v>
      </c>
      <c r="C40" s="266">
        <v>578</v>
      </c>
      <c r="D40" s="261">
        <v>90</v>
      </c>
      <c r="E40" s="262">
        <v>301</v>
      </c>
      <c r="F40" s="262">
        <v>0</v>
      </c>
      <c r="G40" s="262">
        <v>4807</v>
      </c>
      <c r="H40" s="263">
        <v>1269</v>
      </c>
      <c r="I40" s="267"/>
      <c r="J40" s="268"/>
    </row>
    <row r="41" spans="1:10" ht="15.75">
      <c r="A41" s="258">
        <v>36</v>
      </c>
      <c r="B41" s="259" t="s">
        <v>319</v>
      </c>
      <c r="C41" s="266">
        <v>0</v>
      </c>
      <c r="D41" s="272">
        <v>0</v>
      </c>
      <c r="E41" s="262">
        <v>4465</v>
      </c>
      <c r="F41" s="262">
        <v>600</v>
      </c>
      <c r="G41" s="262">
        <v>5289</v>
      </c>
      <c r="H41" s="263">
        <v>2190</v>
      </c>
      <c r="I41" s="267"/>
      <c r="J41" s="268"/>
    </row>
    <row r="42" spans="1:10" ht="15.75">
      <c r="A42" s="258">
        <v>37</v>
      </c>
      <c r="B42" s="259" t="s">
        <v>301</v>
      </c>
      <c r="C42" s="266">
        <v>17541</v>
      </c>
      <c r="D42" s="261">
        <v>21</v>
      </c>
      <c r="E42" s="262">
        <v>417</v>
      </c>
      <c r="F42" s="262">
        <v>25</v>
      </c>
      <c r="G42" s="262">
        <v>1637</v>
      </c>
      <c r="H42" s="263">
        <v>121</v>
      </c>
      <c r="I42" s="267"/>
      <c r="J42" s="268"/>
    </row>
    <row r="43" spans="1:10" ht="15.75">
      <c r="A43" s="258">
        <v>38</v>
      </c>
      <c r="B43" s="259" t="s">
        <v>320</v>
      </c>
      <c r="C43" s="273"/>
      <c r="D43" s="261">
        <v>4621</v>
      </c>
      <c r="E43" s="262">
        <v>9150</v>
      </c>
      <c r="F43" s="262">
        <v>140273</v>
      </c>
      <c r="G43" s="262">
        <v>125797</v>
      </c>
      <c r="H43" s="263">
        <v>23885</v>
      </c>
      <c r="I43" s="267"/>
      <c r="J43" s="268"/>
    </row>
    <row r="44" spans="1:10" s="225" customFormat="1" ht="20.25" customHeight="1">
      <c r="A44" s="274"/>
      <c r="B44" s="274" t="s">
        <v>168</v>
      </c>
      <c r="C44" s="275">
        <f>SUM(C6:C43)</f>
        <v>5091759</v>
      </c>
      <c r="D44" s="275">
        <f t="shared" ref="D44:I44" si="0">SUM(D6:D43)</f>
        <v>526859</v>
      </c>
      <c r="E44" s="275">
        <f t="shared" si="0"/>
        <v>944802</v>
      </c>
      <c r="F44" s="275">
        <f t="shared" si="0"/>
        <v>1723479</v>
      </c>
      <c r="G44" s="275">
        <f t="shared" si="0"/>
        <v>8459119</v>
      </c>
      <c r="H44" s="275">
        <f t="shared" si="0"/>
        <v>316812.93</v>
      </c>
      <c r="I44" s="275">
        <f t="shared" si="0"/>
        <v>305.8900000000001</v>
      </c>
      <c r="J44" s="268"/>
    </row>
    <row r="45" spans="1:10" ht="15.75">
      <c r="A45" s="276" t="s">
        <v>321</v>
      </c>
      <c r="B45" s="276"/>
      <c r="C45" s="276"/>
      <c r="D45" s="276"/>
      <c r="E45" s="276"/>
      <c r="F45" s="277"/>
      <c r="G45" s="277"/>
      <c r="H45" s="278"/>
      <c r="I45" s="279"/>
      <c r="J45" s="268"/>
    </row>
    <row r="46" spans="1:10" ht="14.25" customHeight="1">
      <c r="A46" s="280" t="s">
        <v>322</v>
      </c>
      <c r="B46" s="280"/>
      <c r="C46" s="281"/>
      <c r="D46" s="281"/>
      <c r="E46" s="281"/>
      <c r="F46" s="282"/>
      <c r="G46" s="282"/>
      <c r="H46" s="283"/>
      <c r="I46" s="284"/>
      <c r="J46" s="268"/>
    </row>
    <row r="47" spans="1:10" ht="15.75" customHeight="1">
      <c r="A47" s="92" t="s">
        <v>323</v>
      </c>
      <c r="B47" s="285"/>
      <c r="C47" s="285"/>
      <c r="D47" s="285"/>
      <c r="E47" s="285"/>
      <c r="F47" s="286"/>
      <c r="G47" s="286"/>
      <c r="H47" s="286"/>
      <c r="I47" s="287"/>
      <c r="J47" s="265"/>
    </row>
    <row r="48" spans="1:10" ht="18.75" customHeight="1">
      <c r="A48" s="288" t="s">
        <v>324</v>
      </c>
      <c r="B48" s="289"/>
      <c r="C48" s="290"/>
      <c r="D48" s="290"/>
      <c r="E48" s="290"/>
      <c r="F48" s="291"/>
      <c r="G48" s="291"/>
      <c r="H48" s="292"/>
      <c r="I48" s="293"/>
    </row>
    <row r="50" spans="3:9">
      <c r="C50"/>
      <c r="D50"/>
      <c r="E50"/>
      <c r="F50"/>
      <c r="G50"/>
      <c r="H50"/>
      <c r="I50"/>
    </row>
    <row r="51" spans="3:9">
      <c r="C51"/>
      <c r="D51"/>
      <c r="E51"/>
      <c r="F51"/>
      <c r="G51"/>
      <c r="H51"/>
      <c r="I51"/>
    </row>
    <row r="52" spans="3:9" ht="45" customHeight="1">
      <c r="C52"/>
      <c r="D52"/>
      <c r="E52"/>
      <c r="F52"/>
      <c r="G52"/>
      <c r="H52"/>
      <c r="I52"/>
    </row>
    <row r="53" spans="3:9">
      <c r="C53"/>
      <c r="D53"/>
      <c r="E53"/>
      <c r="F53"/>
      <c r="G53"/>
      <c r="H53"/>
      <c r="I53"/>
    </row>
    <row r="54" spans="3:9">
      <c r="C54"/>
      <c r="D54"/>
      <c r="E54"/>
      <c r="F54"/>
      <c r="G54"/>
      <c r="H54"/>
      <c r="I54"/>
    </row>
    <row r="55" spans="3:9">
      <c r="C55"/>
      <c r="D55"/>
      <c r="E55"/>
      <c r="F55"/>
      <c r="G55"/>
      <c r="H55"/>
      <c r="I55"/>
    </row>
    <row r="56" spans="3:9">
      <c r="C56"/>
      <c r="D56"/>
      <c r="E56"/>
      <c r="F56"/>
      <c r="G56"/>
      <c r="H56"/>
      <c r="I56"/>
    </row>
    <row r="57" spans="3:9">
      <c r="C57"/>
      <c r="D57"/>
      <c r="E57"/>
      <c r="F57"/>
      <c r="G57"/>
      <c r="H57"/>
      <c r="I57"/>
    </row>
    <row r="58" spans="3:9">
      <c r="C58"/>
      <c r="D58"/>
      <c r="E58"/>
      <c r="F58"/>
      <c r="G58"/>
      <c r="H58"/>
      <c r="I58"/>
    </row>
    <row r="59" spans="3:9">
      <c r="C59"/>
      <c r="D59"/>
      <c r="E59"/>
      <c r="F59"/>
      <c r="G59"/>
      <c r="H59"/>
      <c r="I59"/>
    </row>
    <row r="60" spans="3:9">
      <c r="C60"/>
      <c r="D60"/>
      <c r="E60"/>
      <c r="F60"/>
      <c r="G60"/>
      <c r="H60"/>
      <c r="I60"/>
    </row>
  </sheetData>
  <mergeCells count="8">
    <mergeCell ref="A45:E45"/>
    <mergeCell ref="A1:I1"/>
    <mergeCell ref="A2:A4"/>
    <mergeCell ref="B2:B4"/>
    <mergeCell ref="C2:C4"/>
    <mergeCell ref="D2:D3"/>
    <mergeCell ref="E2:H2"/>
    <mergeCell ref="I2:I4"/>
  </mergeCells>
  <pageMargins left="0.70866141732283472" right="0.70866141732283472" top="0.74803149606299213" bottom="0.74803149606299213" header="0.31496062992125984" footer="0.31496062992125984"/>
  <pageSetup paperSize="9" scale="36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2.1</vt:lpstr>
      <vt:lpstr>2.1 Cont. </vt:lpstr>
      <vt:lpstr>2.2</vt:lpstr>
      <vt:lpstr>2.3</vt:lpstr>
      <vt:lpstr>2.4</vt:lpstr>
      <vt:lpstr>2.5</vt:lpstr>
      <vt:lpstr>2.6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ESD</dc:creator>
  <cp:lastModifiedBy>ESD</cp:lastModifiedBy>
  <dcterms:created xsi:type="dcterms:W3CDTF">2024-03-12T08:21:09Z</dcterms:created>
  <dcterms:modified xsi:type="dcterms:W3CDTF">2024-03-12T08:25:11Z</dcterms:modified>
</cp:coreProperties>
</file>