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"/>
    </mc:Choice>
  </mc:AlternateContent>
  <bookViews>
    <workbookView xWindow="0" yWindow="0" windowWidth="24000" windowHeight="9630" activeTab="3"/>
  </bookViews>
  <sheets>
    <sheet name="1.1" sheetId="1" r:id="rId1"/>
    <sheet name="1.1A" sheetId="4" r:id="rId2"/>
    <sheet name="1.2" sheetId="6" r:id="rId3"/>
    <sheet name="1.3" sheetId="7" r:id="rId4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7" l="1"/>
  <c r="G41" i="7"/>
  <c r="F41" i="7"/>
  <c r="E41" i="7"/>
  <c r="D41" i="7"/>
  <c r="C41" i="7"/>
  <c r="I40" i="7"/>
  <c r="I39" i="7"/>
  <c r="I38" i="7"/>
  <c r="I37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H18" i="6"/>
  <c r="I7" i="6" s="1"/>
  <c r="G18" i="6"/>
  <c r="F18" i="6"/>
  <c r="D18" i="6"/>
  <c r="E16" i="6" s="1"/>
  <c r="B18" i="6"/>
  <c r="C16" i="6" s="1"/>
  <c r="G16" i="6"/>
  <c r="G15" i="6"/>
  <c r="E15" i="6"/>
  <c r="C15" i="6"/>
  <c r="I14" i="6"/>
  <c r="G14" i="6"/>
  <c r="G13" i="6"/>
  <c r="E13" i="6"/>
  <c r="C13" i="6"/>
  <c r="I12" i="6"/>
  <c r="G12" i="6"/>
  <c r="G11" i="6"/>
  <c r="E11" i="6"/>
  <c r="C11" i="6"/>
  <c r="I10" i="6"/>
  <c r="G10" i="6"/>
  <c r="G9" i="6"/>
  <c r="G8" i="6"/>
  <c r="E8" i="6"/>
  <c r="C8" i="6"/>
  <c r="G7" i="6"/>
  <c r="E7" i="6"/>
  <c r="G6" i="6"/>
  <c r="E6" i="6"/>
  <c r="C6" i="6"/>
  <c r="G12" i="4"/>
  <c r="G13" i="4" s="1"/>
  <c r="F12" i="4"/>
  <c r="F13" i="4" s="1"/>
  <c r="E12" i="4"/>
  <c r="D12" i="4"/>
  <c r="C12" i="4"/>
  <c r="C13" i="4" s="1"/>
  <c r="B12" i="4"/>
  <c r="B13" i="4" s="1"/>
  <c r="I11" i="4"/>
  <c r="K11" i="4" s="1"/>
  <c r="H11" i="4"/>
  <c r="I10" i="4"/>
  <c r="K10" i="4" s="1"/>
  <c r="H10" i="4"/>
  <c r="I9" i="4"/>
  <c r="H9" i="4"/>
  <c r="I8" i="4"/>
  <c r="K8" i="4" s="1"/>
  <c r="H8" i="4"/>
  <c r="I7" i="4"/>
  <c r="K7" i="4" s="1"/>
  <c r="H7" i="4"/>
  <c r="I6" i="4"/>
  <c r="H6" i="4"/>
  <c r="I5" i="4"/>
  <c r="I12" i="4" s="1"/>
  <c r="H5" i="4"/>
  <c r="H12" i="4" s="1"/>
  <c r="I20" i="1"/>
  <c r="K17" i="1" s="1"/>
  <c r="H20" i="1"/>
  <c r="J18" i="1" s="1"/>
  <c r="G20" i="1"/>
  <c r="G21" i="1" s="1"/>
  <c r="F20" i="1"/>
  <c r="F21" i="1" s="1"/>
  <c r="E20" i="1"/>
  <c r="E21" i="1" s="1"/>
  <c r="D20" i="1"/>
  <c r="D21" i="1" s="1"/>
  <c r="C20" i="1"/>
  <c r="C21" i="1" s="1"/>
  <c r="B20" i="1"/>
  <c r="B21" i="1" s="1"/>
  <c r="K19" i="1"/>
  <c r="J19" i="1"/>
  <c r="K18" i="1"/>
  <c r="K16" i="1"/>
  <c r="K15" i="1"/>
  <c r="J15" i="1"/>
  <c r="K14" i="1"/>
  <c r="K12" i="1"/>
  <c r="K11" i="1"/>
  <c r="J11" i="1"/>
  <c r="K10" i="1"/>
  <c r="K9" i="1"/>
  <c r="J9" i="1"/>
  <c r="K8" i="1"/>
  <c r="K7" i="1"/>
  <c r="J7" i="1"/>
  <c r="K6" i="1"/>
  <c r="K5" i="1"/>
  <c r="J5" i="1"/>
  <c r="I41" i="7" l="1"/>
  <c r="I16" i="6"/>
  <c r="I6" i="6"/>
  <c r="I8" i="6"/>
  <c r="C7" i="6"/>
  <c r="C18" i="6"/>
  <c r="I17" i="6"/>
  <c r="I11" i="6"/>
  <c r="I15" i="6"/>
  <c r="C10" i="6"/>
  <c r="C12" i="6"/>
  <c r="C14" i="6"/>
  <c r="E18" i="6"/>
  <c r="I18" i="6"/>
  <c r="I9" i="6"/>
  <c r="I13" i="6"/>
  <c r="E10" i="6"/>
  <c r="E12" i="6"/>
  <c r="E14" i="6"/>
  <c r="D13" i="4"/>
  <c r="J12" i="4"/>
  <c r="H13" i="4"/>
  <c r="I13" i="4"/>
  <c r="K6" i="4"/>
  <c r="K9" i="4"/>
  <c r="E13" i="4"/>
  <c r="K5" i="4"/>
  <c r="K12" i="4" s="1"/>
  <c r="H21" i="1"/>
  <c r="I21" i="1"/>
  <c r="J8" i="1"/>
  <c r="J12" i="1"/>
  <c r="J16" i="1"/>
  <c r="J13" i="1"/>
  <c r="J17" i="1"/>
  <c r="K13" i="1"/>
  <c r="J6" i="1"/>
  <c r="J10" i="1"/>
  <c r="J14" i="1"/>
  <c r="H42" i="7" l="1"/>
  <c r="J38" i="7"/>
  <c r="J32" i="7"/>
  <c r="J28" i="7"/>
  <c r="J24" i="7"/>
  <c r="J20" i="7"/>
  <c r="J16" i="7"/>
  <c r="J12" i="7"/>
  <c r="J8" i="7"/>
  <c r="J4" i="7"/>
  <c r="J31" i="7"/>
  <c r="J27" i="7"/>
  <c r="J23" i="7"/>
  <c r="J19" i="7"/>
  <c r="J15" i="7"/>
  <c r="J11" i="7"/>
  <c r="J7" i="7"/>
  <c r="I42" i="7"/>
  <c r="J41" i="7"/>
  <c r="J37" i="7"/>
  <c r="F42" i="7"/>
  <c r="E42" i="7"/>
  <c r="J40" i="7"/>
  <c r="C42" i="7"/>
  <c r="J33" i="7"/>
  <c r="J6" i="7"/>
  <c r="G42" i="7"/>
  <c r="J25" i="7"/>
  <c r="J18" i="7"/>
  <c r="J17" i="7"/>
  <c r="J29" i="7"/>
  <c r="J5" i="7"/>
  <c r="J10" i="7"/>
  <c r="J14" i="7"/>
  <c r="J21" i="7"/>
  <c r="J22" i="7"/>
  <c r="J30" i="7"/>
  <c r="J34" i="7"/>
  <c r="J26" i="7"/>
  <c r="J39" i="7"/>
  <c r="J9" i="7"/>
  <c r="D42" i="7"/>
  <c r="J13" i="7"/>
</calcChain>
</file>

<file path=xl/sharedStrings.xml><?xml version="1.0" encoding="utf-8"?>
<sst xmlns="http://schemas.openxmlformats.org/spreadsheetml/2006/main" count="243" uniqueCount="82">
  <si>
    <t xml:space="preserve">Table 1.1: Statewise Estimated Reserves of Coal </t>
  </si>
  <si>
    <t xml:space="preserve"> (in Million Tonnes)</t>
  </si>
  <si>
    <t>States/ UTs</t>
  </si>
  <si>
    <t>Proved</t>
  </si>
  <si>
    <t>Indicated</t>
  </si>
  <si>
    <t>Inferred</t>
  </si>
  <si>
    <t>Total</t>
  </si>
  <si>
    <t>Distribution (%)</t>
  </si>
  <si>
    <t>01.04.2020</t>
  </si>
  <si>
    <t>01.04.2021</t>
  </si>
  <si>
    <t>Andhra Pradesh</t>
  </si>
  <si>
    <t>Arunachal Pradesh</t>
  </si>
  <si>
    <t>Assam</t>
  </si>
  <si>
    <t>Bihar</t>
  </si>
  <si>
    <t>Chhattisgarh</t>
  </si>
  <si>
    <t>Jharkhand</t>
  </si>
  <si>
    <t>Madhya Pradesh</t>
  </si>
  <si>
    <t>Maharashtra</t>
  </si>
  <si>
    <t>Meghalaya</t>
  </si>
  <si>
    <t>Nagaland</t>
  </si>
  <si>
    <t>Odisha</t>
  </si>
  <si>
    <t>Sikkim</t>
  </si>
  <si>
    <t>Uttar Pradesh</t>
  </si>
  <si>
    <t>West Bengal</t>
  </si>
  <si>
    <t>Telangana</t>
  </si>
  <si>
    <t>All India Total</t>
  </si>
  <si>
    <t xml:space="preserve">Distribution (%) </t>
  </si>
  <si>
    <t xml:space="preserve"> Total may not tally due to rounding off</t>
  </si>
  <si>
    <t>NOTE: Figure as on 01.04.2021 has been revised.</t>
  </si>
  <si>
    <t>Source: Office of Coal Controller, Ministry of Coal</t>
  </si>
  <si>
    <t>Table 1.1(A): Statewise Estimated Reserves of Lignite</t>
  </si>
  <si>
    <t>Gujarat</t>
  </si>
  <si>
    <t>Jammu &amp; Kashmir</t>
  </si>
  <si>
    <t>Kerala</t>
  </si>
  <si>
    <t>Puducherry</t>
  </si>
  <si>
    <t>Rajasthan</t>
  </si>
  <si>
    <t>Tamil Nadu</t>
  </si>
  <si>
    <t xml:space="preserve"> All India</t>
  </si>
  <si>
    <t xml:space="preserve">Table 1.2: Statewise Estimated Reserves of Crude Oil and Natural Gas </t>
  </si>
  <si>
    <t>States/ UTs/ Region</t>
  </si>
  <si>
    <t>Crude Oil (Million Tonnes)</t>
  </si>
  <si>
    <t>Natural Gas (billion cubic metres)</t>
  </si>
  <si>
    <t>Estimated Reserves</t>
  </si>
  <si>
    <t>Cold Bed Methane (CBM)*</t>
  </si>
  <si>
    <t>-</t>
  </si>
  <si>
    <t>Eastern Offshore</t>
  </si>
  <si>
    <t>Tripura</t>
  </si>
  <si>
    <t>Western Offshore</t>
  </si>
  <si>
    <t>* CBM : Cold Bed Methane (Jharkhand, West Bengal and M.P.)</t>
  </si>
  <si>
    <t>Notes:</t>
  </si>
  <si>
    <r>
      <t>1. Proved and indicated Balance Recoverable Reserves as on 1</t>
    </r>
    <r>
      <rPr>
        <vertAlign val="superscript"/>
        <sz val="9"/>
        <rFont val="Times New Roman"/>
        <family val="1"/>
      </rPr>
      <t xml:space="preserve">st </t>
    </r>
    <r>
      <rPr>
        <sz val="9"/>
        <rFont val="Times New Roman"/>
        <family val="1"/>
      </rPr>
      <t>April.</t>
    </r>
  </si>
  <si>
    <t>2. Western offshore includes Gujarat offshore</t>
  </si>
  <si>
    <t>3. Total may not tally due to rounding off</t>
  </si>
  <si>
    <t>Source: M/o Petroleum &amp; Natural Gas</t>
  </si>
  <si>
    <t xml:space="preserve">Table 1.3: Sourcewise and Statewise Estimated Potential of Renewable Power in India   </t>
  </si>
  <si>
    <t xml:space="preserve">  (in MW)</t>
  </si>
  <si>
    <t>Sl. No.</t>
  </si>
  <si>
    <t>Wind Power
@ 120m</t>
  </si>
  <si>
    <t>Small Hydro Power</t>
  </si>
  <si>
    <t>Biomass Power</t>
  </si>
  <si>
    <t>Cogeneration-bagasse</t>
  </si>
  <si>
    <t>Waste to Energy*</t>
  </si>
  <si>
    <t>Solar Energy</t>
  </si>
  <si>
    <t xml:space="preserve">Total </t>
  </si>
  <si>
    <t>Goa</t>
  </si>
  <si>
    <t>Haryana</t>
  </si>
  <si>
    <t>Himachal Pradesh</t>
  </si>
  <si>
    <t>Karnataka</t>
  </si>
  <si>
    <t>Manipur</t>
  </si>
  <si>
    <t>Mizoram</t>
  </si>
  <si>
    <t>Punjab</t>
  </si>
  <si>
    <t>Uttarakhand</t>
  </si>
  <si>
    <t>Andaman &amp; Nicobar</t>
  </si>
  <si>
    <t>Chandigarh</t>
  </si>
  <si>
    <t>Dadar &amp; Nagar Haveli</t>
  </si>
  <si>
    <t>Daman &amp; Diu</t>
  </si>
  <si>
    <t>Delhi</t>
  </si>
  <si>
    <t>Lakshadweep</t>
  </si>
  <si>
    <t>Others$</t>
  </si>
  <si>
    <t>$ Others includes installations through NGOs/IREDA in different states</t>
  </si>
  <si>
    <t>* Industrial waste</t>
  </si>
  <si>
    <t>Source: Ministry of New and 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</si>
</sst>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78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10" fillId="3" borderId="7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3" fontId="10" fillId="3" borderId="8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165" fontId="7" fillId="3" borderId="5" xfId="1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1" fillId="3" borderId="5" xfId="0" applyFont="1" applyFill="1" applyBorder="1"/>
    <xf numFmtId="0" fontId="11" fillId="3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/>
    </xf>
    <xf numFmtId="2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0" borderId="0" xfId="0" applyFill="1" applyBorder="1"/>
    <xf numFmtId="2" fontId="13" fillId="0" borderId="0" xfId="0" applyNumberFormat="1" applyFont="1" applyAlignment="1"/>
    <xf numFmtId="0" fontId="2" fillId="0" borderId="0" xfId="0" applyFont="1"/>
    <xf numFmtId="0" fontId="0" fillId="0" borderId="0" xfId="0" applyAlignment="1"/>
    <xf numFmtId="2" fontId="14" fillId="4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2" fontId="7" fillId="4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vertical="center"/>
    </xf>
    <xf numFmtId="2" fontId="10" fillId="3" borderId="12" xfId="0" applyNumberFormat="1" applyFont="1" applyFill="1" applyBorder="1"/>
    <xf numFmtId="2" fontId="10" fillId="3" borderId="8" xfId="0" applyNumberFormat="1" applyFont="1" applyFill="1" applyBorder="1"/>
    <xf numFmtId="1" fontId="0" fillId="0" borderId="0" xfId="0" applyNumberFormat="1"/>
    <xf numFmtId="2" fontId="10" fillId="3" borderId="8" xfId="0" applyNumberFormat="1" applyFont="1" applyFill="1" applyBorder="1" applyAlignment="1">
      <alignment horizontal="right" vertical="center"/>
    </xf>
    <xf numFmtId="1" fontId="10" fillId="3" borderId="3" xfId="0" quotePrefix="1" applyNumberFormat="1" applyFont="1" applyFill="1" applyBorder="1" applyAlignment="1">
      <alignment horizontal="right"/>
    </xf>
    <xf numFmtId="1" fontId="10" fillId="3" borderId="9" xfId="0" quotePrefix="1" applyNumberFormat="1" applyFont="1" applyFill="1" applyBorder="1" applyAlignment="1">
      <alignment horizontal="right"/>
    </xf>
    <xf numFmtId="2" fontId="0" fillId="0" borderId="0" xfId="0" applyNumberFormat="1"/>
    <xf numFmtId="0" fontId="7" fillId="3" borderId="5" xfId="0" applyFont="1" applyFill="1" applyBorder="1"/>
    <xf numFmtId="1" fontId="8" fillId="3" borderId="14" xfId="0" applyNumberFormat="1" applyFont="1" applyFill="1" applyBorder="1"/>
    <xf numFmtId="1" fontId="8" fillId="3" borderId="5" xfId="0" applyNumberFormat="1" applyFont="1" applyFill="1" applyBorder="1"/>
    <xf numFmtId="1" fontId="7" fillId="3" borderId="5" xfId="0" applyNumberFormat="1" applyFont="1" applyFill="1" applyBorder="1"/>
    <xf numFmtId="0" fontId="7" fillId="3" borderId="9" xfId="0" applyFont="1" applyFill="1" applyBorder="1" applyAlignment="1">
      <alignment horizontal="left" vertical="center" wrapText="1"/>
    </xf>
    <xf numFmtId="1" fontId="7" fillId="3" borderId="13" xfId="0" applyNumberFormat="1" applyFont="1" applyFill="1" applyBorder="1" applyAlignment="1">
      <alignment horizontal="right" vertical="center"/>
    </xf>
    <xf numFmtId="1" fontId="7" fillId="3" borderId="10" xfId="0" applyNumberFormat="1" applyFont="1" applyFill="1" applyBorder="1" applyAlignment="1">
      <alignment horizontal="right" vertical="center"/>
    </xf>
    <xf numFmtId="1" fontId="7" fillId="3" borderId="5" xfId="0" applyNumberFormat="1" applyFont="1" applyFill="1" applyBorder="1" applyAlignment="1">
      <alignment horizontal="right" vertical="center"/>
    </xf>
    <xf numFmtId="2" fontId="7" fillId="3" borderId="5" xfId="0" applyNumberFormat="1" applyFont="1" applyFill="1" applyBorder="1"/>
    <xf numFmtId="1" fontId="0" fillId="2" borderId="0" xfId="0" applyNumberForma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18" fillId="3" borderId="13" xfId="0" applyFont="1" applyFill="1" applyBorder="1"/>
    <xf numFmtId="0" fontId="18" fillId="3" borderId="14" xfId="0" applyFont="1" applyFill="1" applyBorder="1"/>
    <xf numFmtId="0" fontId="0" fillId="0" borderId="0" xfId="0" applyBorder="1"/>
    <xf numFmtId="0" fontId="18" fillId="3" borderId="8" xfId="0" applyFont="1" applyFill="1" applyBorder="1"/>
    <xf numFmtId="0" fontId="19" fillId="3" borderId="10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18" fillId="3" borderId="9" xfId="0" applyFont="1" applyFill="1" applyBorder="1"/>
    <xf numFmtId="2" fontId="10" fillId="3" borderId="12" xfId="0" applyNumberFormat="1" applyFont="1" applyFill="1" applyBorder="1" applyAlignment="1">
      <alignment horizontal="left" vertical="center"/>
    </xf>
    <xf numFmtId="2" fontId="9" fillId="3" borderId="8" xfId="0" applyNumberFormat="1" applyFont="1" applyFill="1" applyBorder="1" applyAlignment="1"/>
    <xf numFmtId="166" fontId="9" fillId="3" borderId="8" xfId="2" applyNumberFormat="1" applyFont="1" applyFill="1" applyBorder="1" applyAlignment="1"/>
    <xf numFmtId="2" fontId="9" fillId="3" borderId="12" xfId="0" applyNumberFormat="1" applyFont="1" applyFill="1" applyBorder="1" applyAlignment="1"/>
    <xf numFmtId="0" fontId="10" fillId="3" borderId="8" xfId="0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3" fillId="0" borderId="0" xfId="0" applyNumberFormat="1" applyFont="1" applyBorder="1"/>
    <xf numFmtId="2" fontId="0" fillId="0" borderId="0" xfId="0" applyNumberFormat="1" applyBorder="1"/>
    <xf numFmtId="2" fontId="9" fillId="3" borderId="8" xfId="0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left" vertical="center"/>
    </xf>
    <xf numFmtId="2" fontId="20" fillId="0" borderId="0" xfId="0" applyNumberFormat="1" applyFont="1" applyBorder="1" applyAlignment="1">
      <alignment vertical="center"/>
    </xf>
    <xf numFmtId="2" fontId="9" fillId="3" borderId="9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vertical="center"/>
    </xf>
    <xf numFmtId="2" fontId="8" fillId="3" borderId="5" xfId="0" applyNumberFormat="1" applyFont="1" applyFill="1" applyBorder="1"/>
    <xf numFmtId="9" fontId="8" fillId="3" borderId="5" xfId="2" applyFont="1" applyFill="1" applyBorder="1"/>
    <xf numFmtId="2" fontId="3" fillId="0" borderId="0" xfId="0" applyNumberFormat="1" applyFont="1"/>
    <xf numFmtId="0" fontId="10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right" vertical="center"/>
    </xf>
    <xf numFmtId="2" fontId="10" fillId="2" borderId="0" xfId="0" quotePrefix="1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6" fillId="2" borderId="0" xfId="0" applyFont="1" applyFill="1" applyBorder="1" applyAlignment="1">
      <alignment horizontal="left" wrapText="1"/>
    </xf>
    <xf numFmtId="2" fontId="15" fillId="2" borderId="0" xfId="0" applyNumberFormat="1" applyFont="1" applyFill="1" applyBorder="1"/>
    <xf numFmtId="2" fontId="15" fillId="0" borderId="0" xfId="0" applyNumberFormat="1" applyFont="1" applyFill="1" applyBorder="1"/>
    <xf numFmtId="1" fontId="15" fillId="0" borderId="0" xfId="0" applyNumberFormat="1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2" borderId="0" xfId="3" quotePrefix="1" applyFont="1" applyFill="1" applyAlignment="1"/>
    <xf numFmtId="0" fontId="6" fillId="2" borderId="0" xfId="0" applyFont="1" applyFill="1" applyAlignment="1"/>
    <xf numFmtId="0" fontId="6" fillId="0" borderId="0" xfId="0" applyFont="1" applyFill="1" applyAlignment="1"/>
    <xf numFmtId="0" fontId="6" fillId="2" borderId="0" xfId="3" applyFont="1" applyFill="1" applyAlignment="1"/>
    <xf numFmtId="0" fontId="23" fillId="2" borderId="0" xfId="0" applyFont="1" applyFill="1" applyBorder="1" applyAlignment="1">
      <alignment vertical="center"/>
    </xf>
    <xf numFmtId="0" fontId="0" fillId="2" borderId="0" xfId="0" applyFill="1"/>
    <xf numFmtId="0" fontId="2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0" applyFont="1" applyFill="1" applyAlignment="1">
      <alignment horizontal="left" indent="1"/>
    </xf>
    <xf numFmtId="0" fontId="0" fillId="0" borderId="0" xfId="0" applyAlignment="1">
      <alignment horizontal="center" wrapText="1"/>
    </xf>
    <xf numFmtId="1" fontId="3" fillId="0" borderId="0" xfId="0" applyNumberFormat="1" applyFont="1"/>
    <xf numFmtId="2" fontId="10" fillId="4" borderId="0" xfId="0" applyNumberFormat="1" applyFont="1" applyFill="1" applyBorder="1" applyAlignment="1">
      <alignment horizontal="lef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0" fontId="11" fillId="2" borderId="0" xfId="0" applyFont="1" applyFill="1" applyAlignment="1"/>
    <xf numFmtId="0" fontId="7" fillId="2" borderId="2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 vertical="top"/>
    </xf>
    <xf numFmtId="0" fontId="10" fillId="3" borderId="7" xfId="0" applyFont="1" applyFill="1" applyBorder="1" applyAlignment="1"/>
    <xf numFmtId="1" fontId="10" fillId="3" borderId="8" xfId="0" applyNumberFormat="1" applyFont="1" applyFill="1" applyBorder="1" applyAlignment="1">
      <alignment horizontal="right"/>
    </xf>
    <xf numFmtId="1" fontId="10" fillId="3" borderId="7" xfId="0" applyNumberFormat="1" applyFont="1" applyFill="1" applyBorder="1" applyAlignment="1">
      <alignment horizontal="right"/>
    </xf>
    <xf numFmtId="1" fontId="7" fillId="3" borderId="8" xfId="0" applyNumberFormat="1" applyFont="1" applyFill="1" applyBorder="1" applyAlignment="1">
      <alignment horizontal="right"/>
    </xf>
    <xf numFmtId="166" fontId="7" fillId="3" borderId="8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" fontId="10" fillId="3" borderId="8" xfId="0" quotePrefix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5" fontId="10" fillId="3" borderId="8" xfId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justify" vertical="center" wrapText="1"/>
    </xf>
    <xf numFmtId="1" fontId="7" fillId="3" borderId="8" xfId="0" quotePrefix="1" applyNumberFormat="1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right" vertical="center"/>
    </xf>
    <xf numFmtId="9" fontId="7" fillId="3" borderId="5" xfId="2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wrapText="1"/>
    </xf>
    <xf numFmtId="2" fontId="7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2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23" fillId="2" borderId="0" xfId="0" applyFont="1" applyFill="1" applyAlignment="1"/>
    <xf numFmtId="0" fontId="7" fillId="2" borderId="0" xfId="0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1019175</xdr:colOff>
      <xdr:row>1</xdr:row>
      <xdr:rowOff>152400</xdr:rowOff>
    </xdr:from>
    <xdr:to>
      <xdr:col>16</xdr:col>
      <xdr:colOff>342900</xdr:colOff>
      <xdr:row>2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648825" y="628650"/>
          <a:ext cx="47053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tatistics-%202022_All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6.7"/>
      <sheetName val="6.8"/>
      <sheetName val="6.9"/>
      <sheetName val="Energy Balance"/>
      <sheetName val="7.1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 8.4 "/>
      <sheetName val="Supporting Tables(Ch-8)"/>
      <sheetName val="Annexure I"/>
      <sheetName val="Annexure IV"/>
      <sheetName val="7.1-source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52"/>
  <sheetViews>
    <sheetView showGridLines="0" workbookViewId="0">
      <selection activeCell="R37" sqref="R37"/>
    </sheetView>
  </sheetViews>
  <sheetFormatPr defaultColWidth="9.140625" defaultRowHeight="15" x14ac:dyDescent="0.25"/>
  <cols>
    <col min="1" max="1" width="15.85546875" customWidth="1"/>
    <col min="2" max="11" width="9.85546875" bestFit="1" customWidth="1"/>
  </cols>
  <sheetData>
    <row r="1" spans="1:12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12" customHeight="1" x14ac:dyDescent="0.25">
      <c r="A2" s="3"/>
      <c r="B2" s="4"/>
      <c r="C2" s="3"/>
      <c r="D2" s="4"/>
      <c r="E2" s="3"/>
      <c r="F2" s="3"/>
      <c r="G2" s="3"/>
      <c r="H2" s="5" t="s">
        <v>1</v>
      </c>
      <c r="I2" s="5"/>
      <c r="J2" s="5"/>
      <c r="K2" s="6"/>
    </row>
    <row r="3" spans="1:12" ht="15" customHeight="1" x14ac:dyDescent="0.25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8"/>
      <c r="H3" s="8" t="s">
        <v>6</v>
      </c>
      <c r="I3" s="8"/>
      <c r="J3" s="8" t="s">
        <v>7</v>
      </c>
      <c r="K3" s="8"/>
    </row>
    <row r="4" spans="1:12" x14ac:dyDescent="0.25">
      <c r="A4" s="9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</row>
    <row r="5" spans="1:12" x14ac:dyDescent="0.25">
      <c r="A5" s="11" t="s">
        <v>10</v>
      </c>
      <c r="B5" s="12">
        <v>97</v>
      </c>
      <c r="C5" s="12">
        <v>920.96</v>
      </c>
      <c r="D5" s="13">
        <v>1078</v>
      </c>
      <c r="E5" s="12">
        <v>901.07</v>
      </c>
      <c r="F5" s="13">
        <v>432</v>
      </c>
      <c r="G5" s="14">
        <v>425.19</v>
      </c>
      <c r="H5" s="13">
        <v>1607</v>
      </c>
      <c r="I5" s="13">
        <v>2247.2200000000003</v>
      </c>
      <c r="J5" s="15">
        <f>(H5/$H$20)*100</f>
        <v>0.4671253622619681</v>
      </c>
      <c r="K5" s="15">
        <f>(I5/$I$20)*100</f>
        <v>0.63818638540065653</v>
      </c>
      <c r="L5" s="16"/>
    </row>
    <row r="6" spans="1:12" x14ac:dyDescent="0.25">
      <c r="A6" s="11" t="s">
        <v>11</v>
      </c>
      <c r="B6" s="17">
        <v>31</v>
      </c>
      <c r="C6" s="18">
        <v>31.23</v>
      </c>
      <c r="D6" s="18">
        <v>40</v>
      </c>
      <c r="E6" s="18">
        <v>40.11</v>
      </c>
      <c r="F6" s="18">
        <v>19</v>
      </c>
      <c r="G6" s="18">
        <v>18.89</v>
      </c>
      <c r="H6" s="13">
        <v>90</v>
      </c>
      <c r="I6" s="18">
        <v>90.23</v>
      </c>
      <c r="J6" s="15">
        <f>(H6/$H$20)*100</f>
        <v>2.616134573962485E-2</v>
      </c>
      <c r="K6" s="15">
        <f t="shared" ref="K6:K19" si="0">(I6/$I$20)*100</f>
        <v>2.5624352557694054E-2</v>
      </c>
      <c r="L6" s="16"/>
    </row>
    <row r="7" spans="1:12" x14ac:dyDescent="0.25">
      <c r="A7" s="11" t="s">
        <v>12</v>
      </c>
      <c r="B7" s="17">
        <v>465</v>
      </c>
      <c r="C7" s="18">
        <v>464.78000000000003</v>
      </c>
      <c r="D7" s="18">
        <v>57</v>
      </c>
      <c r="E7" s="18">
        <v>57.21</v>
      </c>
      <c r="F7" s="18">
        <v>3</v>
      </c>
      <c r="G7" s="19">
        <v>3.02</v>
      </c>
      <c r="H7" s="13">
        <v>525</v>
      </c>
      <c r="I7" s="18">
        <v>525.01</v>
      </c>
      <c r="J7" s="15">
        <f t="shared" ref="J7:J19" si="1">(H7/$H$20)*100</f>
        <v>0.15260785014781161</v>
      </c>
      <c r="K7" s="15">
        <f t="shared" si="0"/>
        <v>0.14909721086462324</v>
      </c>
      <c r="L7" s="16"/>
    </row>
    <row r="8" spans="1:12" x14ac:dyDescent="0.25">
      <c r="A8" s="11" t="s">
        <v>13</v>
      </c>
      <c r="B8" s="17">
        <v>310</v>
      </c>
      <c r="C8" s="18">
        <v>309.52999999999997</v>
      </c>
      <c r="D8" s="18">
        <v>2431</v>
      </c>
      <c r="E8" s="18">
        <v>3143.2400000000002</v>
      </c>
      <c r="F8" s="18">
        <v>11</v>
      </c>
      <c r="G8" s="18">
        <v>11.3</v>
      </c>
      <c r="H8" s="13">
        <v>2751</v>
      </c>
      <c r="I8" s="18">
        <v>3464.0700000000006</v>
      </c>
      <c r="J8" s="15">
        <f t="shared" si="1"/>
        <v>0.79966513477453283</v>
      </c>
      <c r="K8" s="15">
        <f t="shared" si="0"/>
        <v>0.98375873838558414</v>
      </c>
      <c r="L8" s="16"/>
    </row>
    <row r="9" spans="1:12" x14ac:dyDescent="0.25">
      <c r="A9" s="11" t="s">
        <v>14</v>
      </c>
      <c r="B9" s="17">
        <v>24985</v>
      </c>
      <c r="C9" s="18">
        <v>31561.550000000003</v>
      </c>
      <c r="D9" s="18">
        <v>42368</v>
      </c>
      <c r="E9" s="18">
        <v>40425</v>
      </c>
      <c r="F9" s="18">
        <v>2079</v>
      </c>
      <c r="G9" s="18">
        <v>1436.99</v>
      </c>
      <c r="H9" s="13">
        <v>69432</v>
      </c>
      <c r="I9" s="18">
        <v>73423.540000000008</v>
      </c>
      <c r="J9" s="15">
        <f t="shared" si="1"/>
        <v>20.182606193262583</v>
      </c>
      <c r="K9" s="15">
        <f t="shared" si="0"/>
        <v>20.851498115858934</v>
      </c>
      <c r="L9" s="16"/>
    </row>
    <row r="10" spans="1:12" x14ac:dyDescent="0.25">
      <c r="A10" s="11" t="s">
        <v>15</v>
      </c>
      <c r="B10" s="17">
        <v>49469</v>
      </c>
      <c r="C10" s="18">
        <v>52046.11</v>
      </c>
      <c r="D10" s="18">
        <v>30284</v>
      </c>
      <c r="E10" s="18">
        <v>28882.309999999998</v>
      </c>
      <c r="F10" s="18">
        <v>5850</v>
      </c>
      <c r="G10" s="18">
        <v>5288.4</v>
      </c>
      <c r="H10" s="13">
        <v>85602</v>
      </c>
      <c r="I10" s="18">
        <v>86216.819999999992</v>
      </c>
      <c r="J10" s="15">
        <f t="shared" si="1"/>
        <v>24.882927977815179</v>
      </c>
      <c r="K10" s="15">
        <f t="shared" si="0"/>
        <v>24.484652466843041</v>
      </c>
      <c r="L10" s="16"/>
    </row>
    <row r="11" spans="1:12" x14ac:dyDescent="0.25">
      <c r="A11" s="11" t="s">
        <v>16</v>
      </c>
      <c r="B11" s="17">
        <v>12597</v>
      </c>
      <c r="C11" s="18">
        <v>13479.169999999998</v>
      </c>
      <c r="D11" s="18">
        <v>12888</v>
      </c>
      <c r="E11" s="18">
        <v>13059.880000000001</v>
      </c>
      <c r="F11" s="18">
        <v>3799</v>
      </c>
      <c r="G11" s="18">
        <v>3677.77</v>
      </c>
      <c r="H11" s="13">
        <v>29285</v>
      </c>
      <c r="I11" s="18">
        <v>30216.82</v>
      </c>
      <c r="J11" s="15">
        <f t="shared" si="1"/>
        <v>8.5126112220545966</v>
      </c>
      <c r="K11" s="15">
        <f t="shared" si="0"/>
        <v>8.581252896513142</v>
      </c>
      <c r="L11" s="16"/>
    </row>
    <row r="12" spans="1:12" x14ac:dyDescent="0.25">
      <c r="A12" s="11" t="s">
        <v>17</v>
      </c>
      <c r="B12" s="17">
        <v>7624</v>
      </c>
      <c r="C12" s="18">
        <v>7769.53</v>
      </c>
      <c r="D12" s="18">
        <v>3257</v>
      </c>
      <c r="E12" s="18">
        <v>3319.5200000000004</v>
      </c>
      <c r="F12" s="18">
        <v>1847</v>
      </c>
      <c r="G12" s="18">
        <v>1846.59</v>
      </c>
      <c r="H12" s="13">
        <v>12728</v>
      </c>
      <c r="I12" s="18">
        <v>12935.64</v>
      </c>
      <c r="J12" s="15">
        <f t="shared" si="1"/>
        <v>3.6997956508216112</v>
      </c>
      <c r="K12" s="15">
        <f t="shared" si="0"/>
        <v>3.6735830646061118</v>
      </c>
      <c r="L12" s="16"/>
    </row>
    <row r="13" spans="1:12" x14ac:dyDescent="0.25">
      <c r="A13" s="11" t="s">
        <v>18</v>
      </c>
      <c r="B13" s="17">
        <v>89</v>
      </c>
      <c r="C13" s="18">
        <v>89.04</v>
      </c>
      <c r="D13" s="18">
        <v>17</v>
      </c>
      <c r="E13" s="18">
        <v>16.510000000000002</v>
      </c>
      <c r="F13" s="18">
        <v>471</v>
      </c>
      <c r="G13" s="18">
        <v>470.93000000000006</v>
      </c>
      <c r="H13" s="13">
        <v>576</v>
      </c>
      <c r="I13" s="18">
        <v>576.48</v>
      </c>
      <c r="J13" s="15">
        <f t="shared" si="1"/>
        <v>0.16743261273359902</v>
      </c>
      <c r="K13" s="15">
        <f t="shared" si="0"/>
        <v>0.16371413900542467</v>
      </c>
      <c r="L13" s="16"/>
    </row>
    <row r="14" spans="1:12" x14ac:dyDescent="0.25">
      <c r="A14" s="11" t="s">
        <v>19</v>
      </c>
      <c r="B14" s="17">
        <v>9</v>
      </c>
      <c r="C14" s="18">
        <v>8.76</v>
      </c>
      <c r="D14" s="18">
        <v>22</v>
      </c>
      <c r="E14" s="18">
        <v>21.83</v>
      </c>
      <c r="F14" s="18">
        <v>415</v>
      </c>
      <c r="G14" s="18">
        <v>415.83000000000004</v>
      </c>
      <c r="H14" s="13">
        <v>446</v>
      </c>
      <c r="I14" s="18">
        <v>446.42</v>
      </c>
      <c r="J14" s="15">
        <f t="shared" si="1"/>
        <v>0.12964400222080757</v>
      </c>
      <c r="K14" s="15">
        <f t="shared" si="0"/>
        <v>0.12677849350333348</v>
      </c>
      <c r="L14" s="16"/>
    </row>
    <row r="15" spans="1:12" x14ac:dyDescent="0.25">
      <c r="A15" s="11" t="s">
        <v>20</v>
      </c>
      <c r="B15" s="17">
        <v>40872</v>
      </c>
      <c r="C15" s="18">
        <v>43325.579999999994</v>
      </c>
      <c r="D15" s="18">
        <v>36067</v>
      </c>
      <c r="E15" s="18">
        <v>35222.11</v>
      </c>
      <c r="F15" s="18">
        <v>7713</v>
      </c>
      <c r="G15" s="18">
        <v>6330.36</v>
      </c>
      <c r="H15" s="13">
        <v>84652</v>
      </c>
      <c r="I15" s="18">
        <v>84878.05</v>
      </c>
      <c r="J15" s="15">
        <f t="shared" si="1"/>
        <v>24.606780439452471</v>
      </c>
      <c r="K15" s="15">
        <f t="shared" si="0"/>
        <v>24.104456141079282</v>
      </c>
      <c r="L15" s="16"/>
    </row>
    <row r="16" spans="1:12" x14ac:dyDescent="0.25">
      <c r="A16" s="11" t="s">
        <v>21</v>
      </c>
      <c r="B16" s="17">
        <v>0</v>
      </c>
      <c r="C16" s="18">
        <v>0</v>
      </c>
      <c r="D16" s="18">
        <v>58</v>
      </c>
      <c r="E16" s="18">
        <v>58.25</v>
      </c>
      <c r="F16" s="18">
        <v>43</v>
      </c>
      <c r="G16" s="18">
        <v>42.98</v>
      </c>
      <c r="H16" s="13">
        <v>101</v>
      </c>
      <c r="I16" s="18">
        <v>101.22999999999999</v>
      </c>
      <c r="J16" s="15">
        <f t="shared" si="1"/>
        <v>2.9358843552245658E-2</v>
      </c>
      <c r="K16" s="15">
        <f t="shared" si="0"/>
        <v>2.8748234616151707E-2</v>
      </c>
      <c r="L16" s="16"/>
    </row>
    <row r="17" spans="1:12" x14ac:dyDescent="0.25">
      <c r="A17" s="11" t="s">
        <v>22</v>
      </c>
      <c r="B17" s="17">
        <v>884</v>
      </c>
      <c r="C17" s="18">
        <v>884.04</v>
      </c>
      <c r="D17" s="18">
        <v>178</v>
      </c>
      <c r="E17" s="18">
        <v>177.76</v>
      </c>
      <c r="F17" s="18">
        <v>0</v>
      </c>
      <c r="G17" s="18">
        <v>0</v>
      </c>
      <c r="H17" s="13">
        <v>1062</v>
      </c>
      <c r="I17" s="18">
        <v>1061.8</v>
      </c>
      <c r="J17" s="15">
        <f t="shared" si="1"/>
        <v>0.30870387972757318</v>
      </c>
      <c r="K17" s="15">
        <f t="shared" si="0"/>
        <v>0.30153981542457658</v>
      </c>
      <c r="L17" s="16"/>
    </row>
    <row r="18" spans="1:12" x14ac:dyDescent="0.25">
      <c r="A18" s="11" t="s">
        <v>23</v>
      </c>
      <c r="B18" s="17">
        <v>15189</v>
      </c>
      <c r="C18" s="18">
        <v>15199.490000000002</v>
      </c>
      <c r="D18" s="18">
        <v>13125</v>
      </c>
      <c r="E18" s="18">
        <v>13295.98</v>
      </c>
      <c r="F18" s="18">
        <v>4623</v>
      </c>
      <c r="G18" s="18">
        <v>4596.670000000001</v>
      </c>
      <c r="H18" s="13">
        <v>32937</v>
      </c>
      <c r="I18" s="18">
        <v>33092.14</v>
      </c>
      <c r="J18" s="15">
        <f t="shared" si="1"/>
        <v>9.5741804958447059</v>
      </c>
      <c r="K18" s="15">
        <f t="shared" si="0"/>
        <v>9.3978129474517313</v>
      </c>
      <c r="L18" s="16"/>
    </row>
    <row r="19" spans="1:12" x14ac:dyDescent="0.25">
      <c r="A19" s="11" t="s">
        <v>24</v>
      </c>
      <c r="B19" s="20">
        <v>10841</v>
      </c>
      <c r="C19" s="20">
        <v>11089.17</v>
      </c>
      <c r="D19" s="20">
        <v>8521</v>
      </c>
      <c r="E19" s="20">
        <v>8328.26</v>
      </c>
      <c r="F19" s="20">
        <v>2863</v>
      </c>
      <c r="G19" s="21">
        <v>3433.07</v>
      </c>
      <c r="H19" s="13">
        <v>22225</v>
      </c>
      <c r="I19" s="18">
        <v>22850.5</v>
      </c>
      <c r="J19" s="15">
        <f t="shared" si="1"/>
        <v>6.4603989895906917</v>
      </c>
      <c r="K19" s="15">
        <f t="shared" si="0"/>
        <v>6.4892969978897046</v>
      </c>
      <c r="L19" s="16"/>
    </row>
    <row r="20" spans="1:12" x14ac:dyDescent="0.25">
      <c r="A20" s="22" t="s">
        <v>25</v>
      </c>
      <c r="B20" s="23">
        <f>SUM(B5:B19)</f>
        <v>163462</v>
      </c>
      <c r="C20" s="23">
        <f t="shared" ref="C20:I20" si="2">SUM(C5:C19)</f>
        <v>177178.94</v>
      </c>
      <c r="D20" s="23">
        <f t="shared" si="2"/>
        <v>150391</v>
      </c>
      <c r="E20" s="23">
        <f t="shared" si="2"/>
        <v>146949.04</v>
      </c>
      <c r="F20" s="23">
        <f t="shared" si="2"/>
        <v>30168</v>
      </c>
      <c r="G20" s="23">
        <f t="shared" si="2"/>
        <v>27997.99</v>
      </c>
      <c r="H20" s="23">
        <f t="shared" si="2"/>
        <v>344019</v>
      </c>
      <c r="I20" s="23">
        <f t="shared" si="2"/>
        <v>352125.97000000003</v>
      </c>
      <c r="J20" s="24">
        <v>100</v>
      </c>
      <c r="K20" s="24">
        <v>100</v>
      </c>
      <c r="L20" s="16"/>
    </row>
    <row r="21" spans="1:12" x14ac:dyDescent="0.25">
      <c r="A21" s="25" t="s">
        <v>26</v>
      </c>
      <c r="B21" s="26">
        <f t="shared" ref="B21:H21" si="3">(B20/$H$20)*100</f>
        <v>47.515398858783961</v>
      </c>
      <c r="C21" s="26">
        <f>(C20/$I$20)*100</f>
        <v>50.316919254776913</v>
      </c>
      <c r="D21" s="27">
        <f t="shared" si="3"/>
        <v>43.715899412532451</v>
      </c>
      <c r="E21" s="26">
        <f>(E20/$I$20)*100</f>
        <v>41.731951778506996</v>
      </c>
      <c r="F21" s="27">
        <f t="shared" si="3"/>
        <v>8.7692830919222491</v>
      </c>
      <c r="G21" s="26">
        <f>(G20/$I$20)*100</f>
        <v>7.9511289667160865</v>
      </c>
      <c r="H21" s="27">
        <f t="shared" si="3"/>
        <v>100</v>
      </c>
      <c r="I21" s="27">
        <f>(I20/$I$20)*100</f>
        <v>100</v>
      </c>
      <c r="J21" s="28"/>
      <c r="K21" s="29"/>
    </row>
    <row r="22" spans="1:12" x14ac:dyDescent="0.25">
      <c r="A22" s="30" t="s">
        <v>27</v>
      </c>
      <c r="B22" s="30"/>
      <c r="C22" s="30"/>
      <c r="D22" s="30"/>
      <c r="E22" s="30"/>
      <c r="F22" s="31"/>
      <c r="G22" s="32"/>
      <c r="H22" s="31"/>
      <c r="I22" s="32"/>
      <c r="J22" s="32"/>
      <c r="K22" s="32"/>
    </row>
    <row r="23" spans="1:12" x14ac:dyDescent="0.25">
      <c r="A23" s="33" t="s">
        <v>28</v>
      </c>
      <c r="B23" s="33"/>
      <c r="C23" s="33"/>
      <c r="D23" s="33"/>
      <c r="E23" s="33"/>
      <c r="F23" s="31"/>
      <c r="G23" s="32"/>
      <c r="H23" s="31"/>
      <c r="I23" s="32"/>
      <c r="J23" s="32"/>
      <c r="K23" s="32"/>
    </row>
    <row r="24" spans="1:12" ht="18.75" customHeight="1" x14ac:dyDescent="0.25">
      <c r="A24" s="34" t="s">
        <v>29</v>
      </c>
      <c r="B24" s="34"/>
      <c r="C24" s="34"/>
      <c r="D24" s="34"/>
      <c r="E24" s="34"/>
      <c r="F24" s="33"/>
      <c r="G24" s="33"/>
      <c r="H24" s="33"/>
      <c r="I24" s="33"/>
      <c r="J24" s="33"/>
      <c r="K24" s="33"/>
    </row>
    <row r="25" spans="1:12" ht="21" customHeight="1" x14ac:dyDescent="0.25">
      <c r="A25" s="35"/>
      <c r="B25" s="35"/>
      <c r="C25" s="35"/>
      <c r="D25" s="35"/>
      <c r="E25" s="35"/>
      <c r="F25" s="36"/>
      <c r="G25" s="36"/>
      <c r="H25" s="36"/>
      <c r="I25" s="36"/>
      <c r="J25" s="37"/>
    </row>
    <row r="26" spans="1:12" x14ac:dyDescent="0.25">
      <c r="B26" s="38"/>
    </row>
    <row r="27" spans="1:12" x14ac:dyDescent="0.25">
      <c r="B27" s="39"/>
    </row>
    <row r="28" spans="1:12" x14ac:dyDescent="0.25">
      <c r="B28" s="39"/>
    </row>
    <row r="29" spans="1:12" x14ac:dyDescent="0.25">
      <c r="B29" s="39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12" x14ac:dyDescent="0.25">
      <c r="A32" s="35"/>
      <c r="B32" s="40"/>
      <c r="C32" s="35"/>
      <c r="D32" s="41"/>
      <c r="E32" s="35"/>
      <c r="F32" s="35"/>
      <c r="G32" s="35"/>
      <c r="H32" s="35"/>
      <c r="I32" s="35"/>
    </row>
    <row r="33" spans="1:10" x14ac:dyDescent="0.25">
      <c r="A33" s="35"/>
      <c r="B33" s="35"/>
      <c r="C33" s="35"/>
      <c r="D33" s="35"/>
      <c r="E33" s="35"/>
      <c r="F33" s="35"/>
      <c r="G33" s="35"/>
      <c r="H33" s="35"/>
      <c r="I33" s="42"/>
      <c r="J33" s="43"/>
    </row>
    <row r="34" spans="1:10" x14ac:dyDescent="0.25">
      <c r="A34" s="35"/>
      <c r="B34" s="35"/>
      <c r="C34" s="35"/>
      <c r="D34" s="44"/>
      <c r="E34" s="44"/>
      <c r="F34" s="44"/>
      <c r="G34" s="44"/>
      <c r="H34" s="44"/>
      <c r="I34" s="35"/>
    </row>
    <row r="35" spans="1:10" x14ac:dyDescent="0.25">
      <c r="A35" s="41"/>
      <c r="B35" s="45"/>
      <c r="C35" s="35"/>
      <c r="D35" s="46"/>
      <c r="E35" s="46"/>
      <c r="F35" s="45"/>
      <c r="G35" s="47"/>
      <c r="H35" s="47"/>
      <c r="I35" s="35"/>
    </row>
    <row r="36" spans="1:10" x14ac:dyDescent="0.25">
      <c r="A36" s="45"/>
      <c r="B36" s="45"/>
      <c r="C36" s="35"/>
      <c r="D36" s="46"/>
      <c r="E36" s="46"/>
      <c r="F36" s="45"/>
      <c r="G36" s="47"/>
      <c r="H36" s="47"/>
      <c r="I36" s="35"/>
    </row>
    <row r="37" spans="1:10" x14ac:dyDescent="0.25">
      <c r="A37" s="45"/>
      <c r="B37" s="45"/>
      <c r="C37" s="35"/>
      <c r="D37" s="46"/>
      <c r="E37" s="46"/>
      <c r="F37" s="45"/>
      <c r="G37" s="47"/>
      <c r="H37" s="47"/>
      <c r="I37" s="35"/>
    </row>
    <row r="38" spans="1:10" x14ac:dyDescent="0.25">
      <c r="A38" s="41"/>
      <c r="B38" s="45"/>
      <c r="C38" s="35"/>
      <c r="D38" s="46"/>
      <c r="E38" s="46"/>
      <c r="F38" s="41"/>
      <c r="G38" s="47"/>
      <c r="H38" s="47"/>
      <c r="I38" s="35"/>
    </row>
    <row r="39" spans="1:10" x14ac:dyDescent="0.25">
      <c r="A39" s="45"/>
      <c r="B39" s="45"/>
      <c r="C39" s="35"/>
      <c r="D39" s="46"/>
      <c r="E39" s="46"/>
      <c r="F39" s="45"/>
      <c r="G39" s="47"/>
      <c r="H39" s="47"/>
      <c r="I39" s="35"/>
    </row>
    <row r="40" spans="1:10" x14ac:dyDescent="0.25">
      <c r="A40" s="45"/>
      <c r="B40" s="45"/>
      <c r="C40" s="35"/>
      <c r="D40" s="46"/>
      <c r="E40" s="46"/>
      <c r="F40" s="45"/>
      <c r="G40" s="47"/>
      <c r="H40" s="47"/>
      <c r="I40" s="35"/>
    </row>
    <row r="41" spans="1:10" x14ac:dyDescent="0.25">
      <c r="A41" s="45"/>
      <c r="B41" s="45"/>
      <c r="C41" s="45"/>
      <c r="D41" s="46"/>
      <c r="E41" s="46"/>
      <c r="F41" s="45"/>
      <c r="G41" s="47"/>
      <c r="H41" s="47"/>
      <c r="I41" s="35"/>
    </row>
    <row r="42" spans="1:10" x14ac:dyDescent="0.25">
      <c r="A42" s="45"/>
      <c r="B42" s="45"/>
      <c r="C42" s="35"/>
      <c r="D42" s="46"/>
      <c r="E42" s="46"/>
      <c r="F42" s="45"/>
      <c r="G42" s="47"/>
      <c r="H42" s="47"/>
      <c r="I42" s="35"/>
    </row>
    <row r="43" spans="1:10" x14ac:dyDescent="0.25">
      <c r="A43" s="45"/>
      <c r="B43" s="45"/>
      <c r="C43" s="35"/>
      <c r="D43" s="46"/>
      <c r="E43" s="46"/>
      <c r="F43" s="45"/>
      <c r="G43" s="47"/>
      <c r="H43" s="47"/>
      <c r="I43" s="35"/>
    </row>
    <row r="44" spans="1:10" x14ac:dyDescent="0.25">
      <c r="A44" s="45"/>
      <c r="B44" s="45"/>
      <c r="C44" s="35"/>
      <c r="D44" s="46"/>
      <c r="E44" s="46"/>
      <c r="F44" s="45"/>
      <c r="G44" s="47"/>
      <c r="H44" s="47"/>
      <c r="I44" s="35"/>
    </row>
    <row r="45" spans="1:10" x14ac:dyDescent="0.25">
      <c r="A45" s="45"/>
      <c r="B45" s="45"/>
      <c r="C45" s="35"/>
      <c r="D45" s="46"/>
      <c r="E45" s="46"/>
      <c r="F45" s="45"/>
      <c r="G45" s="47"/>
      <c r="H45" s="47"/>
      <c r="I45" s="35"/>
    </row>
    <row r="46" spans="1:10" x14ac:dyDescent="0.25">
      <c r="A46" s="45"/>
      <c r="B46" s="45"/>
      <c r="C46" s="35"/>
      <c r="D46" s="46"/>
      <c r="E46" s="46"/>
      <c r="F46" s="45"/>
      <c r="G46" s="47"/>
      <c r="H46" s="47"/>
      <c r="I46" s="35"/>
    </row>
    <row r="47" spans="1:10" x14ac:dyDescent="0.25">
      <c r="A47" s="45"/>
      <c r="B47" s="45"/>
      <c r="C47" s="35"/>
      <c r="D47" s="46"/>
      <c r="E47" s="46"/>
      <c r="F47" s="45"/>
      <c r="G47" s="47"/>
      <c r="H47" s="47"/>
      <c r="I47" s="35"/>
    </row>
    <row r="48" spans="1:10" x14ac:dyDescent="0.25">
      <c r="A48" s="45"/>
      <c r="B48" s="45"/>
      <c r="C48" s="35"/>
      <c r="D48" s="46"/>
      <c r="E48" s="46"/>
      <c r="F48" s="45"/>
      <c r="G48" s="47"/>
      <c r="H48" s="47"/>
      <c r="I48" s="35"/>
    </row>
    <row r="49" spans="1:9" x14ac:dyDescent="0.25">
      <c r="A49" s="45"/>
      <c r="B49" s="45"/>
      <c r="C49" s="35"/>
      <c r="D49" s="46"/>
      <c r="E49" s="46"/>
      <c r="F49" s="45"/>
      <c r="G49" s="47"/>
      <c r="H49" s="47"/>
      <c r="I49" s="35"/>
    </row>
    <row r="50" spans="1:9" x14ac:dyDescent="0.25">
      <c r="A50" s="45"/>
      <c r="B50" s="45"/>
      <c r="C50" s="35"/>
      <c r="D50" s="46"/>
      <c r="E50" s="46"/>
      <c r="F50" s="41"/>
      <c r="G50" s="47"/>
      <c r="H50" s="47"/>
      <c r="I50" s="35"/>
    </row>
    <row r="51" spans="1:9" x14ac:dyDescent="0.25">
      <c r="A51" s="48"/>
      <c r="B51" s="35"/>
      <c r="C51" s="35"/>
      <c r="D51" s="35"/>
      <c r="E51" s="35"/>
      <c r="F51" s="35"/>
      <c r="G51" s="35"/>
      <c r="H51" s="42"/>
      <c r="I51" s="35"/>
    </row>
    <row r="52" spans="1:9" x14ac:dyDescent="0.25">
      <c r="A52" s="35"/>
      <c r="B52" s="35"/>
      <c r="C52" s="35"/>
      <c r="D52" s="35"/>
      <c r="E52" s="35"/>
      <c r="F52" s="35"/>
      <c r="G52" s="35"/>
      <c r="H52" s="35"/>
      <c r="I52" s="35"/>
    </row>
  </sheetData>
  <mergeCells count="11">
    <mergeCell ref="A22:E22"/>
    <mergeCell ref="A24:E24"/>
    <mergeCell ref="D34:H34"/>
    <mergeCell ref="A1:K1"/>
    <mergeCell ref="H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6"/>
  <sheetViews>
    <sheetView showGridLines="0" workbookViewId="0">
      <selection activeCell="N12" sqref="N12"/>
    </sheetView>
  </sheetViews>
  <sheetFormatPr defaultColWidth="9.140625" defaultRowHeight="15" x14ac:dyDescent="0.25"/>
  <cols>
    <col min="1" max="1" width="15.42578125" customWidth="1"/>
    <col min="2" max="11" width="10.28515625" customWidth="1"/>
  </cols>
  <sheetData>
    <row r="1" spans="1:15" ht="31.5" customHeight="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5" ht="13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50" t="s">
        <v>1</v>
      </c>
      <c r="K2" s="50"/>
      <c r="L2" s="51"/>
      <c r="M2" s="51"/>
    </row>
    <row r="3" spans="1:15" ht="15" customHeight="1" x14ac:dyDescent="0.25">
      <c r="A3" s="52" t="s">
        <v>2</v>
      </c>
      <c r="B3" s="53" t="s">
        <v>3</v>
      </c>
      <c r="C3" s="54"/>
      <c r="D3" s="55" t="s">
        <v>4</v>
      </c>
      <c r="E3" s="54"/>
      <c r="F3" s="55" t="s">
        <v>5</v>
      </c>
      <c r="G3" s="54"/>
      <c r="H3" s="55" t="s">
        <v>6</v>
      </c>
      <c r="I3" s="54"/>
      <c r="J3" s="56" t="s">
        <v>7</v>
      </c>
      <c r="K3" s="56"/>
    </row>
    <row r="4" spans="1:15" x14ac:dyDescent="0.25">
      <c r="A4" s="57"/>
      <c r="B4" s="58" t="s">
        <v>8</v>
      </c>
      <c r="C4" s="58" t="s">
        <v>9</v>
      </c>
      <c r="D4" s="58" t="s">
        <v>8</v>
      </c>
      <c r="E4" s="58" t="s">
        <v>9</v>
      </c>
      <c r="F4" s="58" t="s">
        <v>8</v>
      </c>
      <c r="G4" s="58" t="s">
        <v>9</v>
      </c>
      <c r="H4" s="58" t="s">
        <v>8</v>
      </c>
      <c r="I4" s="58" t="s">
        <v>9</v>
      </c>
      <c r="J4" s="58" t="s">
        <v>8</v>
      </c>
      <c r="K4" s="58" t="s">
        <v>9</v>
      </c>
    </row>
    <row r="5" spans="1:15" x14ac:dyDescent="0.25">
      <c r="A5" s="59" t="s">
        <v>31</v>
      </c>
      <c r="B5" s="60">
        <v>1278.6499999999999</v>
      </c>
      <c r="C5" s="60">
        <v>1278.6499999999999</v>
      </c>
      <c r="D5" s="60">
        <v>283.7</v>
      </c>
      <c r="E5" s="60">
        <v>283.7</v>
      </c>
      <c r="F5" s="60">
        <v>1159.7000000000003</v>
      </c>
      <c r="G5" s="60">
        <v>1159.7000000000003</v>
      </c>
      <c r="H5" s="60">
        <f>B5+D5+F5</f>
        <v>2722.05</v>
      </c>
      <c r="I5" s="60">
        <f>C5+E5+G5</f>
        <v>2722.05</v>
      </c>
      <c r="J5" s="61">
        <v>5.9435364041604704</v>
      </c>
      <c r="K5" s="62">
        <f>I5/$I$12*100</f>
        <v>5.9151252058195425</v>
      </c>
      <c r="N5" s="63"/>
      <c r="O5" s="63"/>
    </row>
    <row r="6" spans="1:15" ht="18" customHeight="1" x14ac:dyDescent="0.25">
      <c r="A6" s="59" t="s">
        <v>32</v>
      </c>
      <c r="B6" s="60">
        <v>0</v>
      </c>
      <c r="C6" s="60">
        <v>0</v>
      </c>
      <c r="D6" s="60">
        <v>20.25</v>
      </c>
      <c r="E6" s="60">
        <v>20.25</v>
      </c>
      <c r="F6" s="60">
        <v>7.3</v>
      </c>
      <c r="G6" s="60">
        <v>7.3</v>
      </c>
      <c r="H6" s="60">
        <f t="shared" ref="H6:I11" si="0">B6+D6+F6</f>
        <v>27.55</v>
      </c>
      <c r="I6" s="60">
        <f t="shared" si="0"/>
        <v>27.55</v>
      </c>
      <c r="J6" s="64">
        <v>6.5553710340005233E-2</v>
      </c>
      <c r="K6" s="64">
        <f t="shared" ref="K6:K11" si="1">I6/$I$12*100</f>
        <v>5.9867268940808731E-2</v>
      </c>
      <c r="N6" s="63"/>
      <c r="O6" s="63"/>
    </row>
    <row r="7" spans="1:15" x14ac:dyDescent="0.25">
      <c r="A7" s="59" t="s">
        <v>33</v>
      </c>
      <c r="B7" s="60">
        <v>0</v>
      </c>
      <c r="C7" s="60">
        <v>0</v>
      </c>
      <c r="D7" s="60">
        <v>0</v>
      </c>
      <c r="E7" s="60">
        <v>0</v>
      </c>
      <c r="F7" s="60">
        <v>9.65</v>
      </c>
      <c r="G7" s="60">
        <v>9.65</v>
      </c>
      <c r="H7" s="60">
        <f t="shared" si="0"/>
        <v>9.65</v>
      </c>
      <c r="I7" s="60">
        <f t="shared" si="0"/>
        <v>9.65</v>
      </c>
      <c r="J7" s="64">
        <v>2.1851236780001747E-2</v>
      </c>
      <c r="K7" s="64">
        <f t="shared" si="1"/>
        <v>2.0969841933894891E-2</v>
      </c>
      <c r="N7" s="63"/>
      <c r="O7" s="63"/>
    </row>
    <row r="8" spans="1:15" x14ac:dyDescent="0.25">
      <c r="A8" s="59" t="s">
        <v>34</v>
      </c>
      <c r="B8" s="60">
        <v>0</v>
      </c>
      <c r="C8" s="60">
        <v>0</v>
      </c>
      <c r="D8" s="60">
        <v>405.61</v>
      </c>
      <c r="E8" s="60">
        <v>405.61</v>
      </c>
      <c r="F8" s="60">
        <v>11</v>
      </c>
      <c r="G8" s="60">
        <v>11</v>
      </c>
      <c r="H8" s="60">
        <f t="shared" si="0"/>
        <v>416.61</v>
      </c>
      <c r="I8" s="60">
        <f t="shared" si="0"/>
        <v>416.61</v>
      </c>
      <c r="J8" s="64">
        <v>0.91775194476007327</v>
      </c>
      <c r="K8" s="64">
        <f t="shared" si="1"/>
        <v>0.90531045057823323</v>
      </c>
      <c r="N8" s="63"/>
      <c r="O8" s="63"/>
    </row>
    <row r="9" spans="1:15" x14ac:dyDescent="0.25">
      <c r="A9" s="59" t="s">
        <v>35</v>
      </c>
      <c r="B9" s="60">
        <v>1168.53</v>
      </c>
      <c r="C9" s="60">
        <v>1168.53</v>
      </c>
      <c r="D9" s="60">
        <v>3029.7740000000003</v>
      </c>
      <c r="E9" s="60">
        <v>3029.7840000000006</v>
      </c>
      <c r="F9" s="60">
        <v>2150.7690000000007</v>
      </c>
      <c r="G9" s="60">
        <v>2150.7690000000007</v>
      </c>
      <c r="H9" s="60">
        <f t="shared" si="0"/>
        <v>6349.0730000000003</v>
      </c>
      <c r="I9" s="60">
        <f t="shared" si="0"/>
        <v>6349.0830000000005</v>
      </c>
      <c r="J9" s="64">
        <v>13.875535355301109</v>
      </c>
      <c r="K9" s="64">
        <f t="shared" si="1"/>
        <v>13.79681522644344</v>
      </c>
      <c r="N9" s="63"/>
      <c r="O9" s="63"/>
    </row>
    <row r="10" spans="1:15" x14ac:dyDescent="0.25">
      <c r="A10" s="59" t="s">
        <v>36</v>
      </c>
      <c r="B10" s="60">
        <v>4340.3500000000004</v>
      </c>
      <c r="C10" s="60">
        <v>4926.92</v>
      </c>
      <c r="D10" s="60">
        <v>22496.629999999997</v>
      </c>
      <c r="E10" s="60">
        <v>21910.059999999998</v>
      </c>
      <c r="F10" s="60">
        <v>9652.619999999999</v>
      </c>
      <c r="G10" s="60">
        <v>9652.619999999999</v>
      </c>
      <c r="H10" s="60">
        <f t="shared" si="0"/>
        <v>36489.599999999991</v>
      </c>
      <c r="I10" s="60">
        <f t="shared" si="0"/>
        <v>36489.599999999991</v>
      </c>
      <c r="J10" s="64">
        <v>79.167030853946343</v>
      </c>
      <c r="K10" s="64">
        <f t="shared" si="1"/>
        <v>79.293382821870551</v>
      </c>
      <c r="N10" s="63"/>
      <c r="O10" s="63"/>
    </row>
    <row r="11" spans="1:15" x14ac:dyDescent="0.25">
      <c r="A11" s="59" t="s">
        <v>23</v>
      </c>
      <c r="B11" s="65">
        <v>0</v>
      </c>
      <c r="C11" s="66">
        <v>0</v>
      </c>
      <c r="D11" s="66">
        <v>1.125</v>
      </c>
      <c r="E11" s="66">
        <v>1.125</v>
      </c>
      <c r="F11" s="66">
        <v>2.8</v>
      </c>
      <c r="G11" s="66">
        <v>2.8</v>
      </c>
      <c r="H11" s="66">
        <f t="shared" si="0"/>
        <v>3.9249999999999998</v>
      </c>
      <c r="I11" s="66">
        <f t="shared" si="0"/>
        <v>3.9249999999999998</v>
      </c>
      <c r="J11" s="64">
        <v>0</v>
      </c>
      <c r="K11" s="64">
        <f t="shared" si="1"/>
        <v>8.5291844135271955E-3</v>
      </c>
      <c r="N11" s="67"/>
      <c r="O11" s="67"/>
    </row>
    <row r="12" spans="1:15" x14ac:dyDescent="0.25">
      <c r="A12" s="68" t="s">
        <v>37</v>
      </c>
      <c r="B12" s="69">
        <f t="shared" ref="B12:I12" si="2">SUM(B5:B11)</f>
        <v>6787.5300000000007</v>
      </c>
      <c r="C12" s="70">
        <f t="shared" si="2"/>
        <v>7374.1</v>
      </c>
      <c r="D12" s="70">
        <f t="shared" si="2"/>
        <v>26237.088999999996</v>
      </c>
      <c r="E12" s="70">
        <f t="shared" si="2"/>
        <v>25650.528999999999</v>
      </c>
      <c r="F12" s="70">
        <f t="shared" si="2"/>
        <v>12993.839</v>
      </c>
      <c r="G12" s="70">
        <f t="shared" si="2"/>
        <v>12993.839</v>
      </c>
      <c r="H12" s="70">
        <f t="shared" si="2"/>
        <v>46018.457999999999</v>
      </c>
      <c r="I12" s="70">
        <f t="shared" si="2"/>
        <v>46018.467999999993</v>
      </c>
      <c r="J12" s="71">
        <f>(H12/$H$12)*100</f>
        <v>100</v>
      </c>
      <c r="K12" s="70">
        <f t="shared" ref="K12" si="3">SUM(K5:K11)</f>
        <v>100</v>
      </c>
    </row>
    <row r="13" spans="1:15" x14ac:dyDescent="0.25">
      <c r="A13" s="72" t="s">
        <v>26</v>
      </c>
      <c r="B13" s="73">
        <f>(B12/H12)*100</f>
        <v>14.749581570073472</v>
      </c>
      <c r="C13" s="74">
        <f>(C12/I12)*100</f>
        <v>16.024218798418062</v>
      </c>
      <c r="D13" s="74">
        <f>D12/H12*100</f>
        <v>57.014272403477747</v>
      </c>
      <c r="E13" s="74">
        <f>E12/I12*100</f>
        <v>55.739641310962377</v>
      </c>
      <c r="F13" s="74">
        <f>(F12/H12)*100</f>
        <v>28.236146026448779</v>
      </c>
      <c r="G13" s="74">
        <f>(G12/$I$12)*100</f>
        <v>28.236139890619572</v>
      </c>
      <c r="H13" s="75">
        <f>(H12/H12)*100</f>
        <v>100</v>
      </c>
      <c r="I13" s="75">
        <f>(I12/$I$12)*100</f>
        <v>100</v>
      </c>
      <c r="J13" s="76"/>
      <c r="K13" s="68"/>
    </row>
    <row r="14" spans="1:15" x14ac:dyDescent="0.25">
      <c r="A14" s="30" t="s">
        <v>27</v>
      </c>
      <c r="B14" s="30"/>
      <c r="C14" s="30"/>
      <c r="D14" s="30"/>
      <c r="E14" s="30"/>
      <c r="F14" s="32"/>
      <c r="G14" s="32"/>
      <c r="H14" s="32"/>
      <c r="I14" s="32"/>
      <c r="J14" s="32"/>
      <c r="K14" s="32"/>
    </row>
    <row r="15" spans="1:15" x14ac:dyDescent="0.25">
      <c r="A15" s="33" t="s">
        <v>28</v>
      </c>
      <c r="B15" s="33"/>
      <c r="C15" s="33"/>
      <c r="D15" s="33"/>
      <c r="E15" s="33"/>
      <c r="F15" s="77"/>
      <c r="G15" s="77"/>
      <c r="H15" s="77"/>
      <c r="I15" s="77"/>
      <c r="J15" s="77"/>
      <c r="K15" s="77"/>
    </row>
    <row r="16" spans="1:15" x14ac:dyDescent="0.25">
      <c r="A16" s="34" t="s">
        <v>29</v>
      </c>
      <c r="B16" s="34"/>
      <c r="C16" s="34"/>
      <c r="D16" s="34"/>
      <c r="E16" s="34"/>
      <c r="F16" s="77"/>
      <c r="G16" s="77"/>
      <c r="H16" s="77"/>
      <c r="I16" s="77"/>
      <c r="J16" s="77"/>
      <c r="K16" s="77"/>
    </row>
  </sheetData>
  <mergeCells count="10">
    <mergeCell ref="A14:E14"/>
    <mergeCell ref="A16:E16"/>
    <mergeCell ref="A1:K1"/>
    <mergeCell ref="J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45"/>
  <sheetViews>
    <sheetView showGridLines="0" zoomScale="110" zoomScaleNormal="110" workbookViewId="0">
      <selection activeCell="K31" sqref="K31"/>
    </sheetView>
  </sheetViews>
  <sheetFormatPr defaultRowHeight="15" x14ac:dyDescent="0.25"/>
  <cols>
    <col min="1" max="1" width="24.28515625" customWidth="1"/>
    <col min="2" max="2" width="11.140625" customWidth="1"/>
    <col min="3" max="3" width="11" customWidth="1"/>
    <col min="4" max="4" width="9.85546875" customWidth="1"/>
    <col min="5" max="5" width="10.7109375" customWidth="1"/>
    <col min="6" max="6" width="11" customWidth="1"/>
    <col min="7" max="7" width="11.7109375" customWidth="1"/>
    <col min="8" max="8" width="10.42578125" customWidth="1"/>
    <col min="9" max="9" width="10.85546875" customWidth="1"/>
    <col min="10" max="10" width="10.5703125" customWidth="1"/>
    <col min="12" max="12" width="16.28515625" customWidth="1"/>
    <col min="13" max="13" width="17.85546875" customWidth="1"/>
    <col min="14" max="14" width="9.85546875" customWidth="1"/>
    <col min="16" max="16" width="9.7109375" bestFit="1" customWidth="1"/>
  </cols>
  <sheetData>
    <row r="1" spans="1:20" ht="30" customHeight="1" x14ac:dyDescent="0.25">
      <c r="A1" s="78" t="s">
        <v>38</v>
      </c>
      <c r="B1" s="78"/>
      <c r="C1" s="78"/>
      <c r="D1" s="78"/>
      <c r="E1" s="78"/>
      <c r="F1" s="78"/>
      <c r="G1" s="78"/>
      <c r="H1" s="78"/>
      <c r="I1" s="79"/>
    </row>
    <row r="2" spans="1:20" x14ac:dyDescent="0.25">
      <c r="A2" s="80" t="s">
        <v>39</v>
      </c>
      <c r="B2" s="81" t="s">
        <v>40</v>
      </c>
      <c r="C2" s="82"/>
      <c r="D2" s="82"/>
      <c r="E2" s="83"/>
      <c r="F2" s="81" t="s">
        <v>41</v>
      </c>
      <c r="G2" s="82"/>
      <c r="H2" s="82"/>
      <c r="I2" s="83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5">
      <c r="A3" s="85"/>
      <c r="B3" s="86" t="s">
        <v>8</v>
      </c>
      <c r="C3" s="87"/>
      <c r="D3" s="86" t="s">
        <v>9</v>
      </c>
      <c r="E3" s="87"/>
      <c r="F3" s="86" t="s">
        <v>8</v>
      </c>
      <c r="G3" s="87"/>
      <c r="H3" s="86" t="s">
        <v>9</v>
      </c>
      <c r="I3" s="87"/>
      <c r="L3" s="84"/>
      <c r="M3" s="84"/>
      <c r="N3" s="84"/>
      <c r="O3" s="88"/>
      <c r="P3" s="84"/>
      <c r="Q3" s="84"/>
      <c r="R3" s="84"/>
      <c r="S3" s="84"/>
      <c r="T3" s="84"/>
    </row>
    <row r="4" spans="1:20" ht="15.75" customHeight="1" x14ac:dyDescent="0.25">
      <c r="A4" s="85"/>
      <c r="B4" s="89" t="s">
        <v>42</v>
      </c>
      <c r="C4" s="89" t="s">
        <v>26</v>
      </c>
      <c r="D4" s="89" t="s">
        <v>42</v>
      </c>
      <c r="E4" s="89" t="s">
        <v>26</v>
      </c>
      <c r="F4" s="89" t="s">
        <v>42</v>
      </c>
      <c r="G4" s="89" t="s">
        <v>26</v>
      </c>
      <c r="H4" s="89" t="s">
        <v>42</v>
      </c>
      <c r="I4" s="89" t="s">
        <v>26</v>
      </c>
      <c r="L4" s="88"/>
      <c r="M4" s="43"/>
      <c r="N4" s="84"/>
      <c r="O4" s="88"/>
      <c r="P4" s="84"/>
      <c r="Q4" s="84"/>
      <c r="R4" s="84"/>
      <c r="S4" s="84"/>
      <c r="T4" s="84"/>
    </row>
    <row r="5" spans="1:20" ht="21.75" customHeight="1" x14ac:dyDescent="0.25">
      <c r="A5" s="90"/>
      <c r="B5" s="90"/>
      <c r="C5" s="90"/>
      <c r="D5" s="90"/>
      <c r="E5" s="90"/>
      <c r="F5" s="90"/>
      <c r="G5" s="90"/>
      <c r="H5" s="90"/>
      <c r="I5" s="90"/>
      <c r="L5" s="88"/>
      <c r="M5" s="43"/>
      <c r="N5" s="84"/>
      <c r="O5" s="88"/>
      <c r="P5" s="84"/>
      <c r="Q5" s="84"/>
      <c r="R5" s="84"/>
      <c r="S5" s="84"/>
      <c r="T5" s="84"/>
    </row>
    <row r="6" spans="1:20" x14ac:dyDescent="0.25">
      <c r="A6" s="91" t="s">
        <v>11</v>
      </c>
      <c r="B6" s="92">
        <v>3.1163815530703123</v>
      </c>
      <c r="C6" s="93">
        <f>B6/$B$18</f>
        <v>5.1650548016402148E-3</v>
      </c>
      <c r="D6" s="94">
        <v>3.6435971</v>
      </c>
      <c r="E6" s="93">
        <f>D6/$D$18</f>
        <v>6.2036339246994594E-3</v>
      </c>
      <c r="F6" s="92">
        <v>2.72478504</v>
      </c>
      <c r="G6" s="93">
        <f>F6/$F$18</f>
        <v>1.9861412070868007E-3</v>
      </c>
      <c r="H6" s="64">
        <v>3.1401439</v>
      </c>
      <c r="I6" s="93">
        <f>H6/$H$18</f>
        <v>2.2877089681409466E-3</v>
      </c>
      <c r="K6" s="67"/>
      <c r="L6" s="67"/>
      <c r="M6" s="43"/>
      <c r="N6" s="84"/>
      <c r="O6" s="88"/>
      <c r="P6" s="84"/>
      <c r="Q6" s="84"/>
      <c r="R6" s="84"/>
      <c r="S6" s="84"/>
      <c r="T6" s="84"/>
    </row>
    <row r="7" spans="1:20" x14ac:dyDescent="0.25">
      <c r="A7" s="95" t="s">
        <v>10</v>
      </c>
      <c r="B7" s="92">
        <v>7.8542061051298608</v>
      </c>
      <c r="C7" s="93">
        <f t="shared" ref="C7:C18" si="0">B7/$B$18</f>
        <v>1.3017470507231432E-2</v>
      </c>
      <c r="D7" s="92">
        <v>7.3299999999999992</v>
      </c>
      <c r="E7" s="93">
        <f t="shared" ref="E7:E16" si="1">D7/$D$18</f>
        <v>1.2480149539049483E-2</v>
      </c>
      <c r="F7" s="92">
        <v>63.848148196730612</v>
      </c>
      <c r="G7" s="93">
        <f t="shared" ref="G7:G16" si="2">F7/$F$18</f>
        <v>4.6539978849014625E-2</v>
      </c>
      <c r="H7" s="64">
        <v>65.499600000000015</v>
      </c>
      <c r="I7" s="93">
        <f t="shared" ref="I7:I17" si="3">H7/$H$18</f>
        <v>4.7718839359446159E-2</v>
      </c>
      <c r="K7" s="67"/>
      <c r="L7" s="67"/>
      <c r="M7" s="43"/>
      <c r="N7" s="84"/>
      <c r="O7" s="96"/>
      <c r="P7" s="97"/>
      <c r="Q7" s="84"/>
      <c r="R7" s="84"/>
      <c r="S7" s="84"/>
      <c r="T7" s="84"/>
    </row>
    <row r="8" spans="1:20" ht="18.75" customHeight="1" x14ac:dyDescent="0.25">
      <c r="A8" s="95" t="s">
        <v>12</v>
      </c>
      <c r="B8" s="92">
        <v>155.44815735733462</v>
      </c>
      <c r="C8" s="93">
        <f t="shared" si="0"/>
        <v>0.25763798106608471</v>
      </c>
      <c r="D8" s="92">
        <v>153.04576090000003</v>
      </c>
      <c r="E8" s="93">
        <f t="shared" si="1"/>
        <v>0.26057762378575894</v>
      </c>
      <c r="F8" s="92">
        <v>166.60452925662113</v>
      </c>
      <c r="G8" s="93">
        <f t="shared" si="2"/>
        <v>0.12144081679334004</v>
      </c>
      <c r="H8" s="64">
        <v>166.63371270000002</v>
      </c>
      <c r="I8" s="93">
        <f t="shared" si="3"/>
        <v>0.12139871645322113</v>
      </c>
      <c r="K8" s="67"/>
      <c r="L8" s="67"/>
      <c r="M8" s="43"/>
      <c r="N8" s="84"/>
      <c r="O8" s="96"/>
      <c r="P8" s="98"/>
      <c r="Q8" s="84"/>
      <c r="R8" s="84"/>
      <c r="S8" s="84"/>
      <c r="T8" s="84"/>
    </row>
    <row r="9" spans="1:20" ht="11.25" customHeight="1" x14ac:dyDescent="0.25">
      <c r="A9" s="59" t="s">
        <v>43</v>
      </c>
      <c r="B9" s="99" t="s">
        <v>44</v>
      </c>
      <c r="C9" s="99" t="s">
        <v>44</v>
      </c>
      <c r="D9" s="99" t="s">
        <v>44</v>
      </c>
      <c r="E9" s="99" t="s">
        <v>44</v>
      </c>
      <c r="F9" s="92">
        <v>72.231976404345787</v>
      </c>
      <c r="G9" s="93">
        <f t="shared" si="2"/>
        <v>5.2651090893391227E-2</v>
      </c>
      <c r="H9" s="64">
        <v>71.611999999999995</v>
      </c>
      <c r="I9" s="93">
        <f t="shared" si="3"/>
        <v>5.2171944931093589E-2</v>
      </c>
      <c r="K9" s="67"/>
      <c r="L9" s="67"/>
      <c r="M9" s="43"/>
      <c r="N9" s="84"/>
      <c r="O9" s="96"/>
      <c r="P9" s="98"/>
      <c r="Q9" s="84"/>
      <c r="R9" s="84"/>
      <c r="S9" s="84"/>
      <c r="T9" s="84"/>
    </row>
    <row r="10" spans="1:20" ht="15.75" customHeight="1" x14ac:dyDescent="0.25">
      <c r="A10" s="95" t="s">
        <v>45</v>
      </c>
      <c r="B10" s="92">
        <v>42.046887641994132</v>
      </c>
      <c r="C10" s="93">
        <f t="shared" si="0"/>
        <v>6.9688026068356224E-2</v>
      </c>
      <c r="D10" s="92">
        <v>42.336887641994132</v>
      </c>
      <c r="E10" s="93">
        <f t="shared" si="1"/>
        <v>7.2083313613918537E-2</v>
      </c>
      <c r="F10" s="92">
        <v>556.32617087772167</v>
      </c>
      <c r="G10" s="93">
        <f t="shared" si="2"/>
        <v>0.40551541363463145</v>
      </c>
      <c r="H10" s="64">
        <v>557.07000000000005</v>
      </c>
      <c r="I10" s="93">
        <f t="shared" si="3"/>
        <v>0.40584574321013672</v>
      </c>
      <c r="K10" s="67"/>
      <c r="L10" s="67"/>
      <c r="M10" s="43"/>
      <c r="N10" s="84"/>
      <c r="O10" s="96"/>
      <c r="P10" s="97"/>
      <c r="Q10" s="84"/>
      <c r="R10" s="84"/>
      <c r="S10" s="84"/>
      <c r="T10" s="84"/>
    </row>
    <row r="11" spans="1:20" ht="15.75" customHeight="1" x14ac:dyDescent="0.25">
      <c r="A11" s="100" t="s">
        <v>31</v>
      </c>
      <c r="B11" s="92">
        <v>118.59783236452152</v>
      </c>
      <c r="C11" s="93">
        <f t="shared" si="0"/>
        <v>0.19656267792850471</v>
      </c>
      <c r="D11" s="92">
        <v>115.41</v>
      </c>
      <c r="E11" s="93">
        <f t="shared" si="1"/>
        <v>0.19649850727171908</v>
      </c>
      <c r="F11" s="92">
        <v>57.134929202404841</v>
      </c>
      <c r="G11" s="93">
        <f t="shared" si="2"/>
        <v>4.164660169041564E-2</v>
      </c>
      <c r="H11" s="64">
        <v>56.789000000000001</v>
      </c>
      <c r="I11" s="93">
        <f t="shared" si="3"/>
        <v>4.1372850649219042E-2</v>
      </c>
      <c r="K11" s="67"/>
      <c r="L11" s="67"/>
      <c r="M11" s="43"/>
      <c r="N11" s="84"/>
      <c r="O11" s="96"/>
      <c r="P11" s="97"/>
      <c r="Q11" s="84"/>
      <c r="R11" s="84"/>
      <c r="S11" s="84"/>
      <c r="T11" s="84"/>
    </row>
    <row r="12" spans="1:20" ht="12.75" customHeight="1" x14ac:dyDescent="0.25">
      <c r="A12" s="95" t="s">
        <v>19</v>
      </c>
      <c r="B12" s="92">
        <v>2.38</v>
      </c>
      <c r="C12" s="93">
        <f t="shared" si="0"/>
        <v>3.9445845184754745E-3</v>
      </c>
      <c r="D12" s="92">
        <v>2.38</v>
      </c>
      <c r="E12" s="93">
        <f t="shared" si="1"/>
        <v>4.0522177220924651E-3</v>
      </c>
      <c r="F12" s="92">
        <v>0.09</v>
      </c>
      <c r="G12" s="93">
        <f t="shared" si="2"/>
        <v>6.5602499284792045E-5</v>
      </c>
      <c r="H12" s="64">
        <v>0.09</v>
      </c>
      <c r="I12" s="93">
        <f t="shared" si="3"/>
        <v>6.556827129249878E-5</v>
      </c>
      <c r="K12" s="67"/>
      <c r="L12" s="67"/>
      <c r="M12" s="43"/>
      <c r="N12" s="84"/>
      <c r="O12" s="96"/>
      <c r="P12" s="98"/>
      <c r="Q12" s="84"/>
      <c r="R12" s="84"/>
      <c r="S12" s="84"/>
      <c r="T12" s="84"/>
    </row>
    <row r="13" spans="1:20" x14ac:dyDescent="0.25">
      <c r="A13" s="95" t="s">
        <v>35</v>
      </c>
      <c r="B13" s="92">
        <v>34.78094112220333</v>
      </c>
      <c r="C13" s="93">
        <f t="shared" si="0"/>
        <v>5.7645530205315237E-2</v>
      </c>
      <c r="D13" s="92">
        <v>34.772011122203331</v>
      </c>
      <c r="E13" s="93">
        <f t="shared" si="1"/>
        <v>5.9203260379070866E-2</v>
      </c>
      <c r="F13" s="92">
        <v>61.804596619086908</v>
      </c>
      <c r="G13" s="93">
        <f t="shared" si="2"/>
        <v>4.5050400061116776E-2</v>
      </c>
      <c r="H13" s="64">
        <v>59.060654732000003</v>
      </c>
      <c r="I13" s="93">
        <f t="shared" si="3"/>
        <v>4.3027833690893094E-2</v>
      </c>
      <c r="K13" s="67"/>
      <c r="L13" s="67"/>
      <c r="M13" s="43"/>
      <c r="N13" s="84"/>
      <c r="O13" s="96"/>
      <c r="P13" s="98"/>
      <c r="Q13" s="84"/>
      <c r="R13" s="84"/>
      <c r="S13" s="84"/>
      <c r="T13" s="84"/>
    </row>
    <row r="14" spans="1:20" ht="14.25" customHeight="1" x14ac:dyDescent="0.25">
      <c r="A14" s="95" t="s">
        <v>36</v>
      </c>
      <c r="B14" s="92">
        <v>9.029062401600001</v>
      </c>
      <c r="C14" s="93">
        <f t="shared" si="0"/>
        <v>1.496466376710099E-2</v>
      </c>
      <c r="D14" s="92">
        <v>9.0790624015999999</v>
      </c>
      <c r="E14" s="93">
        <f t="shared" si="1"/>
        <v>1.5458125026784413E-2</v>
      </c>
      <c r="F14" s="92">
        <v>37.086176283</v>
      </c>
      <c r="G14" s="93">
        <f t="shared" si="2"/>
        <v>2.703273170090199E-2</v>
      </c>
      <c r="H14" s="64">
        <v>37.892000000000003</v>
      </c>
      <c r="I14" s="93">
        <f t="shared" si="3"/>
        <v>2.7605699286837381E-2</v>
      </c>
      <c r="K14" s="67"/>
      <c r="L14" s="67"/>
      <c r="M14" s="43"/>
      <c r="N14" s="84"/>
      <c r="O14" s="96"/>
      <c r="P14" s="98"/>
      <c r="Q14" s="84"/>
      <c r="R14" s="84"/>
      <c r="S14" s="84"/>
      <c r="T14" s="84"/>
    </row>
    <row r="15" spans="1:20" ht="12.75" customHeight="1" x14ac:dyDescent="0.25">
      <c r="A15" s="95" t="s">
        <v>46</v>
      </c>
      <c r="B15" s="92">
        <v>7.0000000000000007E-2</v>
      </c>
      <c r="C15" s="93">
        <f t="shared" si="0"/>
        <v>1.1601719171986692E-4</v>
      </c>
      <c r="D15" s="92">
        <v>7.0000000000000007E-2</v>
      </c>
      <c r="E15" s="93">
        <f t="shared" si="1"/>
        <v>1.1918287417919017E-4</v>
      </c>
      <c r="F15" s="92">
        <v>29.451703999999999</v>
      </c>
      <c r="G15" s="93">
        <f t="shared" si="2"/>
        <v>2.1467837673287856E-2</v>
      </c>
      <c r="H15" s="64">
        <v>29.182000000000002</v>
      </c>
      <c r="I15" s="93">
        <f t="shared" si="3"/>
        <v>2.1260147698418885E-2</v>
      </c>
      <c r="K15" s="67"/>
      <c r="L15" s="67"/>
      <c r="M15" s="43"/>
      <c r="N15" s="84"/>
      <c r="O15" s="96"/>
      <c r="P15" s="98"/>
      <c r="Q15" s="84"/>
      <c r="R15" s="84"/>
      <c r="S15" s="84"/>
      <c r="T15" s="84"/>
    </row>
    <row r="16" spans="1:20" ht="15.75" customHeight="1" x14ac:dyDescent="0.25">
      <c r="A16" s="95" t="s">
        <v>47</v>
      </c>
      <c r="B16" s="92">
        <v>230.03538682982861</v>
      </c>
      <c r="C16" s="93">
        <f t="shared" si="0"/>
        <v>0.38125799394557103</v>
      </c>
      <c r="D16" s="92">
        <v>219.26538682982863</v>
      </c>
      <c r="E16" s="93">
        <f t="shared" si="1"/>
        <v>0.37332398586272753</v>
      </c>
      <c r="F16" s="92">
        <v>324.59593585505411</v>
      </c>
      <c r="G16" s="93">
        <f t="shared" si="2"/>
        <v>0.23660338499752878</v>
      </c>
      <c r="H16" s="64">
        <v>325.64600000000002</v>
      </c>
      <c r="I16" s="93">
        <f t="shared" si="3"/>
        <v>0.23724494748130068</v>
      </c>
      <c r="K16" s="67"/>
      <c r="L16" s="67"/>
      <c r="M16" s="43"/>
      <c r="N16" s="84"/>
      <c r="O16" s="101"/>
      <c r="P16" s="97"/>
      <c r="Q16" s="84"/>
      <c r="R16" s="84"/>
      <c r="S16" s="84"/>
      <c r="T16" s="84"/>
    </row>
    <row r="17" spans="1:20" ht="15.75" customHeight="1" x14ac:dyDescent="0.25">
      <c r="A17" s="95" t="s">
        <v>23</v>
      </c>
      <c r="B17" s="99" t="s">
        <v>44</v>
      </c>
      <c r="C17" s="99" t="s">
        <v>44</v>
      </c>
      <c r="D17" s="102" t="s">
        <v>44</v>
      </c>
      <c r="E17" s="99" t="s">
        <v>44</v>
      </c>
      <c r="F17" s="99" t="s">
        <v>44</v>
      </c>
      <c r="G17" s="99" t="s">
        <v>44</v>
      </c>
      <c r="H17" s="64">
        <v>0.02</v>
      </c>
      <c r="I17" s="93">
        <f t="shared" si="3"/>
        <v>1.4570726953888619E-5</v>
      </c>
      <c r="K17" s="67"/>
      <c r="L17" s="67"/>
      <c r="M17" s="43"/>
      <c r="N17" s="84"/>
      <c r="O17" s="101"/>
      <c r="P17" s="97"/>
      <c r="Q17" s="84"/>
      <c r="R17" s="84"/>
      <c r="S17" s="84"/>
      <c r="T17" s="84"/>
    </row>
    <row r="18" spans="1:20" x14ac:dyDescent="0.25">
      <c r="A18" s="103" t="s">
        <v>6</v>
      </c>
      <c r="B18" s="104">
        <f>SUM(B6:B16)</f>
        <v>603.35885537568242</v>
      </c>
      <c r="C18" s="105">
        <f t="shared" si="0"/>
        <v>1</v>
      </c>
      <c r="D18" s="104">
        <f t="shared" ref="D18:H18" si="4">SUM(D6:D16)</f>
        <v>587.33270599562616</v>
      </c>
      <c r="E18" s="105">
        <f>D18/$D$18</f>
        <v>1</v>
      </c>
      <c r="F18" s="104">
        <f t="shared" si="4"/>
        <v>1371.8989517349651</v>
      </c>
      <c r="G18" s="105">
        <f>F18/$F$18</f>
        <v>1</v>
      </c>
      <c r="H18" s="104">
        <f t="shared" si="4"/>
        <v>1372.615111332</v>
      </c>
      <c r="I18" s="105">
        <f>H18/$H$18</f>
        <v>1</v>
      </c>
      <c r="K18" s="106"/>
      <c r="L18" s="106"/>
      <c r="M18" s="43"/>
      <c r="N18" s="84"/>
      <c r="O18" s="96"/>
      <c r="P18" s="98"/>
      <c r="Q18" s="84"/>
      <c r="R18" s="84"/>
      <c r="S18" s="84"/>
      <c r="T18" s="84"/>
    </row>
    <row r="19" spans="1:20" ht="15.75" customHeight="1" x14ac:dyDescent="0.25">
      <c r="A19" s="107" t="s">
        <v>48</v>
      </c>
      <c r="B19" s="108"/>
      <c r="C19" s="108"/>
      <c r="D19" s="109"/>
      <c r="E19" s="108"/>
      <c r="F19" s="108"/>
      <c r="G19" s="108"/>
      <c r="H19" s="108"/>
      <c r="I19" s="108"/>
      <c r="J19" s="67"/>
      <c r="K19" s="67"/>
      <c r="L19" s="110"/>
      <c r="M19" s="98"/>
      <c r="N19" s="84"/>
      <c r="O19" s="96"/>
      <c r="P19" s="98"/>
      <c r="Q19" s="84"/>
      <c r="R19" s="84"/>
      <c r="S19" s="84"/>
      <c r="T19" s="84"/>
    </row>
    <row r="20" spans="1:20" ht="15.75" customHeight="1" x14ac:dyDescent="0.25">
      <c r="A20" s="111" t="s">
        <v>49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4"/>
      <c r="L20" s="114"/>
      <c r="M20" s="98"/>
      <c r="N20" s="84"/>
      <c r="O20" s="96"/>
      <c r="P20" s="98"/>
      <c r="Q20" s="84"/>
      <c r="R20" s="84"/>
      <c r="S20" s="84"/>
      <c r="T20" s="84"/>
    </row>
    <row r="21" spans="1:20" ht="15.75" customHeight="1" x14ac:dyDescent="0.25">
      <c r="A21" s="115" t="s">
        <v>50</v>
      </c>
      <c r="B21" s="115"/>
      <c r="C21" s="115"/>
      <c r="D21" s="115"/>
      <c r="E21" s="115"/>
      <c r="F21" s="115"/>
      <c r="G21" s="115"/>
      <c r="H21" s="115"/>
      <c r="I21" s="115"/>
      <c r="J21" s="116"/>
      <c r="K21" s="116"/>
      <c r="L21" s="116"/>
      <c r="M21" s="98"/>
      <c r="N21" s="84"/>
      <c r="O21" s="96"/>
      <c r="P21" s="98"/>
      <c r="Q21" s="84"/>
      <c r="R21" s="84"/>
      <c r="S21" s="84"/>
      <c r="T21" s="84"/>
    </row>
    <row r="22" spans="1:20" ht="15.75" customHeight="1" x14ac:dyDescent="0.25">
      <c r="A22" s="117" t="s">
        <v>51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19"/>
      <c r="L22" s="119"/>
      <c r="M22" s="98"/>
      <c r="N22" s="84"/>
      <c r="O22" s="96"/>
      <c r="P22" s="98"/>
      <c r="Q22" s="84"/>
      <c r="R22" s="84"/>
      <c r="S22" s="84"/>
      <c r="T22" s="84"/>
    </row>
    <row r="23" spans="1:20" ht="15.75" customHeight="1" x14ac:dyDescent="0.25">
      <c r="A23" s="120" t="s">
        <v>52</v>
      </c>
      <c r="B23" s="120"/>
      <c r="C23" s="120"/>
      <c r="D23" s="120"/>
      <c r="E23" s="120"/>
      <c r="F23" s="120"/>
      <c r="G23" s="120"/>
      <c r="H23" s="118"/>
      <c r="I23" s="118"/>
      <c r="J23" s="119"/>
      <c r="K23" s="119"/>
      <c r="L23" s="119"/>
      <c r="M23" s="98"/>
      <c r="N23" s="84"/>
      <c r="O23" s="84"/>
      <c r="P23" s="84"/>
      <c r="Q23" s="84"/>
      <c r="R23" s="84"/>
      <c r="S23" s="84"/>
      <c r="T23" s="84"/>
    </row>
    <row r="24" spans="1:20" ht="15.75" customHeight="1" x14ac:dyDescent="0.25">
      <c r="A24" s="121" t="s">
        <v>53</v>
      </c>
      <c r="B24" s="122"/>
      <c r="C24" s="122"/>
      <c r="D24" s="122"/>
      <c r="E24" s="122"/>
      <c r="F24" s="122"/>
      <c r="G24" s="122"/>
      <c r="H24" s="122"/>
      <c r="I24" s="122"/>
      <c r="L24" s="110"/>
      <c r="M24" s="98"/>
      <c r="N24" s="84"/>
      <c r="O24" s="84"/>
      <c r="P24" s="84"/>
      <c r="Q24" s="84"/>
      <c r="R24" s="84"/>
      <c r="S24" s="84"/>
      <c r="T24" s="84"/>
    </row>
    <row r="25" spans="1:20" ht="15.75" customHeight="1" x14ac:dyDescent="0.25">
      <c r="A25" s="123"/>
      <c r="L25" s="110"/>
      <c r="M25" s="98"/>
      <c r="N25" s="84"/>
      <c r="O25" s="84"/>
      <c r="P25" s="84"/>
      <c r="Q25" s="84"/>
      <c r="R25" s="84"/>
      <c r="S25" s="84"/>
      <c r="T25" s="84"/>
    </row>
    <row r="26" spans="1:20" ht="15.75" customHeight="1" x14ac:dyDescent="0.25">
      <c r="A26" s="123"/>
      <c r="B26" s="124"/>
      <c r="C26" s="124"/>
      <c r="L26" s="110"/>
      <c r="M26" s="98"/>
      <c r="N26" s="84"/>
      <c r="O26" s="84"/>
      <c r="P26" s="84"/>
      <c r="Q26" s="84"/>
      <c r="R26" s="84"/>
      <c r="S26" s="84"/>
      <c r="T26" s="84"/>
    </row>
    <row r="27" spans="1:20" ht="15.75" customHeight="1" x14ac:dyDescent="0.25">
      <c r="A27" s="123"/>
      <c r="B27" s="125"/>
      <c r="L27" s="110"/>
      <c r="M27" s="98"/>
      <c r="N27" s="84"/>
      <c r="O27" s="84"/>
      <c r="P27" s="84"/>
      <c r="Q27" s="84"/>
      <c r="R27" s="84"/>
      <c r="S27" s="84"/>
      <c r="T27" s="84"/>
    </row>
    <row r="28" spans="1:20" x14ac:dyDescent="0.25">
      <c r="B28" s="126"/>
      <c r="C28" s="67"/>
      <c r="F28" s="113"/>
      <c r="G28" s="67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5">
      <c r="B29" s="126"/>
      <c r="D29" s="127"/>
      <c r="E29" s="127"/>
      <c r="F29" s="127"/>
      <c r="G29" s="127"/>
      <c r="H29" s="127"/>
      <c r="I29" s="127"/>
      <c r="J29" s="127"/>
      <c r="K29" s="127"/>
      <c r="L29" s="84"/>
      <c r="P29" s="84"/>
      <c r="Q29" s="84"/>
      <c r="R29" s="84"/>
      <c r="S29" s="84"/>
      <c r="T29" s="84"/>
    </row>
    <row r="30" spans="1:20" x14ac:dyDescent="0.25">
      <c r="B30" s="126"/>
      <c r="P30" s="88"/>
    </row>
    <row r="31" spans="1:20" x14ac:dyDescent="0.25">
      <c r="B31" s="126"/>
      <c r="C31" s="67"/>
    </row>
    <row r="32" spans="1:20" x14ac:dyDescent="0.25">
      <c r="B32" s="126"/>
      <c r="C32" s="67"/>
      <c r="D32" s="128"/>
    </row>
    <row r="33" spans="3:16" x14ac:dyDescent="0.25">
      <c r="P33" s="129"/>
    </row>
    <row r="34" spans="3:16" x14ac:dyDescent="0.25">
      <c r="P34" s="129"/>
    </row>
    <row r="35" spans="3:16" x14ac:dyDescent="0.25">
      <c r="P35" s="129"/>
    </row>
    <row r="36" spans="3:16" x14ac:dyDescent="0.25">
      <c r="P36" s="129"/>
    </row>
    <row r="37" spans="3:16" x14ac:dyDescent="0.25">
      <c r="P37" s="129"/>
    </row>
    <row r="38" spans="3:16" x14ac:dyDescent="0.25">
      <c r="P38" s="129"/>
    </row>
    <row r="39" spans="3:16" x14ac:dyDescent="0.25">
      <c r="P39" s="129"/>
    </row>
    <row r="40" spans="3:16" x14ac:dyDescent="0.25">
      <c r="P40" s="129"/>
    </row>
    <row r="41" spans="3:16" x14ac:dyDescent="0.25">
      <c r="P41" s="129"/>
    </row>
    <row r="42" spans="3:16" x14ac:dyDescent="0.25">
      <c r="D42" s="67"/>
      <c r="P42" s="129"/>
    </row>
    <row r="43" spans="3:16" x14ac:dyDescent="0.25">
      <c r="P43" s="129"/>
    </row>
    <row r="44" spans="3:16" x14ac:dyDescent="0.25">
      <c r="D44" s="67"/>
      <c r="P44" s="129"/>
    </row>
    <row r="45" spans="3:16" x14ac:dyDescent="0.25">
      <c r="C45" s="130"/>
      <c r="D45" s="131"/>
    </row>
  </sheetData>
  <mergeCells count="18">
    <mergeCell ref="A21:I21"/>
    <mergeCell ref="B26:C26"/>
    <mergeCell ref="D4:D5"/>
    <mergeCell ref="E4:E5"/>
    <mergeCell ref="F4:F5"/>
    <mergeCell ref="G4:G5"/>
    <mergeCell ref="H4:H5"/>
    <mergeCell ref="I4:I5"/>
    <mergeCell ref="A1:I1"/>
    <mergeCell ref="A2:A5"/>
    <mergeCell ref="B2:E2"/>
    <mergeCell ref="F2:I2"/>
    <mergeCell ref="B3:C3"/>
    <mergeCell ref="D3:E3"/>
    <mergeCell ref="F3:G3"/>
    <mergeCell ref="H3:I3"/>
    <mergeCell ref="B4:B5"/>
    <mergeCell ref="C4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46"/>
  <sheetViews>
    <sheetView showGridLines="0" tabSelected="1" zoomScale="90" zoomScaleNormal="90" workbookViewId="0">
      <pane ySplit="3" topLeftCell="A25" activePane="bottomLeft" state="frozen"/>
      <selection pane="bottomLeft" activeCell="E16" sqref="E16"/>
    </sheetView>
  </sheetViews>
  <sheetFormatPr defaultRowHeight="15" customHeight="1" x14ac:dyDescent="0.25"/>
  <cols>
    <col min="1" max="1" width="7.7109375" style="176" customWidth="1"/>
    <col min="2" max="2" width="18.7109375" style="38" customWidth="1"/>
    <col min="3" max="5" width="10.5703125" style="38" customWidth="1"/>
    <col min="6" max="6" width="12.42578125" style="38" customWidth="1"/>
    <col min="7" max="7" width="18" style="38" customWidth="1"/>
    <col min="8" max="10" width="10.5703125" style="38" customWidth="1"/>
    <col min="12" max="12" width="18.5703125" bestFit="1" customWidth="1"/>
    <col min="13" max="13" width="19.5703125" customWidth="1"/>
    <col min="14" max="14" width="14" customWidth="1"/>
    <col min="15" max="15" width="16.140625" customWidth="1"/>
    <col min="16" max="16" width="12.42578125" customWidth="1"/>
    <col min="18" max="18" width="19.7109375" customWidth="1"/>
    <col min="19" max="19" width="14.7109375" customWidth="1"/>
  </cols>
  <sheetData>
    <row r="1" spans="1:19" ht="37.5" customHeight="1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</row>
    <row r="2" spans="1:19" ht="15" customHeight="1" x14ac:dyDescent="0.3">
      <c r="A2" s="132"/>
      <c r="B2" s="133"/>
      <c r="C2" s="133"/>
      <c r="D2" s="133"/>
      <c r="E2" s="133"/>
      <c r="F2" s="133"/>
      <c r="G2" s="133"/>
      <c r="H2" s="133"/>
      <c r="I2" s="134"/>
      <c r="J2" s="135" t="s">
        <v>55</v>
      </c>
    </row>
    <row r="3" spans="1:19" ht="28.15" customHeight="1" x14ac:dyDescent="0.25">
      <c r="A3" s="136" t="s">
        <v>56</v>
      </c>
      <c r="B3" s="137" t="s">
        <v>2</v>
      </c>
      <c r="C3" s="138" t="s">
        <v>57</v>
      </c>
      <c r="D3" s="138" t="s">
        <v>58</v>
      </c>
      <c r="E3" s="138" t="s">
        <v>59</v>
      </c>
      <c r="F3" s="138" t="s">
        <v>60</v>
      </c>
      <c r="G3" s="138" t="s">
        <v>61</v>
      </c>
      <c r="H3" s="138" t="s">
        <v>62</v>
      </c>
      <c r="I3" s="138" t="s">
        <v>63</v>
      </c>
      <c r="J3" s="138" t="s">
        <v>7</v>
      </c>
      <c r="M3" s="139"/>
      <c r="S3" s="140"/>
    </row>
    <row r="4" spans="1:19" s="147" customFormat="1" ht="15" customHeight="1" x14ac:dyDescent="0.25">
      <c r="A4" s="141">
        <v>1</v>
      </c>
      <c r="B4" s="142" t="s">
        <v>10</v>
      </c>
      <c r="C4" s="143">
        <v>74906</v>
      </c>
      <c r="D4" s="143">
        <v>409.32</v>
      </c>
      <c r="E4" s="143">
        <v>578</v>
      </c>
      <c r="F4" s="143">
        <v>300</v>
      </c>
      <c r="G4" s="144">
        <v>123</v>
      </c>
      <c r="H4" s="144">
        <v>38440</v>
      </c>
      <c r="I4" s="145">
        <f t="shared" ref="I4:I39" si="0">SUM(C4:H4)</f>
        <v>114756.32</v>
      </c>
      <c r="J4" s="146">
        <f>(I4/$I$41)</f>
        <v>7.6980123961293445E-2</v>
      </c>
      <c r="M4" s="148"/>
      <c r="S4" s="149"/>
    </row>
    <row r="5" spans="1:19" ht="15" customHeight="1" x14ac:dyDescent="0.25">
      <c r="A5" s="141">
        <v>2</v>
      </c>
      <c r="B5" s="142" t="s">
        <v>11</v>
      </c>
      <c r="C5" s="150">
        <v>274</v>
      </c>
      <c r="D5" s="143">
        <v>2064.92</v>
      </c>
      <c r="E5" s="143">
        <v>8</v>
      </c>
      <c r="F5" s="150" t="s">
        <v>44</v>
      </c>
      <c r="G5" s="150" t="s">
        <v>44</v>
      </c>
      <c r="H5" s="144">
        <v>8650</v>
      </c>
      <c r="I5" s="145">
        <f t="shared" si="0"/>
        <v>10996.92</v>
      </c>
      <c r="J5" s="146">
        <f t="shared" ref="J5:J40" si="1">(I5/$I$41)</f>
        <v>7.376885776682514E-3</v>
      </c>
      <c r="K5" s="63"/>
      <c r="L5" s="148"/>
      <c r="M5" s="151"/>
      <c r="S5" s="152"/>
    </row>
    <row r="6" spans="1:19" ht="15" customHeight="1" x14ac:dyDescent="0.25">
      <c r="A6" s="141">
        <v>3</v>
      </c>
      <c r="B6" s="142" t="s">
        <v>12</v>
      </c>
      <c r="C6" s="150">
        <v>246</v>
      </c>
      <c r="D6" s="143">
        <v>201.99</v>
      </c>
      <c r="E6" s="143">
        <v>212</v>
      </c>
      <c r="F6" s="150" t="s">
        <v>44</v>
      </c>
      <c r="G6" s="144">
        <v>8</v>
      </c>
      <c r="H6" s="144">
        <v>13760</v>
      </c>
      <c r="I6" s="145">
        <f t="shared" si="0"/>
        <v>14427.99</v>
      </c>
      <c r="J6" s="146">
        <f t="shared" si="1"/>
        <v>9.6784949074029403E-3</v>
      </c>
      <c r="L6" s="148"/>
      <c r="M6" s="151"/>
      <c r="S6" s="152"/>
    </row>
    <row r="7" spans="1:19" ht="15" customHeight="1" x14ac:dyDescent="0.25">
      <c r="A7" s="141">
        <v>4</v>
      </c>
      <c r="B7" s="142" t="s">
        <v>13</v>
      </c>
      <c r="C7" s="150">
        <v>3650</v>
      </c>
      <c r="D7" s="143">
        <v>526.98</v>
      </c>
      <c r="E7" s="143">
        <v>619</v>
      </c>
      <c r="F7" s="143">
        <v>300</v>
      </c>
      <c r="G7" s="144">
        <v>73</v>
      </c>
      <c r="H7" s="144">
        <v>11200</v>
      </c>
      <c r="I7" s="145">
        <f t="shared" si="0"/>
        <v>16368.98</v>
      </c>
      <c r="J7" s="146">
        <f t="shared" si="1"/>
        <v>1.0980537799747614E-2</v>
      </c>
      <c r="L7" s="148"/>
      <c r="M7" s="151"/>
    </row>
    <row r="8" spans="1:19" ht="15" customHeight="1" x14ac:dyDescent="0.25">
      <c r="A8" s="141">
        <v>5</v>
      </c>
      <c r="B8" s="142" t="s">
        <v>14</v>
      </c>
      <c r="C8" s="143">
        <v>348</v>
      </c>
      <c r="D8" s="143">
        <v>1098.2</v>
      </c>
      <c r="E8" s="143">
        <v>236</v>
      </c>
      <c r="F8" s="150" t="s">
        <v>44</v>
      </c>
      <c r="G8" s="144">
        <v>24</v>
      </c>
      <c r="H8" s="144">
        <v>18270</v>
      </c>
      <c r="I8" s="145">
        <f t="shared" si="0"/>
        <v>19976.2</v>
      </c>
      <c r="J8" s="146">
        <f t="shared" si="1"/>
        <v>1.3400310782670533E-2</v>
      </c>
      <c r="L8" s="148"/>
      <c r="M8" s="151"/>
      <c r="P8" s="153"/>
      <c r="Q8" s="153"/>
    </row>
    <row r="9" spans="1:19" ht="15" customHeight="1" x14ac:dyDescent="0.25">
      <c r="A9" s="141">
        <v>6</v>
      </c>
      <c r="B9" s="142" t="s">
        <v>64</v>
      </c>
      <c r="C9" s="143">
        <v>8</v>
      </c>
      <c r="D9" s="143">
        <v>4.7</v>
      </c>
      <c r="E9" s="143">
        <v>26</v>
      </c>
      <c r="F9" s="150" t="s">
        <v>44</v>
      </c>
      <c r="G9" s="150" t="s">
        <v>44</v>
      </c>
      <c r="H9" s="144">
        <v>880</v>
      </c>
      <c r="I9" s="145">
        <f t="shared" si="0"/>
        <v>918.7</v>
      </c>
      <c r="J9" s="146">
        <f t="shared" si="1"/>
        <v>6.1627664500953235E-4</v>
      </c>
      <c r="L9" s="148"/>
      <c r="M9" s="151"/>
      <c r="P9" s="153"/>
      <c r="Q9" s="153"/>
    </row>
    <row r="10" spans="1:19" ht="15" customHeight="1" x14ac:dyDescent="0.25">
      <c r="A10" s="141">
        <v>7</v>
      </c>
      <c r="B10" s="142" t="s">
        <v>31</v>
      </c>
      <c r="C10" s="154">
        <v>142560</v>
      </c>
      <c r="D10" s="143">
        <v>201.97</v>
      </c>
      <c r="E10" s="143">
        <v>1221</v>
      </c>
      <c r="F10" s="143">
        <v>350</v>
      </c>
      <c r="G10" s="144">
        <v>112</v>
      </c>
      <c r="H10" s="144">
        <v>35770</v>
      </c>
      <c r="I10" s="145">
        <f t="shared" si="0"/>
        <v>180214.97</v>
      </c>
      <c r="J10" s="146">
        <f t="shared" si="1"/>
        <v>0.12089069020582727</v>
      </c>
      <c r="L10" s="148"/>
      <c r="M10" s="151"/>
      <c r="P10" s="153"/>
      <c r="Q10" s="153"/>
    </row>
    <row r="11" spans="1:19" ht="15" customHeight="1" x14ac:dyDescent="0.25">
      <c r="A11" s="141">
        <v>8</v>
      </c>
      <c r="B11" s="142" t="s">
        <v>65</v>
      </c>
      <c r="C11" s="150">
        <v>419</v>
      </c>
      <c r="D11" s="143">
        <v>107.4</v>
      </c>
      <c r="E11" s="143">
        <v>1333</v>
      </c>
      <c r="F11" s="143">
        <v>350</v>
      </c>
      <c r="G11" s="144">
        <v>24</v>
      </c>
      <c r="H11" s="144">
        <v>4560</v>
      </c>
      <c r="I11" s="145">
        <f t="shared" si="0"/>
        <v>6793.4</v>
      </c>
      <c r="J11" s="146">
        <f t="shared" si="1"/>
        <v>4.5571065203088672E-3</v>
      </c>
      <c r="L11" s="148"/>
      <c r="M11" s="151"/>
      <c r="P11" s="153"/>
      <c r="Q11" s="153"/>
    </row>
    <row r="12" spans="1:19" ht="15" customHeight="1" x14ac:dyDescent="0.25">
      <c r="A12" s="141">
        <v>9</v>
      </c>
      <c r="B12" s="142" t="s">
        <v>66</v>
      </c>
      <c r="C12" s="150">
        <v>151</v>
      </c>
      <c r="D12" s="143">
        <v>3460.34</v>
      </c>
      <c r="E12" s="143">
        <v>142</v>
      </c>
      <c r="F12" s="150" t="s">
        <v>44</v>
      </c>
      <c r="G12" s="144">
        <v>2</v>
      </c>
      <c r="H12" s="144">
        <v>33840</v>
      </c>
      <c r="I12" s="145">
        <f t="shared" si="0"/>
        <v>37595.339999999997</v>
      </c>
      <c r="J12" s="146">
        <f t="shared" si="1"/>
        <v>2.5219473172083017E-2</v>
      </c>
      <c r="L12" s="148"/>
      <c r="M12" s="151"/>
      <c r="N12" s="153"/>
      <c r="O12" s="153"/>
      <c r="P12" s="153"/>
      <c r="Q12" s="153"/>
    </row>
    <row r="13" spans="1:19" ht="15" customHeight="1" x14ac:dyDescent="0.25">
      <c r="A13" s="141">
        <v>10</v>
      </c>
      <c r="B13" s="142" t="s">
        <v>32</v>
      </c>
      <c r="C13" s="150">
        <v>3</v>
      </c>
      <c r="D13" s="143">
        <v>1707.45</v>
      </c>
      <c r="E13" s="143">
        <v>43</v>
      </c>
      <c r="F13" s="150" t="s">
        <v>44</v>
      </c>
      <c r="G13" s="150" t="s">
        <v>44</v>
      </c>
      <c r="H13" s="144">
        <v>111050</v>
      </c>
      <c r="I13" s="145">
        <f t="shared" si="0"/>
        <v>112803.45</v>
      </c>
      <c r="J13" s="146">
        <f t="shared" si="1"/>
        <v>7.5670111800914902E-2</v>
      </c>
      <c r="L13" s="148"/>
      <c r="M13" s="151"/>
      <c r="N13" s="153"/>
      <c r="O13" s="153"/>
      <c r="P13" s="153"/>
      <c r="Q13" s="153"/>
    </row>
    <row r="14" spans="1:19" ht="15" customHeight="1" x14ac:dyDescent="0.25">
      <c r="A14" s="141">
        <v>11</v>
      </c>
      <c r="B14" s="142" t="s">
        <v>15</v>
      </c>
      <c r="C14" s="150" t="s">
        <v>44</v>
      </c>
      <c r="D14" s="143">
        <v>227.96</v>
      </c>
      <c r="E14" s="143">
        <v>90</v>
      </c>
      <c r="F14" s="150" t="s">
        <v>44</v>
      </c>
      <c r="G14" s="144">
        <v>10</v>
      </c>
      <c r="H14" s="144">
        <v>18180</v>
      </c>
      <c r="I14" s="145">
        <f t="shared" si="0"/>
        <v>18507.96</v>
      </c>
      <c r="J14" s="146">
        <f t="shared" si="1"/>
        <v>1.241539511785199E-2</v>
      </c>
      <c r="L14" s="148"/>
      <c r="M14" s="151"/>
      <c r="N14" s="153"/>
      <c r="O14" s="155"/>
      <c r="P14" s="153"/>
      <c r="Q14" s="153"/>
    </row>
    <row r="15" spans="1:19" ht="15" customHeight="1" x14ac:dyDescent="0.25">
      <c r="A15" s="141">
        <v>12</v>
      </c>
      <c r="B15" s="142" t="s">
        <v>67</v>
      </c>
      <c r="C15" s="154">
        <v>124155</v>
      </c>
      <c r="D15" s="143">
        <v>3726.49</v>
      </c>
      <c r="E15" s="143">
        <v>1131</v>
      </c>
      <c r="F15" s="143">
        <v>450</v>
      </c>
      <c r="G15" s="150" t="s">
        <v>44</v>
      </c>
      <c r="H15" s="144">
        <v>24700</v>
      </c>
      <c r="I15" s="145">
        <f t="shared" si="0"/>
        <v>154162.49</v>
      </c>
      <c r="J15" s="146">
        <f t="shared" si="1"/>
        <v>0.10341432690052854</v>
      </c>
      <c r="K15" s="63"/>
      <c r="L15" s="148"/>
      <c r="M15" s="151"/>
      <c r="N15" s="153"/>
      <c r="O15" s="153"/>
      <c r="P15" s="153"/>
      <c r="Q15" s="153"/>
    </row>
    <row r="16" spans="1:19" ht="15" customHeight="1" x14ac:dyDescent="0.25">
      <c r="A16" s="141">
        <v>13</v>
      </c>
      <c r="B16" s="142" t="s">
        <v>33</v>
      </c>
      <c r="C16" s="143">
        <v>2311</v>
      </c>
      <c r="D16" s="143">
        <v>647.15</v>
      </c>
      <c r="E16" s="143">
        <v>1044</v>
      </c>
      <c r="F16" s="150" t="s">
        <v>44</v>
      </c>
      <c r="G16" s="144">
        <v>36</v>
      </c>
      <c r="H16" s="144">
        <v>6110</v>
      </c>
      <c r="I16" s="145">
        <f t="shared" si="0"/>
        <v>10148.15</v>
      </c>
      <c r="J16" s="146">
        <f t="shared" si="1"/>
        <v>6.8075191412359688E-3</v>
      </c>
      <c r="L16" s="148"/>
      <c r="M16" s="151"/>
      <c r="N16" s="153"/>
      <c r="O16" s="153"/>
      <c r="P16" s="153"/>
      <c r="Q16" s="153"/>
    </row>
    <row r="17" spans="1:17" ht="15" customHeight="1" x14ac:dyDescent="0.25">
      <c r="A17" s="141">
        <v>14</v>
      </c>
      <c r="B17" s="142" t="s">
        <v>16</v>
      </c>
      <c r="C17" s="143">
        <v>15404</v>
      </c>
      <c r="D17" s="143">
        <v>820.44</v>
      </c>
      <c r="E17" s="143">
        <v>1364</v>
      </c>
      <c r="F17" s="150" t="s">
        <v>44</v>
      </c>
      <c r="G17" s="144">
        <v>78</v>
      </c>
      <c r="H17" s="144">
        <v>61660</v>
      </c>
      <c r="I17" s="145">
        <f t="shared" si="0"/>
        <v>79326.44</v>
      </c>
      <c r="J17" s="146">
        <f t="shared" si="1"/>
        <v>5.3213271256939115E-2</v>
      </c>
      <c r="L17" s="148"/>
      <c r="M17" s="151"/>
      <c r="N17" s="153"/>
      <c r="O17" s="155"/>
      <c r="P17" s="153"/>
      <c r="Q17" s="153"/>
    </row>
    <row r="18" spans="1:17" ht="15" customHeight="1" x14ac:dyDescent="0.25">
      <c r="A18" s="141">
        <v>15</v>
      </c>
      <c r="B18" s="142" t="s">
        <v>17</v>
      </c>
      <c r="C18" s="143">
        <v>98213</v>
      </c>
      <c r="D18" s="143">
        <v>786.46</v>
      </c>
      <c r="E18" s="143">
        <v>1887</v>
      </c>
      <c r="F18" s="143">
        <v>1250</v>
      </c>
      <c r="G18" s="144">
        <v>287</v>
      </c>
      <c r="H18" s="144">
        <v>64320</v>
      </c>
      <c r="I18" s="145">
        <f t="shared" si="0"/>
        <v>166743.46000000002</v>
      </c>
      <c r="J18" s="146">
        <f t="shared" si="1"/>
        <v>0.11185381528908366</v>
      </c>
      <c r="L18" s="148"/>
      <c r="M18" s="151"/>
      <c r="N18" s="156"/>
      <c r="O18" s="156"/>
      <c r="P18" s="153"/>
      <c r="Q18" s="153"/>
    </row>
    <row r="19" spans="1:17" ht="15" customHeight="1" x14ac:dyDescent="0.25">
      <c r="A19" s="141">
        <v>16</v>
      </c>
      <c r="B19" s="142" t="s">
        <v>68</v>
      </c>
      <c r="C19" s="150" t="s">
        <v>44</v>
      </c>
      <c r="D19" s="143">
        <v>99.95</v>
      </c>
      <c r="E19" s="143">
        <v>13</v>
      </c>
      <c r="F19" s="150" t="s">
        <v>44</v>
      </c>
      <c r="G19" s="144">
        <v>2</v>
      </c>
      <c r="H19" s="144">
        <v>10630</v>
      </c>
      <c r="I19" s="145">
        <f t="shared" si="0"/>
        <v>10744.95</v>
      </c>
      <c r="J19" s="146">
        <f t="shared" si="1"/>
        <v>7.2078608215904805E-3</v>
      </c>
      <c r="L19" s="148"/>
      <c r="M19" s="139"/>
      <c r="N19" s="156"/>
      <c r="O19" s="156"/>
      <c r="P19" s="156"/>
      <c r="Q19" s="153"/>
    </row>
    <row r="20" spans="1:17" ht="15" customHeight="1" x14ac:dyDescent="0.25">
      <c r="A20" s="141">
        <v>17</v>
      </c>
      <c r="B20" s="142" t="s">
        <v>18</v>
      </c>
      <c r="C20" s="150">
        <v>1</v>
      </c>
      <c r="D20" s="143">
        <v>230.05</v>
      </c>
      <c r="E20" s="143">
        <v>11</v>
      </c>
      <c r="F20" s="150" t="s">
        <v>44</v>
      </c>
      <c r="G20" s="144">
        <v>2</v>
      </c>
      <c r="H20" s="144">
        <v>5860</v>
      </c>
      <c r="I20" s="145">
        <f t="shared" si="0"/>
        <v>6104.05</v>
      </c>
      <c r="J20" s="146">
        <f t="shared" si="1"/>
        <v>4.0946810220642603E-3</v>
      </c>
      <c r="L20" s="148"/>
      <c r="M20" s="139"/>
      <c r="N20" s="35"/>
      <c r="O20" s="35"/>
      <c r="P20" s="156"/>
      <c r="Q20" s="153"/>
    </row>
    <row r="21" spans="1:17" ht="15" customHeight="1" x14ac:dyDescent="0.25">
      <c r="A21" s="141">
        <v>18</v>
      </c>
      <c r="B21" s="142" t="s">
        <v>69</v>
      </c>
      <c r="C21" s="150" t="s">
        <v>44</v>
      </c>
      <c r="D21" s="143">
        <v>168.9</v>
      </c>
      <c r="E21" s="143">
        <v>1</v>
      </c>
      <c r="F21" s="150" t="s">
        <v>44</v>
      </c>
      <c r="G21" s="144">
        <v>2</v>
      </c>
      <c r="H21" s="144">
        <v>9090</v>
      </c>
      <c r="I21" s="145">
        <f t="shared" si="0"/>
        <v>9261.9</v>
      </c>
      <c r="J21" s="146">
        <f t="shared" si="1"/>
        <v>6.2130104042819054E-3</v>
      </c>
      <c r="L21" s="148"/>
      <c r="M21" s="157"/>
      <c r="N21" s="158"/>
      <c r="P21" s="35"/>
      <c r="Q21" s="153"/>
    </row>
    <row r="22" spans="1:17" ht="15" customHeight="1" x14ac:dyDescent="0.25">
      <c r="A22" s="141">
        <v>19</v>
      </c>
      <c r="B22" s="142" t="s">
        <v>19</v>
      </c>
      <c r="C22" s="150" t="s">
        <v>44</v>
      </c>
      <c r="D22" s="143">
        <v>182.18</v>
      </c>
      <c r="E22" s="143">
        <v>10</v>
      </c>
      <c r="F22" s="150" t="s">
        <v>44</v>
      </c>
      <c r="G22" s="150" t="s">
        <v>44</v>
      </c>
      <c r="H22" s="144">
        <v>7290</v>
      </c>
      <c r="I22" s="145">
        <f t="shared" si="0"/>
        <v>7482.18</v>
      </c>
      <c r="J22" s="146">
        <f t="shared" si="1"/>
        <v>5.0191496546831632E-3</v>
      </c>
      <c r="L22" s="148"/>
      <c r="M22" s="35"/>
      <c r="N22" s="158"/>
    </row>
    <row r="23" spans="1:17" ht="15" customHeight="1" x14ac:dyDescent="0.25">
      <c r="A23" s="141">
        <v>20</v>
      </c>
      <c r="B23" s="142" t="s">
        <v>20</v>
      </c>
      <c r="C23" s="143">
        <v>8346</v>
      </c>
      <c r="D23" s="143">
        <v>286.22000000000003</v>
      </c>
      <c r="E23" s="143">
        <v>246</v>
      </c>
      <c r="F23" s="150" t="s">
        <v>44</v>
      </c>
      <c r="G23" s="144">
        <v>22</v>
      </c>
      <c r="H23" s="144">
        <v>25780</v>
      </c>
      <c r="I23" s="145">
        <f t="shared" si="0"/>
        <v>34680.22</v>
      </c>
      <c r="J23" s="146">
        <f t="shared" si="1"/>
        <v>2.3263970425375511E-2</v>
      </c>
      <c r="L23" s="148"/>
      <c r="M23" s="35"/>
      <c r="N23" s="158"/>
    </row>
    <row r="24" spans="1:17" ht="15" customHeight="1" x14ac:dyDescent="0.25">
      <c r="A24" s="141">
        <v>21</v>
      </c>
      <c r="B24" s="142" t="s">
        <v>70</v>
      </c>
      <c r="C24" s="150">
        <v>278</v>
      </c>
      <c r="D24" s="143">
        <v>578.28</v>
      </c>
      <c r="E24" s="143">
        <v>3172</v>
      </c>
      <c r="F24" s="143">
        <v>300</v>
      </c>
      <c r="G24" s="144">
        <v>45</v>
      </c>
      <c r="H24" s="144">
        <v>2810</v>
      </c>
      <c r="I24" s="145">
        <f t="shared" si="0"/>
        <v>7183.28</v>
      </c>
      <c r="J24" s="146">
        <f t="shared" si="1"/>
        <v>4.8186434076021257E-3</v>
      </c>
      <c r="L24" s="148"/>
      <c r="M24" s="35"/>
      <c r="N24" s="158"/>
    </row>
    <row r="25" spans="1:17" ht="15" customHeight="1" x14ac:dyDescent="0.25">
      <c r="A25" s="141">
        <v>22</v>
      </c>
      <c r="B25" s="142" t="s">
        <v>35</v>
      </c>
      <c r="C25" s="143">
        <v>127756</v>
      </c>
      <c r="D25" s="143">
        <v>51.67</v>
      </c>
      <c r="E25" s="143">
        <v>1039</v>
      </c>
      <c r="F25" s="150" t="s">
        <v>44</v>
      </c>
      <c r="G25" s="144">
        <v>62</v>
      </c>
      <c r="H25" s="144">
        <v>142310</v>
      </c>
      <c r="I25" s="145">
        <f t="shared" si="0"/>
        <v>271218.67</v>
      </c>
      <c r="J25" s="146">
        <f t="shared" si="1"/>
        <v>0.18193722870528733</v>
      </c>
      <c r="L25" s="148"/>
      <c r="M25" s="35"/>
      <c r="N25" s="158"/>
    </row>
    <row r="26" spans="1:17" ht="15" customHeight="1" x14ac:dyDescent="0.25">
      <c r="A26" s="141">
        <v>23</v>
      </c>
      <c r="B26" s="142" t="s">
        <v>21</v>
      </c>
      <c r="C26" s="150" t="s">
        <v>44</v>
      </c>
      <c r="D26" s="143">
        <v>266.64</v>
      </c>
      <c r="E26" s="143">
        <v>2</v>
      </c>
      <c r="F26" s="150" t="s">
        <v>44</v>
      </c>
      <c r="G26" s="150" t="s">
        <v>44</v>
      </c>
      <c r="H26" s="144">
        <v>4940</v>
      </c>
      <c r="I26" s="145">
        <f t="shared" si="0"/>
        <v>5208.6400000000003</v>
      </c>
      <c r="J26" s="146">
        <f t="shared" si="1"/>
        <v>3.4940276306329055E-3</v>
      </c>
      <c r="L26" s="148"/>
      <c r="M26" s="35"/>
      <c r="N26" s="158"/>
    </row>
    <row r="27" spans="1:17" ht="15" customHeight="1" x14ac:dyDescent="0.25">
      <c r="A27" s="141">
        <v>24</v>
      </c>
      <c r="B27" s="142" t="s">
        <v>36</v>
      </c>
      <c r="C27" s="143">
        <v>68750</v>
      </c>
      <c r="D27" s="143">
        <v>604.46</v>
      </c>
      <c r="E27" s="143">
        <v>1070</v>
      </c>
      <c r="F27" s="143">
        <v>450</v>
      </c>
      <c r="G27" s="144">
        <v>151</v>
      </c>
      <c r="H27" s="144">
        <v>17670</v>
      </c>
      <c r="I27" s="145">
        <f t="shared" si="0"/>
        <v>88695.46</v>
      </c>
      <c r="J27" s="146">
        <f t="shared" si="1"/>
        <v>5.9498139236287335E-2</v>
      </c>
    </row>
    <row r="28" spans="1:17" ht="15" customHeight="1" x14ac:dyDescent="0.25">
      <c r="A28" s="141">
        <v>25</v>
      </c>
      <c r="B28" s="142" t="s">
        <v>24</v>
      </c>
      <c r="C28" s="143">
        <v>24835</v>
      </c>
      <c r="D28" s="143">
        <v>102.25</v>
      </c>
      <c r="E28" s="143" t="s">
        <v>44</v>
      </c>
      <c r="F28" s="150" t="s">
        <v>44</v>
      </c>
      <c r="G28" s="150" t="s">
        <v>44</v>
      </c>
      <c r="H28" s="144">
        <v>20410</v>
      </c>
      <c r="I28" s="145">
        <f t="shared" si="0"/>
        <v>45347.25</v>
      </c>
      <c r="J28" s="146">
        <f t="shared" si="1"/>
        <v>3.0419561435080563E-2</v>
      </c>
    </row>
    <row r="29" spans="1:17" ht="15" customHeight="1" x14ac:dyDescent="0.25">
      <c r="A29" s="141">
        <v>26</v>
      </c>
      <c r="B29" s="142" t="s">
        <v>46</v>
      </c>
      <c r="C29" s="150" t="s">
        <v>44</v>
      </c>
      <c r="D29" s="143">
        <v>46.86</v>
      </c>
      <c r="E29" s="143">
        <v>3</v>
      </c>
      <c r="F29" s="150" t="s">
        <v>44</v>
      </c>
      <c r="G29" s="144">
        <v>2</v>
      </c>
      <c r="H29" s="144">
        <v>2080</v>
      </c>
      <c r="I29" s="145">
        <f t="shared" si="0"/>
        <v>2131.86</v>
      </c>
      <c r="J29" s="146">
        <f t="shared" si="1"/>
        <v>1.4300811237945158E-3</v>
      </c>
    </row>
    <row r="30" spans="1:17" ht="15" customHeight="1" x14ac:dyDescent="0.25">
      <c r="A30" s="141">
        <v>27</v>
      </c>
      <c r="B30" s="142" t="s">
        <v>22</v>
      </c>
      <c r="C30" s="150">
        <v>101</v>
      </c>
      <c r="D30" s="143">
        <v>460.75</v>
      </c>
      <c r="E30" s="143">
        <v>1617</v>
      </c>
      <c r="F30" s="143">
        <v>1250</v>
      </c>
      <c r="G30" s="144">
        <v>176</v>
      </c>
      <c r="H30" s="144">
        <v>22830</v>
      </c>
      <c r="I30" s="145">
        <f t="shared" si="0"/>
        <v>26434.75</v>
      </c>
      <c r="J30" s="146">
        <f t="shared" si="1"/>
        <v>1.7732795299516418E-2</v>
      </c>
    </row>
    <row r="31" spans="1:17" ht="15" customHeight="1" x14ac:dyDescent="0.25">
      <c r="A31" s="141">
        <v>28</v>
      </c>
      <c r="B31" s="142" t="s">
        <v>71</v>
      </c>
      <c r="C31" s="150">
        <v>54</v>
      </c>
      <c r="D31" s="143">
        <v>1664.31</v>
      </c>
      <c r="E31" s="143">
        <v>24</v>
      </c>
      <c r="F31" s="150" t="s">
        <v>44</v>
      </c>
      <c r="G31" s="144">
        <v>5</v>
      </c>
      <c r="H31" s="144">
        <v>16800</v>
      </c>
      <c r="I31" s="145">
        <f t="shared" si="0"/>
        <v>18547.310000000001</v>
      </c>
      <c r="J31" s="146">
        <f t="shared" si="1"/>
        <v>1.2441791641179655E-2</v>
      </c>
    </row>
    <row r="32" spans="1:17" ht="15" customHeight="1" x14ac:dyDescent="0.25">
      <c r="A32" s="141">
        <v>29</v>
      </c>
      <c r="B32" s="142" t="s">
        <v>23</v>
      </c>
      <c r="C32" s="143">
        <v>1050</v>
      </c>
      <c r="D32" s="143">
        <v>392.06</v>
      </c>
      <c r="E32" s="143">
        <v>396</v>
      </c>
      <c r="F32" s="150" t="s">
        <v>44</v>
      </c>
      <c r="G32" s="144">
        <v>148</v>
      </c>
      <c r="H32" s="144">
        <v>6260</v>
      </c>
      <c r="I32" s="145">
        <f t="shared" si="0"/>
        <v>8246.06</v>
      </c>
      <c r="J32" s="146">
        <f t="shared" si="1"/>
        <v>5.5315709060055548E-3</v>
      </c>
    </row>
    <row r="33" spans="1:10" ht="15" customHeight="1" x14ac:dyDescent="0.25">
      <c r="A33" s="141">
        <v>30</v>
      </c>
      <c r="B33" s="142" t="s">
        <v>72</v>
      </c>
      <c r="C33" s="143">
        <v>1277</v>
      </c>
      <c r="D33" s="143">
        <v>7.27</v>
      </c>
      <c r="E33" s="143" t="s">
        <v>44</v>
      </c>
      <c r="F33" s="150" t="s">
        <v>44</v>
      </c>
      <c r="G33" s="150" t="s">
        <v>44</v>
      </c>
      <c r="H33" s="150" t="s">
        <v>44</v>
      </c>
      <c r="I33" s="145">
        <f t="shared" si="0"/>
        <v>1284.27</v>
      </c>
      <c r="J33" s="146">
        <f t="shared" si="1"/>
        <v>8.6150604864089692E-4</v>
      </c>
    </row>
    <row r="34" spans="1:10" ht="15" customHeight="1" x14ac:dyDescent="0.25">
      <c r="A34" s="141">
        <v>31</v>
      </c>
      <c r="B34" s="142" t="s">
        <v>73</v>
      </c>
      <c r="C34" s="150" t="s">
        <v>44</v>
      </c>
      <c r="D34" s="150" t="s">
        <v>44</v>
      </c>
      <c r="E34" s="150" t="s">
        <v>44</v>
      </c>
      <c r="F34" s="150" t="s">
        <v>44</v>
      </c>
      <c r="G34" s="144">
        <v>6</v>
      </c>
      <c r="H34" s="150" t="s">
        <v>44</v>
      </c>
      <c r="I34" s="145">
        <f t="shared" si="0"/>
        <v>6</v>
      </c>
      <c r="J34" s="146">
        <f t="shared" si="1"/>
        <v>4.0248828453871708E-6</v>
      </c>
    </row>
    <row r="35" spans="1:10" ht="15" customHeight="1" x14ac:dyDescent="0.25">
      <c r="A35" s="141">
        <v>32</v>
      </c>
      <c r="B35" s="142" t="s">
        <v>74</v>
      </c>
      <c r="C35" s="150" t="s">
        <v>44</v>
      </c>
      <c r="D35" s="150" t="s">
        <v>44</v>
      </c>
      <c r="E35" s="150" t="s">
        <v>44</v>
      </c>
      <c r="F35" s="150" t="s">
        <v>44</v>
      </c>
      <c r="G35" s="150" t="s">
        <v>44</v>
      </c>
      <c r="H35" s="150" t="s">
        <v>44</v>
      </c>
      <c r="I35" s="159" t="s">
        <v>44</v>
      </c>
      <c r="J35" s="150" t="s">
        <v>44</v>
      </c>
    </row>
    <row r="36" spans="1:10" ht="15" customHeight="1" x14ac:dyDescent="0.25">
      <c r="A36" s="141">
        <v>33</v>
      </c>
      <c r="B36" s="142" t="s">
        <v>75</v>
      </c>
      <c r="C36" s="150" t="s">
        <v>44</v>
      </c>
      <c r="D36" s="150" t="s">
        <v>44</v>
      </c>
      <c r="E36" s="150" t="s">
        <v>44</v>
      </c>
      <c r="F36" s="150" t="s">
        <v>44</v>
      </c>
      <c r="G36" s="150" t="s">
        <v>44</v>
      </c>
      <c r="H36" s="150" t="s">
        <v>44</v>
      </c>
      <c r="I36" s="159" t="s">
        <v>44</v>
      </c>
      <c r="J36" s="150" t="s">
        <v>44</v>
      </c>
    </row>
    <row r="37" spans="1:10" ht="15" customHeight="1" x14ac:dyDescent="0.25">
      <c r="A37" s="141">
        <v>34</v>
      </c>
      <c r="B37" s="142" t="s">
        <v>76</v>
      </c>
      <c r="C37" s="150" t="s">
        <v>44</v>
      </c>
      <c r="D37" s="150" t="s">
        <v>44</v>
      </c>
      <c r="E37" s="150" t="s">
        <v>44</v>
      </c>
      <c r="F37" s="150" t="s">
        <v>44</v>
      </c>
      <c r="G37" s="144">
        <v>131</v>
      </c>
      <c r="H37" s="144">
        <v>2050</v>
      </c>
      <c r="I37" s="145">
        <f t="shared" si="0"/>
        <v>2181</v>
      </c>
      <c r="J37" s="146">
        <f t="shared" si="1"/>
        <v>1.4630449142982364E-3</v>
      </c>
    </row>
    <row r="38" spans="1:10" ht="15" customHeight="1" x14ac:dyDescent="0.25">
      <c r="A38" s="141">
        <v>35</v>
      </c>
      <c r="B38" s="142" t="s">
        <v>77</v>
      </c>
      <c r="C38" s="143">
        <v>31</v>
      </c>
      <c r="D38" s="150" t="s">
        <v>44</v>
      </c>
      <c r="E38" s="150" t="s">
        <v>44</v>
      </c>
      <c r="F38" s="150" t="s">
        <v>44</v>
      </c>
      <c r="G38" s="150" t="s">
        <v>44</v>
      </c>
      <c r="H38" s="150" t="s">
        <v>44</v>
      </c>
      <c r="I38" s="145">
        <f t="shared" si="0"/>
        <v>31</v>
      </c>
      <c r="J38" s="146">
        <f t="shared" si="1"/>
        <v>2.0795228034500381E-5</v>
      </c>
    </row>
    <row r="39" spans="1:10" ht="15" customHeight="1" x14ac:dyDescent="0.25">
      <c r="A39" s="141">
        <v>36</v>
      </c>
      <c r="B39" s="142" t="s">
        <v>34</v>
      </c>
      <c r="C39" s="143">
        <v>382</v>
      </c>
      <c r="D39" s="150" t="s">
        <v>44</v>
      </c>
      <c r="E39" s="150" t="s">
        <v>44</v>
      </c>
      <c r="F39" s="150" t="s">
        <v>44</v>
      </c>
      <c r="G39" s="144">
        <v>3</v>
      </c>
      <c r="H39" s="150" t="s">
        <v>44</v>
      </c>
      <c r="I39" s="145">
        <f t="shared" si="0"/>
        <v>385</v>
      </c>
      <c r="J39" s="146">
        <f t="shared" si="1"/>
        <v>2.5826331591234343E-4</v>
      </c>
    </row>
    <row r="40" spans="1:10" ht="15" customHeight="1" x14ac:dyDescent="0.25">
      <c r="A40" s="160">
        <v>37</v>
      </c>
      <c r="B40" s="142" t="s">
        <v>78</v>
      </c>
      <c r="C40" s="150" t="s">
        <v>44</v>
      </c>
      <c r="D40" s="150" t="s">
        <v>44</v>
      </c>
      <c r="E40" s="150" t="s">
        <v>44</v>
      </c>
      <c r="F40" s="150" t="s">
        <v>44</v>
      </c>
      <c r="G40" s="144">
        <v>1022</v>
      </c>
      <c r="H40" s="144">
        <v>790</v>
      </c>
      <c r="I40" s="145">
        <f>SUM(C40:H40)</f>
        <v>1812</v>
      </c>
      <c r="J40" s="146">
        <f t="shared" si="1"/>
        <v>1.2155146193069256E-3</v>
      </c>
    </row>
    <row r="41" spans="1:10" ht="15" customHeight="1" x14ac:dyDescent="0.25">
      <c r="A41" s="161" t="s">
        <v>25</v>
      </c>
      <c r="B41" s="162"/>
      <c r="C41" s="163">
        <f>SUM(C4:C40)</f>
        <v>695509</v>
      </c>
      <c r="D41" s="163">
        <f>SUM(D4:D40)</f>
        <v>21133.620000000003</v>
      </c>
      <c r="E41" s="163">
        <f t="shared" ref="E41:I41" si="2">SUM(E4:E40)</f>
        <v>17538</v>
      </c>
      <c r="F41" s="163">
        <f t="shared" si="2"/>
        <v>5000</v>
      </c>
      <c r="G41" s="163">
        <f t="shared" si="2"/>
        <v>2556</v>
      </c>
      <c r="H41" s="163">
        <f t="shared" si="2"/>
        <v>748990</v>
      </c>
      <c r="I41" s="163">
        <f t="shared" si="2"/>
        <v>1490726.62</v>
      </c>
      <c r="J41" s="164">
        <f>I41/I41</f>
        <v>1</v>
      </c>
    </row>
    <row r="42" spans="1:10" ht="15" customHeight="1" x14ac:dyDescent="0.25">
      <c r="A42" s="165" t="s">
        <v>7</v>
      </c>
      <c r="B42" s="165"/>
      <c r="C42" s="166">
        <f t="shared" ref="C42:I42" si="3">C41/$I$41*100</f>
        <v>46.655704048539761</v>
      </c>
      <c r="D42" s="166">
        <f t="shared" si="3"/>
        <v>1.4176724099821871</v>
      </c>
      <c r="E42" s="166">
        <f t="shared" si="3"/>
        <v>1.1764732557066699</v>
      </c>
      <c r="F42" s="166">
        <f t="shared" si="3"/>
        <v>0.33540690378226423</v>
      </c>
      <c r="G42" s="166">
        <f t="shared" si="3"/>
        <v>0.17146000921349347</v>
      </c>
      <c r="H42" s="166">
        <f t="shared" si="3"/>
        <v>50.243283372775615</v>
      </c>
      <c r="I42" s="166">
        <f t="shared" si="3"/>
        <v>100</v>
      </c>
      <c r="J42" s="167"/>
    </row>
    <row r="43" spans="1:10" ht="15" customHeight="1" x14ac:dyDescent="0.25">
      <c r="A43" s="122"/>
      <c r="B43" s="168" t="s">
        <v>79</v>
      </c>
      <c r="C43" s="168"/>
      <c r="D43" s="168"/>
      <c r="E43" s="168"/>
      <c r="F43" s="169"/>
      <c r="G43" s="169"/>
      <c r="H43" s="169"/>
      <c r="I43" s="169"/>
      <c r="J43" s="170"/>
    </row>
    <row r="44" spans="1:10" ht="15" customHeight="1" x14ac:dyDescent="0.25">
      <c r="A44" s="132"/>
      <c r="B44" s="171" t="s">
        <v>80</v>
      </c>
      <c r="C44" s="172"/>
      <c r="D44" s="172"/>
      <c r="E44" s="172"/>
      <c r="F44" s="172"/>
      <c r="G44" s="172"/>
      <c r="H44" s="172"/>
      <c r="I44" s="173"/>
      <c r="J44" s="172"/>
    </row>
    <row r="45" spans="1:10" ht="15" customHeight="1" x14ac:dyDescent="0.25">
      <c r="A45" s="132"/>
      <c r="B45" s="174" t="s">
        <v>81</v>
      </c>
      <c r="C45" s="172"/>
      <c r="D45" s="172"/>
      <c r="E45" s="175"/>
      <c r="F45" s="172"/>
      <c r="G45" s="172"/>
      <c r="H45" s="172"/>
      <c r="I45" s="172"/>
      <c r="J45" s="172"/>
    </row>
    <row r="46" spans="1:10" ht="15" customHeight="1" x14ac:dyDescent="0.25">
      <c r="C46" s="177"/>
      <c r="D46" s="177"/>
      <c r="E46" s="177"/>
      <c r="F46" s="177"/>
      <c r="G46" s="177"/>
      <c r="H46" s="177"/>
      <c r="I46" s="177"/>
      <c r="J46" s="177"/>
    </row>
  </sheetData>
  <mergeCells count="3">
    <mergeCell ref="A1:J1"/>
    <mergeCell ref="A41:B41"/>
    <mergeCell ref="A42:B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1.1</vt:lpstr>
      <vt:lpstr>1.1A</vt:lpstr>
      <vt:lpstr>1.2</vt:lpstr>
      <vt:lpstr>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2022-02-07T10:14:24Z</dcterms:created>
  <dcterms:modified xsi:type="dcterms:W3CDTF">2022-02-07T11:02:31Z</dcterms:modified>
</cp:coreProperties>
</file>