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70" tabRatio="601" activeTab="0"/>
  </bookViews>
  <sheets>
    <sheet name="Sheet1" sheetId="1" r:id="rId1"/>
  </sheets>
  <definedNames>
    <definedName name="\A">#REF!</definedName>
    <definedName name="_xlnm.Print_Area" localSheetId="0">'Sheet1'!$A$1:$Y$85</definedName>
  </definedNames>
  <calcPr fullCalcOnLoad="1"/>
</workbook>
</file>

<file path=xl/sharedStrings.xml><?xml version="1.0" encoding="utf-8"?>
<sst xmlns="http://schemas.openxmlformats.org/spreadsheetml/2006/main" count="337" uniqueCount="88">
  <si>
    <t>RENT</t>
  </si>
  <si>
    <t>INT</t>
  </si>
  <si>
    <t xml:space="preserve"> =tÉÉäMÉ</t>
  </si>
  <si>
    <t xml:space="preserve"> ÉÊBÉE®ÉªÉÉ</t>
  </si>
  <si>
    <t>¤ªÉÉVÉ</t>
  </si>
  <si>
    <t>Organised</t>
  </si>
  <si>
    <t>Unorganised</t>
  </si>
  <si>
    <t>agriculture</t>
  </si>
  <si>
    <t>forestry and logging</t>
  </si>
  <si>
    <t>fishing</t>
  </si>
  <si>
    <t>Mining and quarrying</t>
  </si>
  <si>
    <t>Manufacturing</t>
  </si>
  <si>
    <t>Construction</t>
  </si>
  <si>
    <t>Trade</t>
  </si>
  <si>
    <t>Hotels and restaurants</t>
  </si>
  <si>
    <t>railways</t>
  </si>
  <si>
    <t>transport by other means</t>
  </si>
  <si>
    <t>storage</t>
  </si>
  <si>
    <t>communication</t>
  </si>
  <si>
    <t>banking and insurance</t>
  </si>
  <si>
    <t>All sectors</t>
  </si>
  <si>
    <t>Other services</t>
  </si>
  <si>
    <t>ºÉÆMÉÉÊ~iÉ</t>
  </si>
  <si>
    <t>BÉEßÉÊ­É</t>
  </si>
  <si>
    <t>´ÉÉÉÊxÉBÉEÉÒ A´ÉÆ ãÉ]~É ¤ÉxÉÉxÉÉ</t>
  </si>
  <si>
    <t>àÉiºªÉxÉ</t>
  </si>
  <si>
    <t>JÉxÉxÉ A´ÉÆ =iJÉxÉxÉ</t>
  </si>
  <si>
    <t>ÉÊ´ÉÉÊxÉàÉÉÇhÉ</t>
  </si>
  <si>
    <t>ÉÊxÉàÉÉÇhÉ</t>
  </si>
  <si>
    <t>BªÉÉ{ÉÉ®, cÉä]ãÉ A´ÉÆ VÉãÉ{ÉÉxÉMÉßc</t>
  </si>
  <si>
    <t>BªÉÉ{ÉÉ®</t>
  </si>
  <si>
    <t>cÉä]ãÉ A´ÉÆ VÉãÉ{ÉÉxÉMÉßc</t>
  </si>
  <si>
    <t>industry</t>
  </si>
  <si>
    <t>®äãÉ´Éä</t>
  </si>
  <si>
    <t>£ÉhbÉ®hÉ</t>
  </si>
  <si>
    <t>ºÉÆSÉÉ®</t>
  </si>
  <si>
    <t>¤ÉéÉËBÉEMÉ A´ÉÆ ¤ÉÉÒàÉÉ</t>
  </si>
  <si>
    <t>ºÉ¤É  FÉäjÉ</t>
  </si>
  <si>
    <t>INT   -  Interest</t>
  </si>
  <si>
    <t>ÉÊ´ÉtÉÖiÉ, MÉèºÉ A´ÉÆ VÉãÉ +ÉÉ{ÉÚÉÌiÉ</t>
  </si>
  <si>
    <t>CONTD...</t>
  </si>
  <si>
    <t>+ÉºÉÆMÉÉÊ~iÉ</t>
  </si>
  <si>
    <t xml:space="preserve">ÉÊ´ÉkÉ BªÉ´ÉºlÉÉ, ¤ÉÉÒàÉÉ, ºlÉÉ´É® </t>
  </si>
  <si>
    <t>ºÉÆ{ÉnÉ A´ÉÆ BªÉÉ´ÉºÉÉÉÊªÉBÉE ºÉä´ÉÉAÆ</t>
  </si>
  <si>
    <t>+ÉxªÉ ºÉä´ÉÉAÆ</t>
  </si>
  <si>
    <t xml:space="preserve">Financing, insurance, real </t>
  </si>
  <si>
    <t>estate and business services</t>
  </si>
  <si>
    <t xml:space="preserve">  +É.+É.ÉÊ´É.+É.ÉÊxÉ.ºÉä.- +É|ÉiªÉFÉ +ÉxÉÖàÉÉÉÊxÉiÉ ÉÊ´ÉkÉÉÒªÉ +ÉÆiÉÉÌxÉÉÊciÉ ºÉä´ÉÉAÆ </t>
  </si>
  <si>
    <t xml:space="preserve">  F.I.S.I.M. : Financial intermediation services indirectly measured</t>
  </si>
  <si>
    <t>F.I.S.I.M.</t>
  </si>
  <si>
    <t xml:space="preserve"> +É.ÉÊxÉ.ºÉä.</t>
  </si>
  <si>
    <t xml:space="preserve"> iÉlÉÉ +É|ÉiªÉFÉ +ÉxÉÖàÉÉÉÊxÉiÉ ÉÊ´ÉkÉÉÒªÉ +ÉÆiÉÉÌxÉÉÊciÉ ºÉä´ÉÉAÆ </t>
  </si>
  <si>
    <t xml:space="preserve">STATEMENT 76.2: PROPERTY INCOMES AND FINANCIAL INTERMEDIATION </t>
  </si>
  <si>
    <t>SERVICES INDIRECTLY MEASURED BY KIND OF  ECONOMIC ACTIVITY</t>
  </si>
  <si>
    <t>Trade, hotels and  restaurants</t>
  </si>
  <si>
    <t>Electricity, gas and water supply</t>
  </si>
  <si>
    <t xml:space="preserve">  +É.+É.ÉÊ´É.</t>
  </si>
  <si>
    <t>real estate, ownership of dwelling</t>
  </si>
  <si>
    <t>business &amp; legal services</t>
  </si>
  <si>
    <t>{ÉÉÊ®´ÉcxÉ, £ÉhbÉ®hÉ A´ÉÆ ºÉÆSÉÉ®</t>
  </si>
  <si>
    <t>ºlÉÉ´É® ºÉÆ{ÉnÉ, +ÉÉ´ÉÉºÉÉå BÉEÉ º´ÉÉÉÊàÉi´É,</t>
  </si>
  <si>
    <t xml:space="preserve">BÉEßÉÊ­É, ´ÉÉÉÊxÉBÉEÉÒ A´ÉÆ ãÉ]~É ¤ÉxÉÉxÉÉ, àÉiºªÉxÉ </t>
  </si>
  <si>
    <t>Transport, storage &amp; communication</t>
  </si>
  <si>
    <t>Community, social &amp;  personal services</t>
  </si>
  <si>
    <t>ºÉÉàÉÖnÉÉÊªÉBÉE, ºÉÉàÉÉÉÊVÉBÉE  A´ÉÆ ´ÉèªÉÉÎBÉDiÉBÉE ºÉä´ÉÉAÆ</t>
  </si>
  <si>
    <t>BªÉÉ´ÉºÉÉÉÊªÉBÉE  iÉlÉÉ BÉEÉxÉÚxÉÉÒ ºÉä´ÉÉAÆ</t>
  </si>
  <si>
    <t>+ÉxªÉ {ÉÉÊ®´ÉcxÉ</t>
  </si>
  <si>
    <r>
      <t xml:space="preserve">  ÉÊ´É´É®hÉ</t>
    </r>
    <r>
      <rPr>
        <b/>
        <sz val="14"/>
        <rFont val="Arial Narrow"/>
        <family val="2"/>
      </rPr>
      <t xml:space="preserve"> 76.2:</t>
    </r>
    <r>
      <rPr>
        <b/>
        <sz val="14"/>
        <rFont val="DV_Divyae"/>
        <family val="0"/>
      </rPr>
      <t xml:space="preserve"> </t>
    </r>
    <r>
      <rPr>
        <b/>
        <sz val="18"/>
        <rFont val="DV_Divyae"/>
        <family val="0"/>
      </rPr>
      <t xml:space="preserve">+ÉÉÉÌlÉBÉE BÉEÉªÉÇBÉEãÉÉ{É BÉEä |ÉBÉEÉ® BÉEä +ÉxÉÖºÉÉ® ºÉÆ{ÉÉÊkÉ +ÉÉªÉ  </t>
    </r>
  </si>
  <si>
    <r>
      <t xml:space="preserve"> (</t>
    </r>
    <r>
      <rPr>
        <b/>
        <sz val="16"/>
        <rFont val="DV_Divyae"/>
        <family val="0"/>
      </rPr>
      <t>|ÉSÉÉÊãÉiÉ £ÉÉ´ÉÉå {É®</t>
    </r>
    <r>
      <rPr>
        <b/>
        <sz val="16"/>
        <rFont val="Arial Narrow"/>
        <family val="2"/>
      </rPr>
      <t xml:space="preserve"> </t>
    </r>
    <r>
      <rPr>
        <b/>
        <sz val="14"/>
        <rFont val="Arial Narrow"/>
        <family val="2"/>
      </rPr>
      <t>at current prices)</t>
    </r>
  </si>
  <si>
    <r>
      <t xml:space="preserve"> (</t>
    </r>
    <r>
      <rPr>
        <b/>
        <sz val="16"/>
        <rFont val="DV_Divyae"/>
        <family val="0"/>
      </rPr>
      <t xml:space="preserve">|ÉSÉÉÊãÉiÉ £ÉÉ´ÉÉå {É® </t>
    </r>
    <r>
      <rPr>
        <b/>
        <sz val="14"/>
        <rFont val="Arial Narrow"/>
        <family val="2"/>
      </rPr>
      <t>at current prices)</t>
    </r>
  </si>
  <si>
    <t>BÉE</t>
  </si>
  <si>
    <t>JÉ</t>
  </si>
  <si>
    <t>Agriculture, forestry, logging  and fishing</t>
  </si>
  <si>
    <t>(BÉE®Éä½ °ô{ÉªÉä)</t>
  </si>
  <si>
    <r>
      <t xml:space="preserve"> VÉÉ®ÉÒ</t>
    </r>
    <r>
      <rPr>
        <b/>
        <sz val="14"/>
        <rFont val="Arial Narrow"/>
        <family val="2"/>
      </rPr>
      <t>...</t>
    </r>
  </si>
  <si>
    <t>a</t>
  </si>
  <si>
    <t>b</t>
  </si>
  <si>
    <t>2004-05</t>
  </si>
  <si>
    <t>2005-06</t>
  </si>
  <si>
    <t>Total</t>
  </si>
  <si>
    <t>Unorg.</t>
  </si>
  <si>
    <t>2006-07</t>
  </si>
  <si>
    <t>2007-08</t>
  </si>
  <si>
    <t>Railways(25.2)</t>
  </si>
  <si>
    <t>Communication(25.2)</t>
  </si>
  <si>
    <t>2008-09</t>
  </si>
  <si>
    <t>2009-10</t>
  </si>
  <si>
    <t>(` crore)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</si>
</sst>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4">
    <font>
      <sz val="10"/>
      <name val="Courier"/>
      <family val="0"/>
    </font>
    <font>
      <sz val="10"/>
      <name val="Arial"/>
      <family val="0"/>
    </font>
    <font>
      <sz val="10"/>
      <name val="DV_Divya"/>
      <family val="0"/>
    </font>
    <font>
      <sz val="10"/>
      <name val="Times New Roman"/>
      <family val="1"/>
    </font>
    <font>
      <b/>
      <sz val="12"/>
      <name val="DV_Divya"/>
      <family val="0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DV_Divya"/>
      <family val="0"/>
    </font>
    <font>
      <b/>
      <i/>
      <sz val="13"/>
      <name val="DV_Divya"/>
      <family val="0"/>
    </font>
    <font>
      <b/>
      <sz val="12"/>
      <name val="DV_Divyae"/>
      <family val="0"/>
    </font>
    <font>
      <sz val="12"/>
      <name val="DV_Divyae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14"/>
      <name val="DV_Divyae"/>
      <family val="0"/>
    </font>
    <font>
      <b/>
      <sz val="13"/>
      <name val="Arial Narrow"/>
      <family val="2"/>
    </font>
    <font>
      <i/>
      <sz val="12"/>
      <name val="Times New Roman"/>
      <family val="1"/>
    </font>
    <font>
      <b/>
      <sz val="13"/>
      <name val="DV_Divyae"/>
      <family val="0"/>
    </font>
    <font>
      <b/>
      <sz val="11"/>
      <name val="Arial Narrow"/>
      <family val="2"/>
    </font>
    <font>
      <b/>
      <sz val="18"/>
      <name val="DV_Divyae"/>
      <family val="0"/>
    </font>
    <font>
      <b/>
      <sz val="14"/>
      <name val="Arial Narrow"/>
      <family val="2"/>
    </font>
    <font>
      <b/>
      <sz val="16"/>
      <name val="Arial Narrow"/>
      <family val="2"/>
    </font>
    <font>
      <b/>
      <sz val="16"/>
      <name val="DV_Divyae"/>
      <family val="0"/>
    </font>
    <font>
      <b/>
      <sz val="13"/>
      <name val="Rupee Foradian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 quotePrefix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right" vertical="center"/>
    </xf>
    <xf numFmtId="0" fontId="13" fillId="0" borderId="3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quotePrefix="1">
      <alignment vertical="center"/>
    </xf>
    <xf numFmtId="0" fontId="12" fillId="0" borderId="1" xfId="0" applyFont="1" applyFill="1" applyBorder="1" applyAlignment="1">
      <alignment vertical="center"/>
    </xf>
    <xf numFmtId="0" fontId="11" fillId="0" borderId="1" xfId="0" applyFont="1" applyFill="1" applyBorder="1" applyAlignment="1" quotePrefix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15" fillId="0" borderId="1" xfId="0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/>
    </xf>
    <xf numFmtId="1" fontId="12" fillId="0" borderId="1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7"/>
  <sheetViews>
    <sheetView tabSelected="1" view="pageBreakPreview" zoomScaleSheetLayoutView="100" workbookViewId="0" topLeftCell="A37">
      <selection activeCell="O79" sqref="O79"/>
    </sheetView>
  </sheetViews>
  <sheetFormatPr defaultColWidth="9.00390625" defaultRowHeight="12.75"/>
  <cols>
    <col min="1" max="1" width="4.625" style="9" customWidth="1"/>
    <col min="2" max="2" width="0.875" style="9" customWidth="1"/>
    <col min="3" max="3" width="30.875" style="9" customWidth="1"/>
    <col min="4" max="21" width="7.625" style="9" customWidth="1"/>
    <col min="22" max="22" width="1.625" style="9" customWidth="1"/>
    <col min="23" max="23" width="4.625" style="9" customWidth="1"/>
    <col min="24" max="24" width="1.625" style="9" customWidth="1"/>
    <col min="25" max="25" width="35.50390625" style="9" customWidth="1"/>
    <col min="26" max="16384" width="9.00390625" style="9" customWidth="1"/>
  </cols>
  <sheetData>
    <row r="1" spans="1:25" s="10" customFormat="1" ht="27" customHeight="1">
      <c r="A1" s="65" t="s">
        <v>67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59" t="s">
        <v>52</v>
      </c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s="10" customFormat="1" ht="27" customHeight="1">
      <c r="A2" s="65" t="s">
        <v>51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59" t="s">
        <v>53</v>
      </c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25" s="10" customFormat="1" ht="27" customHeight="1">
      <c r="A3" s="61" t="s">
        <v>68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 t="s">
        <v>69</v>
      </c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5" s="24" customFormat="1" ht="27" customHeight="1">
      <c r="A4" s="34"/>
      <c r="B4" s="30"/>
      <c r="C4" s="30"/>
      <c r="H4" s="54"/>
      <c r="I4" s="54"/>
      <c r="J4" s="67" t="s">
        <v>73</v>
      </c>
      <c r="K4" s="67"/>
      <c r="L4" s="67"/>
      <c r="M4" s="64" t="s">
        <v>87</v>
      </c>
      <c r="N4" s="64"/>
      <c r="O4" s="64"/>
      <c r="P4" s="35"/>
      <c r="Q4" s="35"/>
      <c r="R4" s="35"/>
      <c r="S4" s="35"/>
      <c r="T4" s="35"/>
      <c r="U4" s="35"/>
      <c r="V4" s="35"/>
      <c r="W4" s="34"/>
      <c r="X4" s="36"/>
      <c r="Y4" s="36"/>
    </row>
    <row r="5" spans="1:25" s="24" customFormat="1" ht="20.25" customHeight="1">
      <c r="A5" s="66" t="s">
        <v>2</v>
      </c>
      <c r="B5" s="66"/>
      <c r="C5" s="66"/>
      <c r="D5" s="60" t="s">
        <v>77</v>
      </c>
      <c r="E5" s="60"/>
      <c r="F5" s="60"/>
      <c r="G5" s="60" t="s">
        <v>78</v>
      </c>
      <c r="H5" s="60"/>
      <c r="I5" s="60"/>
      <c r="J5" s="60" t="s">
        <v>81</v>
      </c>
      <c r="K5" s="60"/>
      <c r="L5" s="60"/>
      <c r="M5" s="60" t="s">
        <v>82</v>
      </c>
      <c r="N5" s="60"/>
      <c r="O5" s="60"/>
      <c r="P5" s="60" t="s">
        <v>85</v>
      </c>
      <c r="Q5" s="60"/>
      <c r="R5" s="60"/>
      <c r="S5" s="60" t="s">
        <v>86</v>
      </c>
      <c r="T5" s="60"/>
      <c r="U5" s="60"/>
      <c r="V5" s="20"/>
      <c r="W5" s="63" t="s">
        <v>32</v>
      </c>
      <c r="X5" s="63"/>
      <c r="Y5" s="63"/>
    </row>
    <row r="6" spans="1:25" s="24" customFormat="1" ht="20.25" customHeight="1">
      <c r="A6" s="66"/>
      <c r="B6" s="66"/>
      <c r="C6" s="66"/>
      <c r="D6" s="31" t="s">
        <v>3</v>
      </c>
      <c r="E6" s="31" t="s">
        <v>4</v>
      </c>
      <c r="F6" s="31" t="s">
        <v>56</v>
      </c>
      <c r="G6" s="31" t="s">
        <v>3</v>
      </c>
      <c r="H6" s="31" t="s">
        <v>4</v>
      </c>
      <c r="I6" s="31" t="s">
        <v>56</v>
      </c>
      <c r="J6" s="31" t="s">
        <v>3</v>
      </c>
      <c r="K6" s="31" t="s">
        <v>4</v>
      </c>
      <c r="L6" s="31" t="s">
        <v>56</v>
      </c>
      <c r="M6" s="31" t="s">
        <v>3</v>
      </c>
      <c r="N6" s="31" t="s">
        <v>4</v>
      </c>
      <c r="O6" s="31" t="s">
        <v>56</v>
      </c>
      <c r="P6" s="31" t="s">
        <v>3</v>
      </c>
      <c r="Q6" s="31" t="s">
        <v>4</v>
      </c>
      <c r="R6" s="31" t="s">
        <v>56</v>
      </c>
      <c r="S6" s="31" t="s">
        <v>3</v>
      </c>
      <c r="T6" s="31" t="s">
        <v>4</v>
      </c>
      <c r="U6" s="31" t="s">
        <v>56</v>
      </c>
      <c r="V6" s="25"/>
      <c r="W6" s="63"/>
      <c r="X6" s="63"/>
      <c r="Y6" s="63"/>
    </row>
    <row r="7" spans="1:25" s="24" customFormat="1" ht="20.25" customHeight="1">
      <c r="A7" s="66"/>
      <c r="B7" s="66"/>
      <c r="C7" s="66"/>
      <c r="D7" s="25"/>
      <c r="E7" s="25"/>
      <c r="F7" s="25" t="s">
        <v>50</v>
      </c>
      <c r="G7" s="25"/>
      <c r="H7" s="25"/>
      <c r="I7" s="25" t="s">
        <v>50</v>
      </c>
      <c r="J7" s="25"/>
      <c r="K7" s="25"/>
      <c r="L7" s="25" t="s">
        <v>50</v>
      </c>
      <c r="M7" s="25"/>
      <c r="N7" s="25"/>
      <c r="O7" s="25" t="s">
        <v>50</v>
      </c>
      <c r="P7" s="25"/>
      <c r="Q7" s="25"/>
      <c r="R7" s="25" t="s">
        <v>50</v>
      </c>
      <c r="S7" s="25"/>
      <c r="T7" s="25"/>
      <c r="U7" s="25" t="s">
        <v>50</v>
      </c>
      <c r="V7" s="25"/>
      <c r="W7" s="63"/>
      <c r="X7" s="63"/>
      <c r="Y7" s="63"/>
    </row>
    <row r="8" spans="1:25" s="24" customFormat="1" ht="20.25" customHeight="1">
      <c r="A8" s="66"/>
      <c r="B8" s="66"/>
      <c r="C8" s="66"/>
      <c r="D8" s="27" t="s">
        <v>0</v>
      </c>
      <c r="E8" s="27" t="s">
        <v>1</v>
      </c>
      <c r="F8" s="27" t="s">
        <v>49</v>
      </c>
      <c r="G8" s="27" t="s">
        <v>0</v>
      </c>
      <c r="H8" s="27" t="s">
        <v>1</v>
      </c>
      <c r="I8" s="27" t="s">
        <v>49</v>
      </c>
      <c r="J8" s="27" t="s">
        <v>0</v>
      </c>
      <c r="K8" s="27" t="s">
        <v>1</v>
      </c>
      <c r="L8" s="27" t="s">
        <v>49</v>
      </c>
      <c r="M8" s="27" t="s">
        <v>0</v>
      </c>
      <c r="N8" s="27" t="s">
        <v>1</v>
      </c>
      <c r="O8" s="27" t="s">
        <v>49</v>
      </c>
      <c r="P8" s="27" t="s">
        <v>0</v>
      </c>
      <c r="Q8" s="27" t="s">
        <v>1</v>
      </c>
      <c r="R8" s="27" t="s">
        <v>49</v>
      </c>
      <c r="S8" s="27" t="s">
        <v>0</v>
      </c>
      <c r="T8" s="27" t="s">
        <v>1</v>
      </c>
      <c r="U8" s="27" t="s">
        <v>49</v>
      </c>
      <c r="V8" s="27"/>
      <c r="W8" s="63"/>
      <c r="X8" s="63"/>
      <c r="Y8" s="63"/>
    </row>
    <row r="9" spans="1:25" s="24" customFormat="1" ht="20.25" customHeight="1">
      <c r="A9" s="62">
        <v>1</v>
      </c>
      <c r="B9" s="62"/>
      <c r="C9" s="62"/>
      <c r="D9" s="32">
        <v>2</v>
      </c>
      <c r="E9" s="32">
        <v>3</v>
      </c>
      <c r="F9" s="32">
        <v>4</v>
      </c>
      <c r="G9" s="32">
        <v>5</v>
      </c>
      <c r="H9" s="32">
        <v>6</v>
      </c>
      <c r="I9" s="32">
        <v>7</v>
      </c>
      <c r="J9" s="32">
        <v>8</v>
      </c>
      <c r="K9" s="32">
        <v>9</v>
      </c>
      <c r="L9" s="32">
        <v>10</v>
      </c>
      <c r="M9" s="32">
        <v>11</v>
      </c>
      <c r="N9" s="32">
        <v>12</v>
      </c>
      <c r="O9" s="32">
        <v>13</v>
      </c>
      <c r="P9" s="32">
        <v>14</v>
      </c>
      <c r="Q9" s="32">
        <v>15</v>
      </c>
      <c r="R9" s="32">
        <v>16</v>
      </c>
      <c r="S9" s="32">
        <v>17</v>
      </c>
      <c r="T9" s="32">
        <v>18</v>
      </c>
      <c r="U9" s="32">
        <v>19</v>
      </c>
      <c r="V9" s="32"/>
      <c r="W9" s="62">
        <v>1</v>
      </c>
      <c r="X9" s="62"/>
      <c r="Y9" s="62"/>
    </row>
    <row r="10" spans="1:25" s="6" customFormat="1" ht="20.25" customHeight="1">
      <c r="A10" s="28">
        <v>1</v>
      </c>
      <c r="B10" s="43"/>
      <c r="C10" s="16" t="s">
        <v>61</v>
      </c>
      <c r="D10" s="19">
        <f aca="true" t="shared" si="0" ref="D10:I10">D11+D12</f>
        <v>3882</v>
      </c>
      <c r="E10" s="19">
        <f t="shared" si="0"/>
        <v>57314</v>
      </c>
      <c r="F10" s="19">
        <f t="shared" si="0"/>
        <v>5305</v>
      </c>
      <c r="G10" s="19">
        <f t="shared" si="0"/>
        <v>4590</v>
      </c>
      <c r="H10" s="19">
        <f t="shared" si="0"/>
        <v>63872</v>
      </c>
      <c r="I10" s="19">
        <f t="shared" si="0"/>
        <v>6492</v>
      </c>
      <c r="J10" s="19">
        <f aca="true" t="shared" si="1" ref="J10:O10">J11+J12</f>
        <v>5168</v>
      </c>
      <c r="K10" s="19">
        <f t="shared" si="1"/>
        <v>71142</v>
      </c>
      <c r="L10" s="19">
        <f t="shared" si="1"/>
        <v>9520</v>
      </c>
      <c r="M10" s="19">
        <f t="shared" si="1"/>
        <v>6236</v>
      </c>
      <c r="N10" s="19">
        <f t="shared" si="1"/>
        <v>84217</v>
      </c>
      <c r="O10" s="19">
        <f t="shared" si="1"/>
        <v>10443</v>
      </c>
      <c r="P10" s="19">
        <f aca="true" t="shared" si="2" ref="P10:U10">P11+P12</f>
        <v>7442</v>
      </c>
      <c r="Q10" s="19">
        <f t="shared" si="2"/>
        <v>93385</v>
      </c>
      <c r="R10" s="19">
        <f t="shared" si="2"/>
        <v>12436</v>
      </c>
      <c r="S10" s="19">
        <f t="shared" si="2"/>
        <v>8211</v>
      </c>
      <c r="T10" s="19">
        <f t="shared" si="2"/>
        <v>107920</v>
      </c>
      <c r="U10" s="19">
        <f t="shared" si="2"/>
        <v>13481</v>
      </c>
      <c r="V10" s="19"/>
      <c r="W10" s="28">
        <v>1</v>
      </c>
      <c r="X10" s="43"/>
      <c r="Y10" s="19" t="s">
        <v>72</v>
      </c>
    </row>
    <row r="11" spans="1:25" s="5" customFormat="1" ht="20.25" customHeight="1">
      <c r="A11" s="48" t="s">
        <v>70</v>
      </c>
      <c r="B11" s="11"/>
      <c r="C11" s="17" t="s">
        <v>22</v>
      </c>
      <c r="D11" s="21">
        <f>D14+D17+D20</f>
        <v>59</v>
      </c>
      <c r="E11" s="21">
        <f>E14+E17+E20</f>
        <v>13032</v>
      </c>
      <c r="F11" s="21">
        <f>F14+F17+F20</f>
        <v>21</v>
      </c>
      <c r="G11" s="21">
        <f aca="true" t="shared" si="3" ref="G11:L11">G14+G17+G20</f>
        <v>175</v>
      </c>
      <c r="H11" s="21">
        <f t="shared" si="3"/>
        <v>12739</v>
      </c>
      <c r="I11" s="21">
        <f t="shared" si="3"/>
        <v>22</v>
      </c>
      <c r="J11" s="21">
        <f t="shared" si="3"/>
        <v>201</v>
      </c>
      <c r="K11" s="21">
        <f t="shared" si="3"/>
        <v>13602</v>
      </c>
      <c r="L11" s="21">
        <f t="shared" si="3"/>
        <v>26</v>
      </c>
      <c r="M11" s="21">
        <f aca="true" t="shared" si="4" ref="M11:R11">M14+M17+M20</f>
        <v>295</v>
      </c>
      <c r="N11" s="21">
        <f t="shared" si="4"/>
        <v>15381</v>
      </c>
      <c r="O11" s="21">
        <f t="shared" si="4"/>
        <v>23</v>
      </c>
      <c r="P11" s="21">
        <f t="shared" si="4"/>
        <v>844</v>
      </c>
      <c r="Q11" s="21">
        <f t="shared" si="4"/>
        <v>16924</v>
      </c>
      <c r="R11" s="21">
        <f t="shared" si="4"/>
        <v>29</v>
      </c>
      <c r="S11" s="21">
        <f>S14+S17+S20</f>
        <v>685</v>
      </c>
      <c r="T11" s="21">
        <f>T14+T17+T20</f>
        <v>20787</v>
      </c>
      <c r="U11" s="21">
        <f>U14+U17+U20</f>
        <v>31</v>
      </c>
      <c r="V11" s="21"/>
      <c r="W11" s="23" t="s">
        <v>75</v>
      </c>
      <c r="X11" s="11"/>
      <c r="Y11" s="21" t="s">
        <v>5</v>
      </c>
    </row>
    <row r="12" spans="1:25" s="5" customFormat="1" ht="20.25" customHeight="1">
      <c r="A12" s="48" t="s">
        <v>71</v>
      </c>
      <c r="B12" s="11"/>
      <c r="C12" s="18" t="s">
        <v>41</v>
      </c>
      <c r="D12" s="21">
        <f>D15+D18+D21</f>
        <v>3823</v>
      </c>
      <c r="E12" s="21">
        <f aca="true" t="shared" si="5" ref="E12:U12">E15+E18+E21</f>
        <v>44282</v>
      </c>
      <c r="F12" s="21">
        <f t="shared" si="5"/>
        <v>5284</v>
      </c>
      <c r="G12" s="21">
        <f t="shared" si="5"/>
        <v>4415</v>
      </c>
      <c r="H12" s="21">
        <f t="shared" si="5"/>
        <v>51133</v>
      </c>
      <c r="I12" s="21">
        <f t="shared" si="5"/>
        <v>6470</v>
      </c>
      <c r="J12" s="21">
        <f t="shared" si="5"/>
        <v>4967</v>
      </c>
      <c r="K12" s="21">
        <f t="shared" si="5"/>
        <v>57540</v>
      </c>
      <c r="L12" s="21">
        <f t="shared" si="5"/>
        <v>9494</v>
      </c>
      <c r="M12" s="21">
        <f t="shared" si="5"/>
        <v>5941</v>
      </c>
      <c r="N12" s="21">
        <f t="shared" si="5"/>
        <v>68836</v>
      </c>
      <c r="O12" s="21">
        <f>O15+O18+O21</f>
        <v>10420</v>
      </c>
      <c r="P12" s="21">
        <f t="shared" si="5"/>
        <v>6598</v>
      </c>
      <c r="Q12" s="21">
        <f t="shared" si="5"/>
        <v>76461</v>
      </c>
      <c r="R12" s="21">
        <f t="shared" si="5"/>
        <v>12407</v>
      </c>
      <c r="S12" s="21">
        <f t="shared" si="5"/>
        <v>7526</v>
      </c>
      <c r="T12" s="21">
        <f t="shared" si="5"/>
        <v>87133</v>
      </c>
      <c r="U12" s="21">
        <f t="shared" si="5"/>
        <v>13450</v>
      </c>
      <c r="V12" s="21"/>
      <c r="W12" s="23" t="s">
        <v>76</v>
      </c>
      <c r="X12" s="11"/>
      <c r="Y12" s="21" t="s">
        <v>6</v>
      </c>
    </row>
    <row r="13" spans="1:25" s="5" customFormat="1" ht="20.25" customHeight="1">
      <c r="A13" s="22">
        <v>1.1</v>
      </c>
      <c r="B13" s="7"/>
      <c r="C13" s="17" t="s">
        <v>23</v>
      </c>
      <c r="D13" s="21">
        <f>D14+D15</f>
        <v>3755</v>
      </c>
      <c r="E13" s="21">
        <f>E14+E15</f>
        <v>56347</v>
      </c>
      <c r="F13" s="21">
        <f>F14+F15</f>
        <v>5234</v>
      </c>
      <c r="G13" s="21">
        <f aca="true" t="shared" si="6" ref="G13:L13">G14+G15</f>
        <v>4445</v>
      </c>
      <c r="H13" s="21">
        <f t="shared" si="6"/>
        <v>62740</v>
      </c>
      <c r="I13" s="21">
        <f t="shared" si="6"/>
        <v>6414</v>
      </c>
      <c r="J13" s="21">
        <f t="shared" si="6"/>
        <v>5008</v>
      </c>
      <c r="K13" s="21">
        <f t="shared" si="6"/>
        <v>69887</v>
      </c>
      <c r="L13" s="21">
        <f t="shared" si="6"/>
        <v>9441</v>
      </c>
      <c r="M13" s="21">
        <f aca="true" t="shared" si="7" ref="M13:R13">M14+M15</f>
        <v>6030</v>
      </c>
      <c r="N13" s="21">
        <f t="shared" si="7"/>
        <v>82846</v>
      </c>
      <c r="O13" s="21">
        <f t="shared" si="7"/>
        <v>10344</v>
      </c>
      <c r="P13" s="21">
        <f t="shared" si="7"/>
        <v>7177</v>
      </c>
      <c r="Q13" s="21">
        <f t="shared" si="7"/>
        <v>91888</v>
      </c>
      <c r="R13" s="21">
        <f t="shared" si="7"/>
        <v>12320</v>
      </c>
      <c r="S13" s="21">
        <f>S14+S15</f>
        <v>7894</v>
      </c>
      <c r="T13" s="21">
        <f>T14+T15</f>
        <v>105846</v>
      </c>
      <c r="U13" s="21">
        <f>U14+U15</f>
        <v>13355</v>
      </c>
      <c r="V13" s="21"/>
      <c r="W13" s="22">
        <v>1.1</v>
      </c>
      <c r="X13" s="7"/>
      <c r="Y13" s="21" t="s">
        <v>7</v>
      </c>
    </row>
    <row r="14" spans="1:25" s="5" customFormat="1" ht="20.25" customHeight="1">
      <c r="A14" s="48" t="s">
        <v>70</v>
      </c>
      <c r="B14" s="11"/>
      <c r="C14" s="17" t="s">
        <v>22</v>
      </c>
      <c r="D14" s="23">
        <v>32</v>
      </c>
      <c r="E14" s="23">
        <v>13007</v>
      </c>
      <c r="F14" s="23">
        <v>21</v>
      </c>
      <c r="G14" s="23">
        <v>147</v>
      </c>
      <c r="H14" s="23">
        <v>12711</v>
      </c>
      <c r="I14" s="23">
        <v>21</v>
      </c>
      <c r="J14" s="23">
        <v>170</v>
      </c>
      <c r="K14" s="23">
        <v>13568</v>
      </c>
      <c r="L14" s="23">
        <v>25</v>
      </c>
      <c r="M14" s="23">
        <v>231</v>
      </c>
      <c r="N14" s="23">
        <v>15349</v>
      </c>
      <c r="O14" s="23">
        <v>22</v>
      </c>
      <c r="P14" s="23">
        <v>735</v>
      </c>
      <c r="Q14" s="23">
        <v>16898</v>
      </c>
      <c r="R14" s="23">
        <v>27</v>
      </c>
      <c r="S14" s="23">
        <v>584</v>
      </c>
      <c r="T14" s="23">
        <v>20750</v>
      </c>
      <c r="U14" s="23">
        <v>29</v>
      </c>
      <c r="V14" s="23"/>
      <c r="W14" s="23" t="s">
        <v>75</v>
      </c>
      <c r="X14" s="11"/>
      <c r="Y14" s="21" t="s">
        <v>5</v>
      </c>
    </row>
    <row r="15" spans="1:25" s="5" customFormat="1" ht="20.25" customHeight="1">
      <c r="A15" s="48" t="s">
        <v>71</v>
      </c>
      <c r="B15" s="11"/>
      <c r="C15" s="18" t="s">
        <v>41</v>
      </c>
      <c r="D15" s="23">
        <v>3723</v>
      </c>
      <c r="E15" s="23">
        <v>43340</v>
      </c>
      <c r="F15" s="23">
        <v>5213</v>
      </c>
      <c r="G15" s="23">
        <v>4298</v>
      </c>
      <c r="H15" s="23">
        <v>50029</v>
      </c>
      <c r="I15" s="23">
        <v>6393</v>
      </c>
      <c r="J15" s="23">
        <v>4838</v>
      </c>
      <c r="K15" s="23">
        <v>56319</v>
      </c>
      <c r="L15" s="23">
        <v>9416</v>
      </c>
      <c r="M15" s="23">
        <v>5799</v>
      </c>
      <c r="N15" s="23">
        <v>67497</v>
      </c>
      <c r="O15" s="23">
        <v>10322</v>
      </c>
      <c r="P15" s="23">
        <v>6442</v>
      </c>
      <c r="Q15" s="23">
        <v>74990</v>
      </c>
      <c r="R15" s="23">
        <v>12293</v>
      </c>
      <c r="S15" s="23">
        <v>7310</v>
      </c>
      <c r="T15" s="23">
        <v>85096</v>
      </c>
      <c r="U15" s="23">
        <v>13326</v>
      </c>
      <c r="V15" s="23"/>
      <c r="W15" s="23" t="s">
        <v>76</v>
      </c>
      <c r="X15" s="11"/>
      <c r="Y15" s="21" t="s">
        <v>6</v>
      </c>
    </row>
    <row r="16" spans="1:25" s="5" customFormat="1" ht="20.25" customHeight="1">
      <c r="A16" s="22">
        <v>1.2</v>
      </c>
      <c r="B16" s="7"/>
      <c r="C16" s="17" t="s">
        <v>24</v>
      </c>
      <c r="D16" s="21">
        <f aca="true" t="shared" si="8" ref="D16:R16">D17+D18</f>
        <v>27</v>
      </c>
      <c r="E16" s="21">
        <f t="shared" si="8"/>
        <v>24</v>
      </c>
      <c r="F16" s="21">
        <f t="shared" si="8"/>
        <v>53</v>
      </c>
      <c r="G16" s="21">
        <f t="shared" si="8"/>
        <v>28</v>
      </c>
      <c r="H16" s="21">
        <f t="shared" si="8"/>
        <v>27</v>
      </c>
      <c r="I16" s="21">
        <f t="shared" si="8"/>
        <v>65</v>
      </c>
      <c r="J16" s="21">
        <f t="shared" si="8"/>
        <v>31</v>
      </c>
      <c r="K16" s="21">
        <f t="shared" si="8"/>
        <v>33</v>
      </c>
      <c r="L16" s="21">
        <f t="shared" si="8"/>
        <v>66</v>
      </c>
      <c r="M16" s="21">
        <f t="shared" si="8"/>
        <v>64</v>
      </c>
      <c r="N16" s="21">
        <f t="shared" si="8"/>
        <v>31</v>
      </c>
      <c r="O16" s="21">
        <f t="shared" si="8"/>
        <v>87</v>
      </c>
      <c r="P16" s="21">
        <f t="shared" si="8"/>
        <v>109</v>
      </c>
      <c r="Q16" s="21">
        <f t="shared" si="8"/>
        <v>26</v>
      </c>
      <c r="R16" s="21">
        <f t="shared" si="8"/>
        <v>95</v>
      </c>
      <c r="S16" s="21">
        <f>S17+S18</f>
        <v>101</v>
      </c>
      <c r="T16" s="21">
        <f>T17+T18</f>
        <v>37</v>
      </c>
      <c r="U16" s="21">
        <f>U17+U18</f>
        <v>103</v>
      </c>
      <c r="V16" s="21"/>
      <c r="W16" s="22">
        <v>1.2</v>
      </c>
      <c r="X16" s="7"/>
      <c r="Y16" s="21" t="s">
        <v>8</v>
      </c>
    </row>
    <row r="17" spans="1:25" s="5" customFormat="1" ht="20.25" customHeight="1">
      <c r="A17" s="48" t="s">
        <v>70</v>
      </c>
      <c r="B17" s="11"/>
      <c r="C17" s="17" t="s">
        <v>22</v>
      </c>
      <c r="D17" s="23">
        <v>27</v>
      </c>
      <c r="E17" s="23">
        <v>24</v>
      </c>
      <c r="F17" s="23">
        <v>0</v>
      </c>
      <c r="G17" s="23">
        <v>28</v>
      </c>
      <c r="H17" s="23">
        <v>27</v>
      </c>
      <c r="I17" s="23">
        <v>1</v>
      </c>
      <c r="J17" s="23">
        <v>31</v>
      </c>
      <c r="K17" s="23">
        <v>33</v>
      </c>
      <c r="L17" s="23">
        <v>1</v>
      </c>
      <c r="M17" s="23">
        <v>64</v>
      </c>
      <c r="N17" s="23">
        <v>31</v>
      </c>
      <c r="O17" s="23">
        <v>1</v>
      </c>
      <c r="P17" s="23">
        <v>109</v>
      </c>
      <c r="Q17" s="23">
        <v>26</v>
      </c>
      <c r="R17" s="23">
        <v>2</v>
      </c>
      <c r="S17" s="23">
        <v>101</v>
      </c>
      <c r="T17" s="23">
        <v>37</v>
      </c>
      <c r="U17" s="23">
        <v>2</v>
      </c>
      <c r="V17" s="23"/>
      <c r="W17" s="23" t="s">
        <v>75</v>
      </c>
      <c r="X17" s="11"/>
      <c r="Y17" s="21" t="s">
        <v>5</v>
      </c>
    </row>
    <row r="18" spans="1:25" s="5" customFormat="1" ht="20.25" customHeight="1">
      <c r="A18" s="48" t="s">
        <v>71</v>
      </c>
      <c r="B18" s="11"/>
      <c r="C18" s="18" t="s">
        <v>41</v>
      </c>
      <c r="D18" s="23">
        <v>0</v>
      </c>
      <c r="E18" s="23">
        <v>0</v>
      </c>
      <c r="F18" s="23">
        <v>53</v>
      </c>
      <c r="G18" s="23">
        <v>0</v>
      </c>
      <c r="H18" s="23">
        <v>0</v>
      </c>
      <c r="I18" s="23">
        <v>64</v>
      </c>
      <c r="J18" s="23">
        <v>0</v>
      </c>
      <c r="K18" s="23">
        <v>0</v>
      </c>
      <c r="L18" s="23">
        <v>65</v>
      </c>
      <c r="M18" s="23">
        <v>0</v>
      </c>
      <c r="N18" s="23">
        <v>0</v>
      </c>
      <c r="O18" s="23">
        <v>86</v>
      </c>
      <c r="P18" s="23">
        <v>0</v>
      </c>
      <c r="Q18" s="23">
        <v>0</v>
      </c>
      <c r="R18" s="23">
        <v>93</v>
      </c>
      <c r="S18" s="23">
        <v>0</v>
      </c>
      <c r="T18" s="23">
        <v>0</v>
      </c>
      <c r="U18" s="23">
        <v>101</v>
      </c>
      <c r="V18" s="23"/>
      <c r="W18" s="23" t="s">
        <v>76</v>
      </c>
      <c r="X18" s="11"/>
      <c r="Y18" s="21" t="s">
        <v>6</v>
      </c>
    </row>
    <row r="19" spans="1:25" s="5" customFormat="1" ht="20.25" customHeight="1">
      <c r="A19" s="22">
        <v>1.3</v>
      </c>
      <c r="B19" s="7"/>
      <c r="C19" s="17" t="s">
        <v>25</v>
      </c>
      <c r="D19" s="21">
        <f aca="true" t="shared" si="9" ref="D19:I19">D20+D21</f>
        <v>100</v>
      </c>
      <c r="E19" s="21">
        <f t="shared" si="9"/>
        <v>943</v>
      </c>
      <c r="F19" s="21">
        <f t="shared" si="9"/>
        <v>18</v>
      </c>
      <c r="G19" s="21">
        <f t="shared" si="9"/>
        <v>117</v>
      </c>
      <c r="H19" s="21">
        <f t="shared" si="9"/>
        <v>1105</v>
      </c>
      <c r="I19" s="21">
        <f t="shared" si="9"/>
        <v>13</v>
      </c>
      <c r="J19" s="21">
        <f aca="true" t="shared" si="10" ref="J19:O19">J20+J21</f>
        <v>129</v>
      </c>
      <c r="K19" s="21">
        <f t="shared" si="10"/>
        <v>1222</v>
      </c>
      <c r="L19" s="21">
        <f t="shared" si="10"/>
        <v>13</v>
      </c>
      <c r="M19" s="21">
        <f t="shared" si="10"/>
        <v>142</v>
      </c>
      <c r="N19" s="21">
        <f t="shared" si="10"/>
        <v>1340</v>
      </c>
      <c r="O19" s="21">
        <f t="shared" si="10"/>
        <v>12</v>
      </c>
      <c r="P19" s="21">
        <f aca="true" t="shared" si="11" ref="P19:U19">P20+P21</f>
        <v>156</v>
      </c>
      <c r="Q19" s="21">
        <f t="shared" si="11"/>
        <v>1471</v>
      </c>
      <c r="R19" s="21">
        <f t="shared" si="11"/>
        <v>21</v>
      </c>
      <c r="S19" s="21">
        <f t="shared" si="11"/>
        <v>216</v>
      </c>
      <c r="T19" s="21">
        <f t="shared" si="11"/>
        <v>2037</v>
      </c>
      <c r="U19" s="21">
        <f t="shared" si="11"/>
        <v>23</v>
      </c>
      <c r="V19" s="21"/>
      <c r="W19" s="22">
        <v>1.3</v>
      </c>
      <c r="X19" s="7"/>
      <c r="Y19" s="21" t="s">
        <v>9</v>
      </c>
    </row>
    <row r="20" spans="1:25" s="5" customFormat="1" ht="20.25" customHeight="1">
      <c r="A20" s="48" t="s">
        <v>70</v>
      </c>
      <c r="B20" s="11"/>
      <c r="C20" s="17" t="s">
        <v>22</v>
      </c>
      <c r="D20" s="23">
        <v>0</v>
      </c>
      <c r="E20" s="23">
        <v>1</v>
      </c>
      <c r="F20" s="23">
        <v>0</v>
      </c>
      <c r="G20" s="23">
        <v>0</v>
      </c>
      <c r="H20" s="23">
        <v>1</v>
      </c>
      <c r="I20" s="23">
        <v>0</v>
      </c>
      <c r="J20" s="23">
        <v>0</v>
      </c>
      <c r="K20" s="23">
        <v>1</v>
      </c>
      <c r="L20" s="23">
        <v>0</v>
      </c>
      <c r="M20" s="23">
        <v>0</v>
      </c>
      <c r="N20" s="23">
        <v>1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/>
      <c r="W20" s="23" t="s">
        <v>75</v>
      </c>
      <c r="X20" s="11"/>
      <c r="Y20" s="21" t="s">
        <v>5</v>
      </c>
    </row>
    <row r="21" spans="1:25" s="5" customFormat="1" ht="20.25" customHeight="1">
      <c r="A21" s="48" t="s">
        <v>71</v>
      </c>
      <c r="B21" s="11"/>
      <c r="C21" s="18" t="s">
        <v>41</v>
      </c>
      <c r="D21" s="23">
        <v>100</v>
      </c>
      <c r="E21" s="23">
        <v>942</v>
      </c>
      <c r="F21" s="23">
        <v>18</v>
      </c>
      <c r="G21" s="23">
        <v>117</v>
      </c>
      <c r="H21" s="23">
        <v>1104</v>
      </c>
      <c r="I21" s="23">
        <v>13</v>
      </c>
      <c r="J21" s="23">
        <v>129</v>
      </c>
      <c r="K21" s="23">
        <v>1221</v>
      </c>
      <c r="L21" s="23">
        <v>13</v>
      </c>
      <c r="M21" s="23">
        <v>142</v>
      </c>
      <c r="N21" s="23">
        <v>1339</v>
      </c>
      <c r="O21" s="23">
        <v>12</v>
      </c>
      <c r="P21" s="23">
        <v>156</v>
      </c>
      <c r="Q21" s="23">
        <v>1471</v>
      </c>
      <c r="R21" s="23">
        <v>21</v>
      </c>
      <c r="S21" s="23">
        <v>216</v>
      </c>
      <c r="T21" s="23">
        <v>2037</v>
      </c>
      <c r="U21" s="23">
        <v>23</v>
      </c>
      <c r="V21" s="23"/>
      <c r="W21" s="23" t="s">
        <v>76</v>
      </c>
      <c r="X21" s="11"/>
      <c r="Y21" s="21" t="s">
        <v>6</v>
      </c>
    </row>
    <row r="22" spans="1:25" s="6" customFormat="1" ht="20.25" customHeight="1">
      <c r="A22" s="28">
        <v>2</v>
      </c>
      <c r="B22" s="43"/>
      <c r="C22" s="16" t="s">
        <v>26</v>
      </c>
      <c r="D22" s="19">
        <f aca="true" t="shared" si="12" ref="D22:I22">D23+D24</f>
        <v>8483</v>
      </c>
      <c r="E22" s="19">
        <f t="shared" si="12"/>
        <v>1259</v>
      </c>
      <c r="F22" s="19">
        <f t="shared" si="12"/>
        <v>706</v>
      </c>
      <c r="G22" s="19">
        <f t="shared" si="12"/>
        <v>9490</v>
      </c>
      <c r="H22" s="19">
        <f t="shared" si="12"/>
        <v>1283</v>
      </c>
      <c r="I22" s="19">
        <f t="shared" si="12"/>
        <v>607</v>
      </c>
      <c r="J22" s="19">
        <f aca="true" t="shared" si="13" ref="J22:O22">J23+J24</f>
        <v>10897</v>
      </c>
      <c r="K22" s="19">
        <f t="shared" si="13"/>
        <v>1496</v>
      </c>
      <c r="L22" s="19">
        <f t="shared" si="13"/>
        <v>804</v>
      </c>
      <c r="M22" s="19">
        <f t="shared" si="13"/>
        <v>12985</v>
      </c>
      <c r="N22" s="19">
        <f t="shared" si="13"/>
        <v>2042</v>
      </c>
      <c r="O22" s="19">
        <f t="shared" si="13"/>
        <v>870</v>
      </c>
      <c r="P22" s="19">
        <f aca="true" t="shared" si="14" ref="P22:U22">P23+P24</f>
        <v>13553</v>
      </c>
      <c r="Q22" s="19">
        <f t="shared" si="14"/>
        <v>2366</v>
      </c>
      <c r="R22" s="19">
        <f t="shared" si="14"/>
        <v>919</v>
      </c>
      <c r="S22" s="19">
        <f t="shared" si="14"/>
        <v>14134</v>
      </c>
      <c r="T22" s="19">
        <f t="shared" si="14"/>
        <v>2507</v>
      </c>
      <c r="U22" s="19">
        <f t="shared" si="14"/>
        <v>997</v>
      </c>
      <c r="V22" s="19"/>
      <c r="W22" s="28">
        <v>2</v>
      </c>
      <c r="X22" s="43"/>
      <c r="Y22" s="19" t="s">
        <v>10</v>
      </c>
    </row>
    <row r="23" spans="1:25" s="5" customFormat="1" ht="20.25" customHeight="1">
      <c r="A23" s="48" t="s">
        <v>70</v>
      </c>
      <c r="B23" s="11"/>
      <c r="C23" s="17" t="s">
        <v>22</v>
      </c>
      <c r="D23" s="21">
        <v>8291</v>
      </c>
      <c r="E23" s="21">
        <v>854</v>
      </c>
      <c r="F23" s="21">
        <v>644</v>
      </c>
      <c r="G23" s="21">
        <v>9238</v>
      </c>
      <c r="H23" s="21">
        <v>752</v>
      </c>
      <c r="I23" s="21">
        <v>544</v>
      </c>
      <c r="J23" s="21">
        <v>10546</v>
      </c>
      <c r="K23" s="21">
        <v>756</v>
      </c>
      <c r="L23" s="21">
        <v>702</v>
      </c>
      <c r="M23" s="21">
        <v>12558</v>
      </c>
      <c r="N23" s="21">
        <v>1142</v>
      </c>
      <c r="O23" s="21">
        <v>755</v>
      </c>
      <c r="P23" s="21">
        <v>13103</v>
      </c>
      <c r="Q23" s="21">
        <v>1416</v>
      </c>
      <c r="R23" s="21">
        <v>804</v>
      </c>
      <c r="S23" s="21">
        <v>13644</v>
      </c>
      <c r="T23" s="21">
        <v>1474</v>
      </c>
      <c r="U23" s="21">
        <v>875</v>
      </c>
      <c r="V23" s="21"/>
      <c r="W23" s="23" t="s">
        <v>75</v>
      </c>
      <c r="X23" s="11"/>
      <c r="Y23" s="21" t="s">
        <v>5</v>
      </c>
    </row>
    <row r="24" spans="1:25" s="5" customFormat="1" ht="20.25" customHeight="1">
      <c r="A24" s="48" t="s">
        <v>71</v>
      </c>
      <c r="B24" s="11"/>
      <c r="C24" s="18" t="s">
        <v>41</v>
      </c>
      <c r="D24" s="21">
        <v>192</v>
      </c>
      <c r="E24" s="21">
        <v>405</v>
      </c>
      <c r="F24" s="21">
        <v>62</v>
      </c>
      <c r="G24" s="21">
        <v>252</v>
      </c>
      <c r="H24" s="21">
        <v>531</v>
      </c>
      <c r="I24" s="21">
        <v>63</v>
      </c>
      <c r="J24" s="21">
        <v>351</v>
      </c>
      <c r="K24" s="21">
        <v>740</v>
      </c>
      <c r="L24" s="21">
        <v>102</v>
      </c>
      <c r="M24" s="21">
        <v>427</v>
      </c>
      <c r="N24" s="21">
        <v>900</v>
      </c>
      <c r="O24" s="21">
        <v>115</v>
      </c>
      <c r="P24" s="21">
        <v>450</v>
      </c>
      <c r="Q24" s="21">
        <v>950</v>
      </c>
      <c r="R24" s="21">
        <v>115</v>
      </c>
      <c r="S24" s="21">
        <v>490</v>
      </c>
      <c r="T24" s="21">
        <v>1033</v>
      </c>
      <c r="U24" s="21">
        <v>122</v>
      </c>
      <c r="V24" s="21"/>
      <c r="W24" s="23" t="s">
        <v>76</v>
      </c>
      <c r="X24" s="11"/>
      <c r="Y24" s="21" t="s">
        <v>6</v>
      </c>
    </row>
    <row r="25" spans="1:25" s="6" customFormat="1" ht="20.25" customHeight="1">
      <c r="A25" s="28">
        <v>3</v>
      </c>
      <c r="B25" s="43"/>
      <c r="C25" s="16" t="s">
        <v>27</v>
      </c>
      <c r="D25" s="19">
        <f aca="true" t="shared" si="15" ref="D25:I25">D26+D27</f>
        <v>7196</v>
      </c>
      <c r="E25" s="19">
        <f t="shared" si="15"/>
        <v>29411</v>
      </c>
      <c r="F25" s="19">
        <f t="shared" si="15"/>
        <v>23824</v>
      </c>
      <c r="G25" s="19">
        <f t="shared" si="15"/>
        <v>8172</v>
      </c>
      <c r="H25" s="19">
        <f t="shared" si="15"/>
        <v>30674</v>
      </c>
      <c r="I25" s="19">
        <f t="shared" si="15"/>
        <v>26975</v>
      </c>
      <c r="J25" s="19">
        <f aca="true" t="shared" si="16" ref="J25:O25">J26+J27</f>
        <v>9795</v>
      </c>
      <c r="K25" s="19">
        <f t="shared" si="16"/>
        <v>37429</v>
      </c>
      <c r="L25" s="19">
        <f t="shared" si="16"/>
        <v>29859</v>
      </c>
      <c r="M25" s="19">
        <f t="shared" si="16"/>
        <v>11297</v>
      </c>
      <c r="N25" s="19">
        <f t="shared" si="16"/>
        <v>44795</v>
      </c>
      <c r="O25" s="19">
        <f t="shared" si="16"/>
        <v>33029</v>
      </c>
      <c r="P25" s="19">
        <f aca="true" t="shared" si="17" ref="P25:U25">P26+P27</f>
        <v>13417</v>
      </c>
      <c r="Q25" s="19">
        <f t="shared" si="17"/>
        <v>59222</v>
      </c>
      <c r="R25" s="19">
        <f t="shared" si="17"/>
        <v>40748</v>
      </c>
      <c r="S25" s="19">
        <f t="shared" si="17"/>
        <v>14810</v>
      </c>
      <c r="T25" s="19">
        <f t="shared" si="17"/>
        <v>64772</v>
      </c>
      <c r="U25" s="19">
        <f t="shared" si="17"/>
        <v>44175</v>
      </c>
      <c r="V25" s="19"/>
      <c r="W25" s="28">
        <v>3</v>
      </c>
      <c r="X25" s="43"/>
      <c r="Y25" s="19" t="s">
        <v>11</v>
      </c>
    </row>
    <row r="26" spans="1:25" s="5" customFormat="1" ht="20.25" customHeight="1">
      <c r="A26" s="48" t="s">
        <v>70</v>
      </c>
      <c r="B26" s="11"/>
      <c r="C26" s="17" t="s">
        <v>22</v>
      </c>
      <c r="D26" s="21">
        <v>3331</v>
      </c>
      <c r="E26" s="21">
        <v>24367</v>
      </c>
      <c r="F26" s="21">
        <v>20721</v>
      </c>
      <c r="G26" s="21">
        <v>3953</v>
      </c>
      <c r="H26" s="21">
        <v>25169</v>
      </c>
      <c r="I26" s="21">
        <v>23610</v>
      </c>
      <c r="J26" s="21">
        <v>4794</v>
      </c>
      <c r="K26" s="21">
        <v>30902</v>
      </c>
      <c r="L26" s="21">
        <v>26031</v>
      </c>
      <c r="M26" s="21">
        <v>5460</v>
      </c>
      <c r="N26" s="21">
        <v>37178</v>
      </c>
      <c r="O26" s="21">
        <v>28986</v>
      </c>
      <c r="P26" s="21">
        <v>7176</v>
      </c>
      <c r="Q26" s="21">
        <v>51078</v>
      </c>
      <c r="R26" s="21">
        <v>38408</v>
      </c>
      <c r="S26" s="21">
        <v>7818</v>
      </c>
      <c r="T26" s="21">
        <v>55647</v>
      </c>
      <c r="U26" s="21">
        <v>41638</v>
      </c>
      <c r="V26" s="21"/>
      <c r="W26" s="23" t="s">
        <v>75</v>
      </c>
      <c r="X26" s="11"/>
      <c r="Y26" s="21" t="s">
        <v>5</v>
      </c>
    </row>
    <row r="27" spans="1:25" s="5" customFormat="1" ht="20.25" customHeight="1">
      <c r="A27" s="48" t="s">
        <v>71</v>
      </c>
      <c r="B27" s="11"/>
      <c r="C27" s="18" t="s">
        <v>41</v>
      </c>
      <c r="D27" s="21">
        <v>3865</v>
      </c>
      <c r="E27" s="21">
        <v>5044</v>
      </c>
      <c r="F27" s="21">
        <v>3103</v>
      </c>
      <c r="G27" s="21">
        <v>4219</v>
      </c>
      <c r="H27" s="21">
        <v>5505</v>
      </c>
      <c r="I27" s="21">
        <v>3365</v>
      </c>
      <c r="J27" s="21">
        <v>5001</v>
      </c>
      <c r="K27" s="21">
        <v>6527</v>
      </c>
      <c r="L27" s="21">
        <v>3828</v>
      </c>
      <c r="M27" s="21">
        <v>5837</v>
      </c>
      <c r="N27" s="21">
        <v>7617</v>
      </c>
      <c r="O27" s="21">
        <v>4043</v>
      </c>
      <c r="P27" s="21">
        <v>6241</v>
      </c>
      <c r="Q27" s="21">
        <v>8144</v>
      </c>
      <c r="R27" s="21">
        <v>2340</v>
      </c>
      <c r="S27" s="21">
        <v>6992</v>
      </c>
      <c r="T27" s="21">
        <v>9125</v>
      </c>
      <c r="U27" s="21">
        <v>2537</v>
      </c>
      <c r="V27" s="21"/>
      <c r="W27" s="23" t="s">
        <v>76</v>
      </c>
      <c r="X27" s="11"/>
      <c r="Y27" s="21" t="s">
        <v>6</v>
      </c>
    </row>
    <row r="28" spans="1:25" s="6" customFormat="1" ht="20.25" customHeight="1">
      <c r="A28" s="28">
        <v>4</v>
      </c>
      <c r="B28" s="43"/>
      <c r="C28" s="16" t="s">
        <v>39</v>
      </c>
      <c r="D28" s="19">
        <f aca="true" t="shared" si="18" ref="D28:U28">D29</f>
        <v>245</v>
      </c>
      <c r="E28" s="19">
        <f t="shared" si="18"/>
        <v>12049</v>
      </c>
      <c r="F28" s="19">
        <f t="shared" si="18"/>
        <v>4842</v>
      </c>
      <c r="G28" s="19">
        <f t="shared" si="18"/>
        <v>208</v>
      </c>
      <c r="H28" s="19">
        <f t="shared" si="18"/>
        <v>10988</v>
      </c>
      <c r="I28" s="19">
        <f t="shared" si="18"/>
        <v>4718</v>
      </c>
      <c r="J28" s="19">
        <f t="shared" si="18"/>
        <v>337</v>
      </c>
      <c r="K28" s="19">
        <f t="shared" si="18"/>
        <v>13078</v>
      </c>
      <c r="L28" s="19">
        <f t="shared" si="18"/>
        <v>5552</v>
      </c>
      <c r="M28" s="19">
        <f t="shared" si="18"/>
        <v>511</v>
      </c>
      <c r="N28" s="19">
        <f t="shared" si="18"/>
        <v>13906</v>
      </c>
      <c r="O28" s="19">
        <f t="shared" si="18"/>
        <v>6724</v>
      </c>
      <c r="P28" s="19">
        <f t="shared" si="18"/>
        <v>537</v>
      </c>
      <c r="Q28" s="19">
        <f t="shared" si="18"/>
        <v>13571</v>
      </c>
      <c r="R28" s="19">
        <f t="shared" si="18"/>
        <v>8672</v>
      </c>
      <c r="S28" s="19">
        <f t="shared" si="18"/>
        <v>574</v>
      </c>
      <c r="T28" s="19">
        <f t="shared" si="18"/>
        <v>14572</v>
      </c>
      <c r="U28" s="19">
        <f t="shared" si="18"/>
        <v>9401</v>
      </c>
      <c r="V28" s="19"/>
      <c r="W28" s="28">
        <v>4</v>
      </c>
      <c r="X28" s="43"/>
      <c r="Y28" s="19" t="s">
        <v>55</v>
      </c>
    </row>
    <row r="29" spans="1:25" s="5" customFormat="1" ht="20.25" customHeight="1">
      <c r="A29" s="48" t="s">
        <v>70</v>
      </c>
      <c r="B29" s="11"/>
      <c r="C29" s="17" t="s">
        <v>22</v>
      </c>
      <c r="D29" s="21">
        <v>245</v>
      </c>
      <c r="E29" s="21">
        <v>12049</v>
      </c>
      <c r="F29" s="21">
        <v>4842</v>
      </c>
      <c r="G29" s="21">
        <v>208</v>
      </c>
      <c r="H29" s="21">
        <v>10988</v>
      </c>
      <c r="I29" s="21">
        <v>4718</v>
      </c>
      <c r="J29" s="21">
        <v>337</v>
      </c>
      <c r="K29" s="21">
        <v>13078</v>
      </c>
      <c r="L29" s="21">
        <v>5552</v>
      </c>
      <c r="M29" s="21">
        <v>511</v>
      </c>
      <c r="N29" s="21">
        <v>13906</v>
      </c>
      <c r="O29" s="21">
        <v>6724</v>
      </c>
      <c r="P29" s="21">
        <v>537</v>
      </c>
      <c r="Q29" s="21">
        <v>13571</v>
      </c>
      <c r="R29" s="21">
        <v>8672</v>
      </c>
      <c r="S29" s="21">
        <v>574</v>
      </c>
      <c r="T29" s="21">
        <v>14572</v>
      </c>
      <c r="U29" s="21">
        <v>9401</v>
      </c>
      <c r="V29" s="21"/>
      <c r="W29" s="23" t="s">
        <v>75</v>
      </c>
      <c r="X29" s="11"/>
      <c r="Y29" s="21" t="s">
        <v>5</v>
      </c>
    </row>
    <row r="30" spans="1:25" s="6" customFormat="1" ht="20.25" customHeight="1">
      <c r="A30" s="28">
        <v>5</v>
      </c>
      <c r="B30" s="43"/>
      <c r="C30" s="16" t="s">
        <v>28</v>
      </c>
      <c r="D30" s="55">
        <f>D31+D32</f>
        <v>1436.6313501373568</v>
      </c>
      <c r="E30" s="55">
        <f>E31+E32</f>
        <v>23257.875188872567</v>
      </c>
      <c r="F30" s="55">
        <f>F31+F32</f>
        <v>6180</v>
      </c>
      <c r="G30" s="55">
        <f aca="true" t="shared" si="19" ref="G30:L30">G31+G32</f>
        <v>4682.5054520605245</v>
      </c>
      <c r="H30" s="55">
        <f t="shared" si="19"/>
        <v>20803.93162728953</v>
      </c>
      <c r="I30" s="55">
        <f t="shared" si="19"/>
        <v>7197</v>
      </c>
      <c r="J30" s="55">
        <f t="shared" si="19"/>
        <v>7713.144273027171</v>
      </c>
      <c r="K30" s="55">
        <f t="shared" si="19"/>
        <v>22575.209902123428</v>
      </c>
      <c r="L30" s="55">
        <f t="shared" si="19"/>
        <v>10266</v>
      </c>
      <c r="M30" s="55">
        <f aca="true" t="shared" si="20" ref="M30:R30">M31+M32</f>
        <v>7402.863975091458</v>
      </c>
      <c r="N30" s="55">
        <f t="shared" si="20"/>
        <v>32174.352624630577</v>
      </c>
      <c r="O30" s="55">
        <f t="shared" si="20"/>
        <v>14922</v>
      </c>
      <c r="P30" s="55">
        <f t="shared" si="20"/>
        <v>5785.07428611265</v>
      </c>
      <c r="Q30" s="55">
        <f t="shared" si="20"/>
        <v>42487.86597578529</v>
      </c>
      <c r="R30" s="55">
        <f t="shared" si="20"/>
        <v>17062</v>
      </c>
      <c r="S30" s="55">
        <f>S31+S32</f>
        <v>7517.295598655296</v>
      </c>
      <c r="T30" s="55">
        <f>T31+T32</f>
        <v>48222.642153140565</v>
      </c>
      <c r="U30" s="55">
        <f>U31+U32</f>
        <v>18497</v>
      </c>
      <c r="V30" s="19"/>
      <c r="W30" s="28">
        <v>5</v>
      </c>
      <c r="X30" s="43"/>
      <c r="Y30" s="19" t="s">
        <v>12</v>
      </c>
    </row>
    <row r="31" spans="1:25" s="5" customFormat="1" ht="20.25" customHeight="1">
      <c r="A31" s="48" t="s">
        <v>70</v>
      </c>
      <c r="B31" s="11"/>
      <c r="C31" s="17" t="s">
        <v>22</v>
      </c>
      <c r="D31" s="56">
        <v>1436.6313501373568</v>
      </c>
      <c r="E31" s="56">
        <v>12159.962114283257</v>
      </c>
      <c r="F31" s="56">
        <v>2533.1350197776837</v>
      </c>
      <c r="G31" s="56">
        <v>4682.5054520605245</v>
      </c>
      <c r="H31" s="56">
        <v>9719.621110245987</v>
      </c>
      <c r="I31" s="56">
        <v>3574.2895133217617</v>
      </c>
      <c r="J31" s="56">
        <v>7713.144273027171</v>
      </c>
      <c r="K31" s="56">
        <v>9342.160738191475</v>
      </c>
      <c r="L31" s="56">
        <v>5181.242043408968</v>
      </c>
      <c r="M31" s="56">
        <v>7402.863975091458</v>
      </c>
      <c r="N31" s="56">
        <v>16074.190306366678</v>
      </c>
      <c r="O31" s="56">
        <v>7552.541791862848</v>
      </c>
      <c r="P31" s="56">
        <v>5785.07428611265</v>
      </c>
      <c r="Q31" s="56">
        <v>19929.218125953565</v>
      </c>
      <c r="R31" s="56">
        <v>7003.502972910109</v>
      </c>
      <c r="S31" s="56">
        <v>7517.295598655296</v>
      </c>
      <c r="T31" s="56">
        <v>25789.195471224408</v>
      </c>
      <c r="U31" s="56">
        <v>8693.393287351193</v>
      </c>
      <c r="V31" s="23"/>
      <c r="W31" s="23" t="s">
        <v>75</v>
      </c>
      <c r="X31" s="11"/>
      <c r="Y31" s="21" t="s">
        <v>5</v>
      </c>
    </row>
    <row r="32" spans="1:25" s="5" customFormat="1" ht="20.25" customHeight="1">
      <c r="A32" s="48" t="s">
        <v>71</v>
      </c>
      <c r="B32" s="11"/>
      <c r="C32" s="18" t="s">
        <v>41</v>
      </c>
      <c r="D32" s="56">
        <v>0</v>
      </c>
      <c r="E32" s="56">
        <v>11097.913074589313</v>
      </c>
      <c r="F32" s="56">
        <v>3646.8649802223163</v>
      </c>
      <c r="G32" s="56">
        <v>0</v>
      </c>
      <c r="H32" s="56">
        <v>11084.310517043543</v>
      </c>
      <c r="I32" s="56">
        <v>3622.7104866782383</v>
      </c>
      <c r="J32" s="56">
        <v>0</v>
      </c>
      <c r="K32" s="56">
        <v>13233.049163931953</v>
      </c>
      <c r="L32" s="56">
        <v>5084.757956591032</v>
      </c>
      <c r="M32" s="56">
        <v>0</v>
      </c>
      <c r="N32" s="56">
        <v>16100.162318263898</v>
      </c>
      <c r="O32" s="56">
        <v>7369.458208137152</v>
      </c>
      <c r="P32" s="56">
        <v>0</v>
      </c>
      <c r="Q32" s="56">
        <v>22558.647849831726</v>
      </c>
      <c r="R32" s="56">
        <v>10058.497027089892</v>
      </c>
      <c r="S32" s="56">
        <v>0</v>
      </c>
      <c r="T32" s="56">
        <v>22433.446681916157</v>
      </c>
      <c r="U32" s="56">
        <v>9803.606712648805</v>
      </c>
      <c r="V32" s="23"/>
      <c r="W32" s="23" t="s">
        <v>76</v>
      </c>
      <c r="X32" s="11"/>
      <c r="Y32" s="21" t="s">
        <v>6</v>
      </c>
    </row>
    <row r="33" spans="1:25" s="6" customFormat="1" ht="20.25" customHeight="1">
      <c r="A33" s="28">
        <v>6</v>
      </c>
      <c r="B33" s="43"/>
      <c r="C33" s="16" t="s">
        <v>29</v>
      </c>
      <c r="D33" s="19">
        <f aca="true" t="shared" si="21" ref="D33:I33">D34+D35</f>
        <v>21180</v>
      </c>
      <c r="E33" s="19">
        <f t="shared" si="21"/>
        <v>20150</v>
      </c>
      <c r="F33" s="19">
        <f t="shared" si="21"/>
        <v>12681</v>
      </c>
      <c r="G33" s="19">
        <f t="shared" si="21"/>
        <v>23595</v>
      </c>
      <c r="H33" s="19">
        <f t="shared" si="21"/>
        <v>29074</v>
      </c>
      <c r="I33" s="19">
        <f t="shared" si="21"/>
        <v>12564</v>
      </c>
      <c r="J33" s="19">
        <f aca="true" t="shared" si="22" ref="J33:O33">J34+J35</f>
        <v>26518</v>
      </c>
      <c r="K33" s="19">
        <f t="shared" si="22"/>
        <v>31655</v>
      </c>
      <c r="L33" s="19">
        <f t="shared" si="22"/>
        <v>12342</v>
      </c>
      <c r="M33" s="19">
        <f t="shared" si="22"/>
        <v>32472</v>
      </c>
      <c r="N33" s="19">
        <f t="shared" si="22"/>
        <v>31525</v>
      </c>
      <c r="O33" s="19">
        <f t="shared" si="22"/>
        <v>14668</v>
      </c>
      <c r="P33" s="19">
        <f aca="true" t="shared" si="23" ref="P33:U33">P34+P35</f>
        <v>37031</v>
      </c>
      <c r="Q33" s="19">
        <f t="shared" si="23"/>
        <v>32118</v>
      </c>
      <c r="R33" s="19">
        <f t="shared" si="23"/>
        <v>18664</v>
      </c>
      <c r="S33" s="19">
        <f t="shared" si="23"/>
        <v>40293</v>
      </c>
      <c r="T33" s="19">
        <f t="shared" si="23"/>
        <v>33972</v>
      </c>
      <c r="U33" s="19">
        <f t="shared" si="23"/>
        <v>20235</v>
      </c>
      <c r="V33" s="19"/>
      <c r="W33" s="28">
        <v>6</v>
      </c>
      <c r="X33" s="43"/>
      <c r="Y33" s="19" t="s">
        <v>54</v>
      </c>
    </row>
    <row r="34" spans="1:25" s="5" customFormat="1" ht="20.25" customHeight="1">
      <c r="A34" s="48" t="s">
        <v>70</v>
      </c>
      <c r="B34" s="11"/>
      <c r="C34" s="17" t="s">
        <v>22</v>
      </c>
      <c r="D34" s="21">
        <f aca="true" t="shared" si="24" ref="D34:F35">D37+D40</f>
        <v>6544</v>
      </c>
      <c r="E34" s="21">
        <f t="shared" si="24"/>
        <v>8652</v>
      </c>
      <c r="F34" s="21">
        <f t="shared" si="24"/>
        <v>2717</v>
      </c>
      <c r="G34" s="21">
        <f aca="true" t="shared" si="25" ref="G34:I35">G37+G40</f>
        <v>6723</v>
      </c>
      <c r="H34" s="21">
        <f t="shared" si="25"/>
        <v>15820</v>
      </c>
      <c r="I34" s="21">
        <f t="shared" si="25"/>
        <v>2944</v>
      </c>
      <c r="J34" s="21">
        <f aca="true" t="shared" si="26" ref="J34:L35">J37+J40</f>
        <v>6677</v>
      </c>
      <c r="K34" s="21">
        <f t="shared" si="26"/>
        <v>16068</v>
      </c>
      <c r="L34" s="21">
        <f t="shared" si="26"/>
        <v>2982</v>
      </c>
      <c r="M34" s="21">
        <f aca="true" t="shared" si="27" ref="M34:O35">M37+M40</f>
        <v>9662</v>
      </c>
      <c r="N34" s="21">
        <f t="shared" si="27"/>
        <v>13606</v>
      </c>
      <c r="O34" s="21">
        <f t="shared" si="27"/>
        <v>3660</v>
      </c>
      <c r="P34" s="21">
        <f aca="true" t="shared" si="28" ref="P34:R35">P37+P40</f>
        <v>10677</v>
      </c>
      <c r="Q34" s="21">
        <f t="shared" si="28"/>
        <v>11415</v>
      </c>
      <c r="R34" s="21">
        <f t="shared" si="28"/>
        <v>4549</v>
      </c>
      <c r="S34" s="21">
        <f aca="true" t="shared" si="29" ref="S34:U35">S37+S40</f>
        <v>10678</v>
      </c>
      <c r="T34" s="21">
        <f t="shared" si="29"/>
        <v>10707</v>
      </c>
      <c r="U34" s="21">
        <f t="shared" si="29"/>
        <v>4808</v>
      </c>
      <c r="V34" s="21"/>
      <c r="W34" s="23" t="s">
        <v>75</v>
      </c>
      <c r="X34" s="11"/>
      <c r="Y34" s="21" t="s">
        <v>5</v>
      </c>
    </row>
    <row r="35" spans="1:25" s="5" customFormat="1" ht="20.25" customHeight="1">
      <c r="A35" s="48" t="s">
        <v>71</v>
      </c>
      <c r="B35" s="11"/>
      <c r="C35" s="18" t="s">
        <v>41</v>
      </c>
      <c r="D35" s="21">
        <f t="shared" si="24"/>
        <v>14636</v>
      </c>
      <c r="E35" s="21">
        <f t="shared" si="24"/>
        <v>11498</v>
      </c>
      <c r="F35" s="21">
        <f t="shared" si="24"/>
        <v>9964</v>
      </c>
      <c r="G35" s="21">
        <f t="shared" si="25"/>
        <v>16872</v>
      </c>
      <c r="H35" s="21">
        <f t="shared" si="25"/>
        <v>13254</v>
      </c>
      <c r="I35" s="21">
        <f t="shared" si="25"/>
        <v>9620</v>
      </c>
      <c r="J35" s="21">
        <f t="shared" si="26"/>
        <v>19841</v>
      </c>
      <c r="K35" s="21">
        <f t="shared" si="26"/>
        <v>15587</v>
      </c>
      <c r="L35" s="21">
        <f t="shared" si="26"/>
        <v>9360</v>
      </c>
      <c r="M35" s="21">
        <f t="shared" si="27"/>
        <v>22810</v>
      </c>
      <c r="N35" s="21">
        <f t="shared" si="27"/>
        <v>17919</v>
      </c>
      <c r="O35" s="21">
        <f t="shared" si="27"/>
        <v>11008</v>
      </c>
      <c r="P35" s="21">
        <f t="shared" si="28"/>
        <v>26354</v>
      </c>
      <c r="Q35" s="21">
        <f t="shared" si="28"/>
        <v>20703</v>
      </c>
      <c r="R35" s="21">
        <f t="shared" si="28"/>
        <v>14115</v>
      </c>
      <c r="S35" s="21">
        <f t="shared" si="29"/>
        <v>29615</v>
      </c>
      <c r="T35" s="21">
        <f t="shared" si="29"/>
        <v>23265</v>
      </c>
      <c r="U35" s="21">
        <f t="shared" si="29"/>
        <v>15427</v>
      </c>
      <c r="V35" s="21"/>
      <c r="W35" s="23" t="s">
        <v>76</v>
      </c>
      <c r="X35" s="11"/>
      <c r="Y35" s="21" t="s">
        <v>6</v>
      </c>
    </row>
    <row r="36" spans="1:25" s="5" customFormat="1" ht="20.25" customHeight="1">
      <c r="A36" s="22">
        <v>6.1</v>
      </c>
      <c r="B36" s="7"/>
      <c r="C36" s="17" t="s">
        <v>30</v>
      </c>
      <c r="D36" s="21">
        <f aca="true" t="shared" si="30" ref="D36:I36">D37+D38</f>
        <v>20771</v>
      </c>
      <c r="E36" s="21">
        <f t="shared" si="30"/>
        <v>18123</v>
      </c>
      <c r="F36" s="21">
        <f t="shared" si="30"/>
        <v>11554</v>
      </c>
      <c r="G36" s="21">
        <f t="shared" si="30"/>
        <v>23278</v>
      </c>
      <c r="H36" s="21">
        <f t="shared" si="30"/>
        <v>27715</v>
      </c>
      <c r="I36" s="21">
        <f t="shared" si="30"/>
        <v>11443</v>
      </c>
      <c r="J36" s="21">
        <f aca="true" t="shared" si="31" ref="J36:O36">J37+J38</f>
        <v>26301</v>
      </c>
      <c r="K36" s="21">
        <f t="shared" si="31"/>
        <v>30666</v>
      </c>
      <c r="L36" s="21">
        <f t="shared" si="31"/>
        <v>11224</v>
      </c>
      <c r="M36" s="21">
        <f t="shared" si="31"/>
        <v>32022</v>
      </c>
      <c r="N36" s="21">
        <f t="shared" si="31"/>
        <v>30637</v>
      </c>
      <c r="O36" s="21">
        <f t="shared" si="31"/>
        <v>13338</v>
      </c>
      <c r="P36" s="21">
        <f aca="true" t="shared" si="32" ref="P36:U36">P37+P38</f>
        <v>35215</v>
      </c>
      <c r="Q36" s="21">
        <f t="shared" si="32"/>
        <v>30917</v>
      </c>
      <c r="R36" s="21">
        <f t="shared" si="32"/>
        <v>16959</v>
      </c>
      <c r="S36" s="21">
        <f t="shared" si="32"/>
        <v>38468</v>
      </c>
      <c r="T36" s="21">
        <f t="shared" si="32"/>
        <v>32760</v>
      </c>
      <c r="U36" s="21">
        <f t="shared" si="32"/>
        <v>18386</v>
      </c>
      <c r="V36" s="21"/>
      <c r="W36" s="22">
        <v>6.1</v>
      </c>
      <c r="X36" s="7"/>
      <c r="Y36" s="21" t="s">
        <v>13</v>
      </c>
    </row>
    <row r="37" spans="1:25" s="5" customFormat="1" ht="20.25" customHeight="1">
      <c r="A37" s="48" t="s">
        <v>70</v>
      </c>
      <c r="B37" s="11"/>
      <c r="C37" s="17" t="s">
        <v>22</v>
      </c>
      <c r="D37" s="21">
        <v>6173</v>
      </c>
      <c r="E37" s="21">
        <v>6672</v>
      </c>
      <c r="F37" s="21">
        <v>2304</v>
      </c>
      <c r="G37" s="21">
        <v>6450</v>
      </c>
      <c r="H37" s="21">
        <v>14515</v>
      </c>
      <c r="I37" s="21">
        <v>2487</v>
      </c>
      <c r="J37" s="21">
        <v>6512</v>
      </c>
      <c r="K37" s="21">
        <v>15143</v>
      </c>
      <c r="L37" s="21">
        <v>2503</v>
      </c>
      <c r="M37" s="21">
        <v>9272</v>
      </c>
      <c r="N37" s="21">
        <v>12792</v>
      </c>
      <c r="O37" s="21">
        <v>3063</v>
      </c>
      <c r="P37" s="21">
        <v>8930</v>
      </c>
      <c r="Q37" s="21">
        <v>10299</v>
      </c>
      <c r="R37" s="21">
        <v>3876</v>
      </c>
      <c r="S37" s="21">
        <v>8931</v>
      </c>
      <c r="T37" s="21">
        <v>9591</v>
      </c>
      <c r="U37" s="21">
        <v>4142</v>
      </c>
      <c r="V37" s="21"/>
      <c r="W37" s="23" t="s">
        <v>75</v>
      </c>
      <c r="X37" s="11"/>
      <c r="Y37" s="21" t="s">
        <v>5</v>
      </c>
    </row>
    <row r="38" spans="1:25" s="5" customFormat="1" ht="20.25" customHeight="1">
      <c r="A38" s="48" t="s">
        <v>71</v>
      </c>
      <c r="B38" s="11"/>
      <c r="C38" s="18" t="s">
        <v>41</v>
      </c>
      <c r="D38" s="21">
        <v>14598</v>
      </c>
      <c r="E38" s="21">
        <v>11451</v>
      </c>
      <c r="F38" s="21">
        <v>9250</v>
      </c>
      <c r="G38" s="21">
        <v>16828</v>
      </c>
      <c r="H38" s="21">
        <v>13200</v>
      </c>
      <c r="I38" s="21">
        <v>8956</v>
      </c>
      <c r="J38" s="21">
        <v>19789</v>
      </c>
      <c r="K38" s="21">
        <v>15523</v>
      </c>
      <c r="L38" s="21">
        <v>8721</v>
      </c>
      <c r="M38" s="21">
        <v>22750</v>
      </c>
      <c r="N38" s="21">
        <v>17845</v>
      </c>
      <c r="O38" s="21">
        <v>10275</v>
      </c>
      <c r="P38" s="21">
        <v>26285</v>
      </c>
      <c r="Q38" s="21">
        <v>20618</v>
      </c>
      <c r="R38" s="21">
        <v>13083</v>
      </c>
      <c r="S38" s="21">
        <v>29537</v>
      </c>
      <c r="T38" s="21">
        <v>23169</v>
      </c>
      <c r="U38" s="21">
        <v>14244</v>
      </c>
      <c r="V38" s="21"/>
      <c r="W38" s="23" t="s">
        <v>76</v>
      </c>
      <c r="X38" s="11"/>
      <c r="Y38" s="21" t="s">
        <v>6</v>
      </c>
    </row>
    <row r="39" spans="1:25" s="5" customFormat="1" ht="20.25" customHeight="1">
      <c r="A39" s="22">
        <v>6.2</v>
      </c>
      <c r="B39" s="7"/>
      <c r="C39" s="17" t="s">
        <v>31</v>
      </c>
      <c r="D39" s="21">
        <f aca="true" t="shared" si="33" ref="D39:I39">D40+D41</f>
        <v>409</v>
      </c>
      <c r="E39" s="21">
        <f t="shared" si="33"/>
        <v>2027</v>
      </c>
      <c r="F39" s="21">
        <f t="shared" si="33"/>
        <v>1127</v>
      </c>
      <c r="G39" s="21">
        <f t="shared" si="33"/>
        <v>317</v>
      </c>
      <c r="H39" s="21">
        <f t="shared" si="33"/>
        <v>1359</v>
      </c>
      <c r="I39" s="21">
        <f t="shared" si="33"/>
        <v>1121</v>
      </c>
      <c r="J39" s="21">
        <f aca="true" t="shared" si="34" ref="J39:O39">J40+J41</f>
        <v>217</v>
      </c>
      <c r="K39" s="21">
        <f t="shared" si="34"/>
        <v>989</v>
      </c>
      <c r="L39" s="21">
        <f t="shared" si="34"/>
        <v>1118</v>
      </c>
      <c r="M39" s="21">
        <f t="shared" si="34"/>
        <v>450</v>
      </c>
      <c r="N39" s="21">
        <f t="shared" si="34"/>
        <v>888</v>
      </c>
      <c r="O39" s="21">
        <f t="shared" si="34"/>
        <v>1330</v>
      </c>
      <c r="P39" s="21">
        <f aca="true" t="shared" si="35" ref="P39:U39">P40+P41</f>
        <v>1816</v>
      </c>
      <c r="Q39" s="21">
        <f t="shared" si="35"/>
        <v>1201</v>
      </c>
      <c r="R39" s="21">
        <f t="shared" si="35"/>
        <v>1705</v>
      </c>
      <c r="S39" s="21">
        <f t="shared" si="35"/>
        <v>1825</v>
      </c>
      <c r="T39" s="21">
        <f t="shared" si="35"/>
        <v>1212</v>
      </c>
      <c r="U39" s="21">
        <f t="shared" si="35"/>
        <v>1849</v>
      </c>
      <c r="V39" s="21"/>
      <c r="W39" s="22">
        <v>6.2</v>
      </c>
      <c r="X39" s="7"/>
      <c r="Y39" s="21" t="s">
        <v>14</v>
      </c>
    </row>
    <row r="40" spans="1:25" s="5" customFormat="1" ht="20.25" customHeight="1">
      <c r="A40" s="48" t="s">
        <v>70</v>
      </c>
      <c r="B40" s="11"/>
      <c r="C40" s="17" t="s">
        <v>22</v>
      </c>
      <c r="D40" s="21">
        <v>371</v>
      </c>
      <c r="E40" s="21">
        <v>1980</v>
      </c>
      <c r="F40" s="21">
        <v>413</v>
      </c>
      <c r="G40" s="21">
        <v>273</v>
      </c>
      <c r="H40" s="21">
        <v>1305</v>
      </c>
      <c r="I40" s="21">
        <v>457</v>
      </c>
      <c r="J40" s="21">
        <v>165</v>
      </c>
      <c r="K40" s="21">
        <v>925</v>
      </c>
      <c r="L40" s="21">
        <v>479</v>
      </c>
      <c r="M40" s="21">
        <v>390</v>
      </c>
      <c r="N40" s="21">
        <v>814</v>
      </c>
      <c r="O40" s="21">
        <v>597</v>
      </c>
      <c r="P40" s="21">
        <v>1747</v>
      </c>
      <c r="Q40" s="21">
        <v>1116</v>
      </c>
      <c r="R40" s="21">
        <v>673</v>
      </c>
      <c r="S40" s="21">
        <v>1747</v>
      </c>
      <c r="T40" s="21">
        <v>1116</v>
      </c>
      <c r="U40" s="21">
        <v>666</v>
      </c>
      <c r="V40" s="21"/>
      <c r="W40" s="23" t="s">
        <v>75</v>
      </c>
      <c r="X40" s="11"/>
      <c r="Y40" s="21" t="s">
        <v>5</v>
      </c>
    </row>
    <row r="41" spans="1:25" s="35" customFormat="1" ht="20.25" customHeight="1">
      <c r="A41" s="49" t="s">
        <v>71</v>
      </c>
      <c r="B41" s="37"/>
      <c r="C41" s="42" t="s">
        <v>41</v>
      </c>
      <c r="D41" s="38">
        <v>38</v>
      </c>
      <c r="E41" s="38">
        <v>47</v>
      </c>
      <c r="F41" s="38">
        <v>714</v>
      </c>
      <c r="G41" s="38">
        <v>44</v>
      </c>
      <c r="H41" s="38">
        <v>54</v>
      </c>
      <c r="I41" s="38">
        <v>664</v>
      </c>
      <c r="J41" s="38">
        <v>52</v>
      </c>
      <c r="K41" s="38">
        <v>64</v>
      </c>
      <c r="L41" s="38">
        <v>639</v>
      </c>
      <c r="M41" s="38">
        <v>60</v>
      </c>
      <c r="N41" s="38">
        <v>74</v>
      </c>
      <c r="O41" s="38">
        <v>733</v>
      </c>
      <c r="P41" s="38">
        <v>69</v>
      </c>
      <c r="Q41" s="38">
        <v>85</v>
      </c>
      <c r="R41" s="38">
        <v>1032</v>
      </c>
      <c r="S41" s="38">
        <v>78</v>
      </c>
      <c r="T41" s="38">
        <v>96</v>
      </c>
      <c r="U41" s="38">
        <v>1183</v>
      </c>
      <c r="V41" s="38"/>
      <c r="W41" s="50" t="s">
        <v>76</v>
      </c>
      <c r="X41" s="37"/>
      <c r="Y41" s="38" t="s">
        <v>6</v>
      </c>
    </row>
    <row r="42" spans="1:25" s="1" customFormat="1" ht="19.5" customHeight="1">
      <c r="A42" s="4"/>
      <c r="B42" s="4"/>
      <c r="C42" s="2"/>
      <c r="K42" s="51" t="s">
        <v>74</v>
      </c>
      <c r="W42" s="3"/>
      <c r="X42" s="3"/>
      <c r="Y42" s="20" t="s">
        <v>40</v>
      </c>
    </row>
    <row r="43" spans="1:25" s="10" customFormat="1" ht="27" customHeight="1">
      <c r="A43" s="65" t="s">
        <v>67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59" t="s">
        <v>52</v>
      </c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</row>
    <row r="44" spans="1:25" s="10" customFormat="1" ht="27" customHeight="1">
      <c r="A44" s="65" t="s">
        <v>51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59" t="s">
        <v>53</v>
      </c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</row>
    <row r="45" spans="1:25" s="10" customFormat="1" ht="27" customHeight="1">
      <c r="A45" s="61" t="s">
        <v>68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 t="s">
        <v>69</v>
      </c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</row>
    <row r="46" spans="1:25" s="24" customFormat="1" ht="27" customHeight="1">
      <c r="A46" s="34"/>
      <c r="B46" s="30"/>
      <c r="C46" s="30"/>
      <c r="H46" s="54"/>
      <c r="I46" s="54"/>
      <c r="J46" s="67" t="s">
        <v>73</v>
      </c>
      <c r="K46" s="67"/>
      <c r="L46" s="67"/>
      <c r="M46" s="64" t="s">
        <v>87</v>
      </c>
      <c r="N46" s="64"/>
      <c r="O46" s="64"/>
      <c r="P46" s="35"/>
      <c r="Q46" s="35"/>
      <c r="R46" s="35"/>
      <c r="S46" s="35"/>
      <c r="T46" s="35"/>
      <c r="U46" s="35"/>
      <c r="V46" s="35"/>
      <c r="W46" s="34"/>
      <c r="X46" s="36"/>
      <c r="Y46" s="36"/>
    </row>
    <row r="47" spans="1:25" s="24" customFormat="1" ht="19.5" customHeight="1">
      <c r="A47" s="66" t="s">
        <v>2</v>
      </c>
      <c r="B47" s="66"/>
      <c r="C47" s="66"/>
      <c r="D47" s="60" t="s">
        <v>77</v>
      </c>
      <c r="E47" s="60"/>
      <c r="F47" s="60"/>
      <c r="G47" s="60" t="s">
        <v>78</v>
      </c>
      <c r="H47" s="60"/>
      <c r="I47" s="60"/>
      <c r="J47" s="60" t="s">
        <v>81</v>
      </c>
      <c r="K47" s="60"/>
      <c r="L47" s="60"/>
      <c r="M47" s="60" t="s">
        <v>82</v>
      </c>
      <c r="N47" s="60"/>
      <c r="O47" s="60"/>
      <c r="P47" s="60" t="s">
        <v>85</v>
      </c>
      <c r="Q47" s="60"/>
      <c r="R47" s="60"/>
      <c r="S47" s="60" t="s">
        <v>86</v>
      </c>
      <c r="T47" s="60"/>
      <c r="U47" s="60"/>
      <c r="V47" s="20"/>
      <c r="W47" s="63" t="s">
        <v>32</v>
      </c>
      <c r="X47" s="63"/>
      <c r="Y47" s="63"/>
    </row>
    <row r="48" spans="1:25" s="24" customFormat="1" ht="19.5" customHeight="1">
      <c r="A48" s="66"/>
      <c r="B48" s="66"/>
      <c r="C48" s="66"/>
      <c r="D48" s="31" t="s">
        <v>3</v>
      </c>
      <c r="E48" s="31" t="s">
        <v>4</v>
      </c>
      <c r="F48" s="31" t="s">
        <v>56</v>
      </c>
      <c r="G48" s="31" t="s">
        <v>3</v>
      </c>
      <c r="H48" s="31" t="s">
        <v>4</v>
      </c>
      <c r="I48" s="31" t="s">
        <v>56</v>
      </c>
      <c r="J48" s="31" t="s">
        <v>3</v>
      </c>
      <c r="K48" s="31" t="s">
        <v>4</v>
      </c>
      <c r="L48" s="31" t="s">
        <v>56</v>
      </c>
      <c r="M48" s="31" t="s">
        <v>3</v>
      </c>
      <c r="N48" s="31" t="s">
        <v>4</v>
      </c>
      <c r="O48" s="31" t="s">
        <v>56</v>
      </c>
      <c r="P48" s="31" t="s">
        <v>3</v>
      </c>
      <c r="Q48" s="31" t="s">
        <v>4</v>
      </c>
      <c r="R48" s="31" t="s">
        <v>56</v>
      </c>
      <c r="S48" s="31" t="s">
        <v>3</v>
      </c>
      <c r="T48" s="31" t="s">
        <v>4</v>
      </c>
      <c r="U48" s="31" t="s">
        <v>56</v>
      </c>
      <c r="V48" s="25"/>
      <c r="W48" s="63"/>
      <c r="X48" s="63"/>
      <c r="Y48" s="63"/>
    </row>
    <row r="49" spans="1:25" s="24" customFormat="1" ht="19.5" customHeight="1">
      <c r="A49" s="66"/>
      <c r="B49" s="66"/>
      <c r="C49" s="66"/>
      <c r="D49" s="25"/>
      <c r="E49" s="25"/>
      <c r="F49" s="25" t="s">
        <v>50</v>
      </c>
      <c r="G49" s="25"/>
      <c r="H49" s="25"/>
      <c r="I49" s="25" t="s">
        <v>50</v>
      </c>
      <c r="J49" s="25"/>
      <c r="K49" s="25"/>
      <c r="L49" s="25" t="s">
        <v>50</v>
      </c>
      <c r="M49" s="25"/>
      <c r="N49" s="25"/>
      <c r="O49" s="25" t="s">
        <v>50</v>
      </c>
      <c r="P49" s="25"/>
      <c r="Q49" s="25"/>
      <c r="R49" s="25" t="s">
        <v>50</v>
      </c>
      <c r="S49" s="25"/>
      <c r="T49" s="25"/>
      <c r="U49" s="25" t="s">
        <v>50</v>
      </c>
      <c r="V49" s="25"/>
      <c r="W49" s="63"/>
      <c r="X49" s="63"/>
      <c r="Y49" s="63"/>
    </row>
    <row r="50" spans="1:25" s="24" customFormat="1" ht="19.5" customHeight="1">
      <c r="A50" s="66"/>
      <c r="B50" s="66"/>
      <c r="C50" s="66"/>
      <c r="D50" s="27" t="s">
        <v>0</v>
      </c>
      <c r="E50" s="27" t="s">
        <v>1</v>
      </c>
      <c r="F50" s="27" t="s">
        <v>49</v>
      </c>
      <c r="G50" s="27" t="s">
        <v>0</v>
      </c>
      <c r="H50" s="27" t="s">
        <v>1</v>
      </c>
      <c r="I50" s="27" t="s">
        <v>49</v>
      </c>
      <c r="J50" s="27" t="s">
        <v>0</v>
      </c>
      <c r="K50" s="27" t="s">
        <v>1</v>
      </c>
      <c r="L50" s="27" t="s">
        <v>49</v>
      </c>
      <c r="M50" s="27" t="s">
        <v>0</v>
      </c>
      <c r="N50" s="27" t="s">
        <v>1</v>
      </c>
      <c r="O50" s="27" t="s">
        <v>49</v>
      </c>
      <c r="P50" s="27" t="s">
        <v>0</v>
      </c>
      <c r="Q50" s="27" t="s">
        <v>1</v>
      </c>
      <c r="R50" s="27" t="s">
        <v>49</v>
      </c>
      <c r="S50" s="27" t="s">
        <v>0</v>
      </c>
      <c r="T50" s="27" t="s">
        <v>1</v>
      </c>
      <c r="U50" s="27" t="s">
        <v>49</v>
      </c>
      <c r="V50" s="27"/>
      <c r="W50" s="63"/>
      <c r="X50" s="63"/>
      <c r="Y50" s="63"/>
    </row>
    <row r="51" spans="1:25" s="24" customFormat="1" ht="19.5" customHeight="1">
      <c r="A51" s="62">
        <v>1</v>
      </c>
      <c r="B51" s="62"/>
      <c r="C51" s="62"/>
      <c r="D51" s="32">
        <v>2</v>
      </c>
      <c r="E51" s="32">
        <v>3</v>
      </c>
      <c r="F51" s="32">
        <v>4</v>
      </c>
      <c r="G51" s="32">
        <v>5</v>
      </c>
      <c r="H51" s="32">
        <v>6</v>
      </c>
      <c r="I51" s="32">
        <v>7</v>
      </c>
      <c r="J51" s="32">
        <v>8</v>
      </c>
      <c r="K51" s="32">
        <v>9</v>
      </c>
      <c r="L51" s="32">
        <v>10</v>
      </c>
      <c r="M51" s="32">
        <v>11</v>
      </c>
      <c r="N51" s="32">
        <v>12</v>
      </c>
      <c r="O51" s="32">
        <v>13</v>
      </c>
      <c r="P51" s="32">
        <v>14</v>
      </c>
      <c r="Q51" s="32">
        <v>15</v>
      </c>
      <c r="R51" s="32">
        <v>16</v>
      </c>
      <c r="S51" s="32">
        <v>17</v>
      </c>
      <c r="T51" s="32">
        <v>18</v>
      </c>
      <c r="U51" s="32">
        <v>19</v>
      </c>
      <c r="V51" s="32"/>
      <c r="W51" s="62">
        <v>1</v>
      </c>
      <c r="X51" s="62"/>
      <c r="Y51" s="62"/>
    </row>
    <row r="52" spans="1:25" s="6" customFormat="1" ht="19.5" customHeight="1">
      <c r="A52" s="28">
        <v>7</v>
      </c>
      <c r="B52" s="43"/>
      <c r="C52" s="16" t="s">
        <v>59</v>
      </c>
      <c r="D52" s="19">
        <f>D53+D54</f>
        <v>9646</v>
      </c>
      <c r="E52" s="19">
        <f>E53+E54</f>
        <v>15380</v>
      </c>
      <c r="F52" s="19">
        <f>F53+F54</f>
        <v>2275</v>
      </c>
      <c r="G52" s="19">
        <f aca="true" t="shared" si="36" ref="G52:O52">G53+G54</f>
        <v>6354</v>
      </c>
      <c r="H52" s="19">
        <f t="shared" si="36"/>
        <v>19069</v>
      </c>
      <c r="I52" s="19">
        <f t="shared" si="36"/>
        <v>2771</v>
      </c>
      <c r="J52" s="19">
        <f t="shared" si="36"/>
        <v>6722</v>
      </c>
      <c r="K52" s="19">
        <f t="shared" si="36"/>
        <v>24660</v>
      </c>
      <c r="L52" s="19">
        <f t="shared" si="36"/>
        <v>4102</v>
      </c>
      <c r="M52" s="19">
        <f t="shared" si="36"/>
        <v>7326</v>
      </c>
      <c r="N52" s="19">
        <f t="shared" si="36"/>
        <v>30029</v>
      </c>
      <c r="O52" s="19">
        <f t="shared" si="36"/>
        <v>4325</v>
      </c>
      <c r="P52" s="19">
        <f aca="true" t="shared" si="37" ref="P52:U52">P53+P54</f>
        <v>10294</v>
      </c>
      <c r="Q52" s="19">
        <f t="shared" si="37"/>
        <v>34793</v>
      </c>
      <c r="R52" s="19">
        <f t="shared" si="37"/>
        <v>5971</v>
      </c>
      <c r="S52" s="19">
        <f t="shared" si="37"/>
        <v>12972</v>
      </c>
      <c r="T52" s="19">
        <f t="shared" si="37"/>
        <v>40721</v>
      </c>
      <c r="U52" s="19">
        <f t="shared" si="37"/>
        <v>6473</v>
      </c>
      <c r="V52" s="19"/>
      <c r="W52" s="28">
        <v>7</v>
      </c>
      <c r="X52" s="20"/>
      <c r="Y52" s="19" t="s">
        <v>62</v>
      </c>
    </row>
    <row r="53" spans="1:25" s="5" customFormat="1" ht="19.5" customHeight="1">
      <c r="A53" s="48" t="s">
        <v>70</v>
      </c>
      <c r="B53" s="11"/>
      <c r="C53" s="17" t="s">
        <v>22</v>
      </c>
      <c r="D53" s="21">
        <f>D56+D58+D61+D64</f>
        <v>7372</v>
      </c>
      <c r="E53" s="21">
        <f>E56+E58+E61+E64</f>
        <v>6992</v>
      </c>
      <c r="F53" s="21">
        <f>F56+F58+F61+F64</f>
        <v>1465</v>
      </c>
      <c r="G53" s="21">
        <f aca="true" t="shared" si="38" ref="G53:L53">G56+G58+G61+G64</f>
        <v>3924</v>
      </c>
      <c r="H53" s="21">
        <f t="shared" si="38"/>
        <v>8192</v>
      </c>
      <c r="I53" s="21">
        <f t="shared" si="38"/>
        <v>1573</v>
      </c>
      <c r="J53" s="21">
        <f t="shared" si="38"/>
        <v>4154</v>
      </c>
      <c r="K53" s="21">
        <f t="shared" si="38"/>
        <v>10789</v>
      </c>
      <c r="L53" s="21">
        <f t="shared" si="38"/>
        <v>2188</v>
      </c>
      <c r="M53" s="21">
        <f aca="true" t="shared" si="39" ref="M53:R53">M56+M58+M61+M64</f>
        <v>4634</v>
      </c>
      <c r="N53" s="21">
        <f t="shared" si="39"/>
        <v>12914</v>
      </c>
      <c r="O53" s="21">
        <f t="shared" si="39"/>
        <v>2222</v>
      </c>
      <c r="P53" s="21">
        <f t="shared" si="39"/>
        <v>7477</v>
      </c>
      <c r="Q53" s="21">
        <f t="shared" si="39"/>
        <v>14682</v>
      </c>
      <c r="R53" s="21">
        <f t="shared" si="39"/>
        <v>2980</v>
      </c>
      <c r="S53" s="21">
        <f>S56+S58+S61+S64</f>
        <v>9577</v>
      </c>
      <c r="T53" s="21">
        <f>T56+T58+T61+T64</f>
        <v>17062</v>
      </c>
      <c r="U53" s="21">
        <f>U56+U58+U61+U64</f>
        <v>3227</v>
      </c>
      <c r="V53" s="21"/>
      <c r="W53" s="23" t="s">
        <v>75</v>
      </c>
      <c r="X53" s="22"/>
      <c r="Y53" s="21" t="s">
        <v>5</v>
      </c>
    </row>
    <row r="54" spans="1:25" s="5" customFormat="1" ht="19.5" customHeight="1">
      <c r="A54" s="48" t="s">
        <v>71</v>
      </c>
      <c r="B54" s="11"/>
      <c r="C54" s="18" t="s">
        <v>41</v>
      </c>
      <c r="D54" s="21">
        <f>D59+D62+D65</f>
        <v>2274</v>
      </c>
      <c r="E54" s="21">
        <f>E59+E62+E65</f>
        <v>8388</v>
      </c>
      <c r="F54" s="21">
        <f>F59+F62+F65</f>
        <v>810</v>
      </c>
      <c r="G54" s="21">
        <f aca="true" t="shared" si="40" ref="G54:L54">G59+G62+G65</f>
        <v>2430</v>
      </c>
      <c r="H54" s="21">
        <f t="shared" si="40"/>
        <v>10877</v>
      </c>
      <c r="I54" s="21">
        <f t="shared" si="40"/>
        <v>1198</v>
      </c>
      <c r="J54" s="21">
        <f t="shared" si="40"/>
        <v>2568</v>
      </c>
      <c r="K54" s="21">
        <f t="shared" si="40"/>
        <v>13871</v>
      </c>
      <c r="L54" s="21">
        <f t="shared" si="40"/>
        <v>1914</v>
      </c>
      <c r="M54" s="21">
        <f aca="true" t="shared" si="41" ref="M54:R54">M59+M62+M65</f>
        <v>2692</v>
      </c>
      <c r="N54" s="21">
        <f t="shared" si="41"/>
        <v>17115</v>
      </c>
      <c r="O54" s="21">
        <f t="shared" si="41"/>
        <v>2103</v>
      </c>
      <c r="P54" s="21">
        <f t="shared" si="41"/>
        <v>2817</v>
      </c>
      <c r="Q54" s="21">
        <f t="shared" si="41"/>
        <v>20111</v>
      </c>
      <c r="R54" s="21">
        <f t="shared" si="41"/>
        <v>2991</v>
      </c>
      <c r="S54" s="21">
        <f>S59+S62+S65</f>
        <v>3395</v>
      </c>
      <c r="T54" s="21">
        <f>T59+T62+T65</f>
        <v>23659</v>
      </c>
      <c r="U54" s="21">
        <f>U59+U62+U65</f>
        <v>3246</v>
      </c>
      <c r="V54" s="21"/>
      <c r="W54" s="23" t="s">
        <v>76</v>
      </c>
      <c r="X54" s="22"/>
      <c r="Y54" s="21" t="s">
        <v>6</v>
      </c>
    </row>
    <row r="55" spans="1:25" s="5" customFormat="1" ht="19.5" customHeight="1">
      <c r="A55" s="22">
        <v>7.1</v>
      </c>
      <c r="B55" s="7"/>
      <c r="C55" s="17" t="s">
        <v>33</v>
      </c>
      <c r="D55" s="21">
        <f aca="true" t="shared" si="42" ref="D55:U55">D56</f>
        <v>3340</v>
      </c>
      <c r="E55" s="21">
        <f t="shared" si="42"/>
        <v>2610</v>
      </c>
      <c r="F55" s="21">
        <f t="shared" si="42"/>
        <v>676</v>
      </c>
      <c r="G55" s="21">
        <f t="shared" si="42"/>
        <v>1699</v>
      </c>
      <c r="H55" s="21">
        <f t="shared" si="42"/>
        <v>3137</v>
      </c>
      <c r="I55" s="21">
        <f t="shared" si="42"/>
        <v>713</v>
      </c>
      <c r="J55" s="21">
        <f t="shared" si="42"/>
        <v>1875</v>
      </c>
      <c r="K55" s="21">
        <f t="shared" si="42"/>
        <v>3613</v>
      </c>
      <c r="L55" s="21">
        <f t="shared" si="42"/>
        <v>794</v>
      </c>
      <c r="M55" s="21">
        <f t="shared" si="42"/>
        <v>2153</v>
      </c>
      <c r="N55" s="21">
        <f t="shared" si="42"/>
        <v>4247</v>
      </c>
      <c r="O55" s="21">
        <f t="shared" si="42"/>
        <v>762</v>
      </c>
      <c r="P55" s="21">
        <f t="shared" si="42"/>
        <v>2852</v>
      </c>
      <c r="Q55" s="21">
        <f t="shared" si="42"/>
        <v>3912</v>
      </c>
      <c r="R55" s="21">
        <f t="shared" si="42"/>
        <v>836</v>
      </c>
      <c r="S55" s="21">
        <f t="shared" si="42"/>
        <v>3105</v>
      </c>
      <c r="T55" s="21">
        <f t="shared" si="42"/>
        <v>4512</v>
      </c>
      <c r="U55" s="21">
        <f t="shared" si="42"/>
        <v>907</v>
      </c>
      <c r="V55" s="21"/>
      <c r="W55" s="22">
        <v>7.1</v>
      </c>
      <c r="X55" s="22"/>
      <c r="Y55" s="21" t="s">
        <v>15</v>
      </c>
    </row>
    <row r="56" spans="1:25" s="5" customFormat="1" ht="19.5" customHeight="1">
      <c r="A56" s="48" t="s">
        <v>70</v>
      </c>
      <c r="B56" s="11"/>
      <c r="C56" s="17" t="s">
        <v>22</v>
      </c>
      <c r="D56" s="21">
        <v>3340</v>
      </c>
      <c r="E56" s="21">
        <v>2610</v>
      </c>
      <c r="F56" s="21">
        <v>676</v>
      </c>
      <c r="G56" s="21">
        <v>1699</v>
      </c>
      <c r="H56" s="21">
        <v>3137</v>
      </c>
      <c r="I56" s="21">
        <v>713</v>
      </c>
      <c r="J56" s="21">
        <v>1875</v>
      </c>
      <c r="K56" s="21">
        <v>3613</v>
      </c>
      <c r="L56" s="21">
        <v>794</v>
      </c>
      <c r="M56" s="21">
        <v>2153</v>
      </c>
      <c r="N56" s="21">
        <v>4247</v>
      </c>
      <c r="O56" s="21">
        <v>762</v>
      </c>
      <c r="P56" s="21">
        <v>2852</v>
      </c>
      <c r="Q56" s="21">
        <v>3912</v>
      </c>
      <c r="R56" s="21">
        <v>836</v>
      </c>
      <c r="S56" s="21">
        <v>3105</v>
      </c>
      <c r="T56" s="21">
        <v>4512</v>
      </c>
      <c r="U56" s="21">
        <v>907</v>
      </c>
      <c r="V56" s="21"/>
      <c r="W56" s="23" t="s">
        <v>75</v>
      </c>
      <c r="X56" s="22"/>
      <c r="Y56" s="21" t="s">
        <v>5</v>
      </c>
    </row>
    <row r="57" spans="1:25" s="5" customFormat="1" ht="19.5" customHeight="1">
      <c r="A57" s="22">
        <v>7.2</v>
      </c>
      <c r="B57" s="7"/>
      <c r="C57" s="18" t="s">
        <v>66</v>
      </c>
      <c r="D57" s="21">
        <f aca="true" t="shared" si="43" ref="D57:I57">D58+D59</f>
        <v>4859</v>
      </c>
      <c r="E57" s="21">
        <f t="shared" si="43"/>
        <v>10869</v>
      </c>
      <c r="F57" s="21">
        <f t="shared" si="43"/>
        <v>691</v>
      </c>
      <c r="G57" s="21">
        <f t="shared" si="43"/>
        <v>3590</v>
      </c>
      <c r="H57" s="21">
        <f t="shared" si="43"/>
        <v>12874</v>
      </c>
      <c r="I57" s="21">
        <f t="shared" si="43"/>
        <v>1037</v>
      </c>
      <c r="J57" s="21">
        <f aca="true" t="shared" si="44" ref="J57:O57">J58+J59</f>
        <v>3650</v>
      </c>
      <c r="K57" s="21">
        <f t="shared" si="44"/>
        <v>18186</v>
      </c>
      <c r="L57" s="21">
        <f t="shared" si="44"/>
        <v>1461</v>
      </c>
      <c r="M57" s="21">
        <f t="shared" si="44"/>
        <v>4079</v>
      </c>
      <c r="N57" s="21">
        <f t="shared" si="44"/>
        <v>22727</v>
      </c>
      <c r="O57" s="21">
        <f t="shared" si="44"/>
        <v>1613</v>
      </c>
      <c r="P57" s="21">
        <f aca="true" t="shared" si="45" ref="P57:U57">P58+P59</f>
        <v>4321</v>
      </c>
      <c r="Q57" s="21">
        <f t="shared" si="45"/>
        <v>27045</v>
      </c>
      <c r="R57" s="21">
        <f t="shared" si="45"/>
        <v>2224</v>
      </c>
      <c r="S57" s="21">
        <f t="shared" si="45"/>
        <v>5027</v>
      </c>
      <c r="T57" s="21">
        <f t="shared" si="45"/>
        <v>31687</v>
      </c>
      <c r="U57" s="21">
        <f t="shared" si="45"/>
        <v>2411</v>
      </c>
      <c r="V57" s="21"/>
      <c r="W57" s="22">
        <v>7.2</v>
      </c>
      <c r="X57" s="22"/>
      <c r="Y57" s="21" t="s">
        <v>16</v>
      </c>
    </row>
    <row r="58" spans="1:25" s="5" customFormat="1" ht="19.5" customHeight="1">
      <c r="A58" s="48" t="s">
        <v>70</v>
      </c>
      <c r="B58" s="11"/>
      <c r="C58" s="17" t="s">
        <v>22</v>
      </c>
      <c r="D58" s="21">
        <v>2737</v>
      </c>
      <c r="E58" s="21">
        <v>3043</v>
      </c>
      <c r="F58" s="21">
        <v>88</v>
      </c>
      <c r="G58" s="21">
        <v>1319</v>
      </c>
      <c r="H58" s="21">
        <v>2594</v>
      </c>
      <c r="I58" s="21">
        <v>137</v>
      </c>
      <c r="J58" s="21">
        <v>1253</v>
      </c>
      <c r="K58" s="21">
        <v>4964</v>
      </c>
      <c r="L58" s="21">
        <v>205</v>
      </c>
      <c r="M58" s="21">
        <v>1570</v>
      </c>
      <c r="N58" s="21">
        <v>6314</v>
      </c>
      <c r="O58" s="21">
        <v>236</v>
      </c>
      <c r="P58" s="21">
        <v>1705</v>
      </c>
      <c r="Q58" s="21">
        <v>7707</v>
      </c>
      <c r="R58" s="21">
        <v>318</v>
      </c>
      <c r="S58" s="21">
        <v>1862</v>
      </c>
      <c r="T58" s="21">
        <v>8903</v>
      </c>
      <c r="U58" s="21">
        <v>343</v>
      </c>
      <c r="V58" s="21"/>
      <c r="W58" s="23" t="s">
        <v>75</v>
      </c>
      <c r="X58" s="22"/>
      <c r="Y58" s="21" t="s">
        <v>5</v>
      </c>
    </row>
    <row r="59" spans="1:25" s="5" customFormat="1" ht="19.5" customHeight="1">
      <c r="A59" s="48" t="s">
        <v>71</v>
      </c>
      <c r="B59" s="11"/>
      <c r="C59" s="18" t="s">
        <v>41</v>
      </c>
      <c r="D59" s="21">
        <v>2122</v>
      </c>
      <c r="E59" s="21">
        <v>7826</v>
      </c>
      <c r="F59" s="21">
        <v>603</v>
      </c>
      <c r="G59" s="21">
        <v>2271</v>
      </c>
      <c r="H59" s="21">
        <v>10280</v>
      </c>
      <c r="I59" s="21">
        <v>900</v>
      </c>
      <c r="J59" s="21">
        <v>2397</v>
      </c>
      <c r="K59" s="21">
        <v>13222</v>
      </c>
      <c r="L59" s="21">
        <v>1256</v>
      </c>
      <c r="M59" s="21">
        <v>2509</v>
      </c>
      <c r="N59" s="21">
        <v>16413</v>
      </c>
      <c r="O59" s="21">
        <v>1377</v>
      </c>
      <c r="P59" s="21">
        <v>2616</v>
      </c>
      <c r="Q59" s="21">
        <v>19338</v>
      </c>
      <c r="R59" s="21">
        <v>1906</v>
      </c>
      <c r="S59" s="21">
        <v>3165</v>
      </c>
      <c r="T59" s="21">
        <v>22784</v>
      </c>
      <c r="U59" s="21">
        <v>2068</v>
      </c>
      <c r="V59" s="21"/>
      <c r="W59" s="23" t="s">
        <v>76</v>
      </c>
      <c r="X59" s="22"/>
      <c r="Y59" s="21" t="s">
        <v>6</v>
      </c>
    </row>
    <row r="60" spans="1:25" s="5" customFormat="1" ht="19.5" customHeight="1">
      <c r="A60" s="22">
        <v>7.3</v>
      </c>
      <c r="B60" s="7"/>
      <c r="C60" s="17" t="s">
        <v>34</v>
      </c>
      <c r="D60" s="21">
        <f aca="true" t="shared" si="46" ref="D60:I60">D61+D62</f>
        <v>146</v>
      </c>
      <c r="E60" s="21">
        <f t="shared" si="46"/>
        <v>322</v>
      </c>
      <c r="F60" s="21">
        <f t="shared" si="46"/>
        <v>11</v>
      </c>
      <c r="G60" s="21">
        <f t="shared" si="46"/>
        <v>51</v>
      </c>
      <c r="H60" s="21">
        <f t="shared" si="46"/>
        <v>240</v>
      </c>
      <c r="I60" s="21">
        <f t="shared" si="46"/>
        <v>11</v>
      </c>
      <c r="J60" s="21">
        <f aca="true" t="shared" si="47" ref="J60:O60">J61+J62</f>
        <v>50</v>
      </c>
      <c r="K60" s="21">
        <f t="shared" si="47"/>
        <v>299</v>
      </c>
      <c r="L60" s="21">
        <f t="shared" si="47"/>
        <v>8</v>
      </c>
      <c r="M60" s="21">
        <f t="shared" si="47"/>
        <v>56</v>
      </c>
      <c r="N60" s="21">
        <f t="shared" si="47"/>
        <v>325</v>
      </c>
      <c r="O60" s="21">
        <f t="shared" si="47"/>
        <v>36</v>
      </c>
      <c r="P60" s="21">
        <f aca="true" t="shared" si="48" ref="P60:U60">P61+P62</f>
        <v>65</v>
      </c>
      <c r="Q60" s="21">
        <f t="shared" si="48"/>
        <v>362</v>
      </c>
      <c r="R60" s="21">
        <f t="shared" si="48"/>
        <v>37</v>
      </c>
      <c r="S60" s="21">
        <f t="shared" si="48"/>
        <v>75</v>
      </c>
      <c r="T60" s="21">
        <f t="shared" si="48"/>
        <v>406</v>
      </c>
      <c r="U60" s="21">
        <f t="shared" si="48"/>
        <v>40</v>
      </c>
      <c r="V60" s="21"/>
      <c r="W60" s="22">
        <v>7.3</v>
      </c>
      <c r="X60" s="23"/>
      <c r="Y60" s="21" t="s">
        <v>17</v>
      </c>
    </row>
    <row r="61" spans="1:25" s="5" customFormat="1" ht="19.5" customHeight="1">
      <c r="A61" s="48" t="s">
        <v>70</v>
      </c>
      <c r="B61" s="11"/>
      <c r="C61" s="17" t="s">
        <v>22</v>
      </c>
      <c r="D61" s="21">
        <v>135</v>
      </c>
      <c r="E61" s="21">
        <v>281</v>
      </c>
      <c r="F61" s="21">
        <v>5</v>
      </c>
      <c r="G61" s="21">
        <v>39</v>
      </c>
      <c r="H61" s="21">
        <v>186</v>
      </c>
      <c r="I61" s="21">
        <v>4</v>
      </c>
      <c r="J61" s="21">
        <v>37</v>
      </c>
      <c r="K61" s="21">
        <v>230</v>
      </c>
      <c r="L61" s="21">
        <v>3</v>
      </c>
      <c r="M61" s="21">
        <v>43</v>
      </c>
      <c r="N61" s="21">
        <v>239</v>
      </c>
      <c r="O61" s="21">
        <v>13</v>
      </c>
      <c r="P61" s="21">
        <v>51</v>
      </c>
      <c r="Q61" s="21">
        <v>261</v>
      </c>
      <c r="R61" s="21">
        <v>13</v>
      </c>
      <c r="S61" s="21">
        <v>58</v>
      </c>
      <c r="T61" s="21">
        <v>286</v>
      </c>
      <c r="U61" s="21">
        <v>14</v>
      </c>
      <c r="V61" s="21"/>
      <c r="W61" s="23" t="s">
        <v>75</v>
      </c>
      <c r="X61" s="22"/>
      <c r="Y61" s="21" t="s">
        <v>5</v>
      </c>
    </row>
    <row r="62" spans="1:25" s="5" customFormat="1" ht="19.5" customHeight="1">
      <c r="A62" s="48" t="s">
        <v>71</v>
      </c>
      <c r="B62" s="11"/>
      <c r="C62" s="18" t="s">
        <v>41</v>
      </c>
      <c r="D62" s="21">
        <v>11</v>
      </c>
      <c r="E62" s="21">
        <v>41</v>
      </c>
      <c r="F62" s="21">
        <v>6</v>
      </c>
      <c r="G62" s="21">
        <v>12</v>
      </c>
      <c r="H62" s="21">
        <v>54</v>
      </c>
      <c r="I62" s="21">
        <v>7</v>
      </c>
      <c r="J62" s="21">
        <v>13</v>
      </c>
      <c r="K62" s="21">
        <v>69</v>
      </c>
      <c r="L62" s="21">
        <v>5</v>
      </c>
      <c r="M62" s="21">
        <v>13</v>
      </c>
      <c r="N62" s="21">
        <v>86</v>
      </c>
      <c r="O62" s="21">
        <v>23</v>
      </c>
      <c r="P62" s="21">
        <v>14</v>
      </c>
      <c r="Q62" s="21">
        <v>101</v>
      </c>
      <c r="R62" s="21">
        <v>24</v>
      </c>
      <c r="S62" s="21">
        <v>17</v>
      </c>
      <c r="T62" s="21">
        <v>120</v>
      </c>
      <c r="U62" s="21">
        <v>26</v>
      </c>
      <c r="V62" s="21"/>
      <c r="W62" s="23" t="s">
        <v>76</v>
      </c>
      <c r="X62" s="22"/>
      <c r="Y62" s="21" t="s">
        <v>6</v>
      </c>
    </row>
    <row r="63" spans="1:25" s="5" customFormat="1" ht="19.5" customHeight="1">
      <c r="A63" s="22">
        <v>7.4</v>
      </c>
      <c r="B63" s="7"/>
      <c r="C63" s="17" t="s">
        <v>35</v>
      </c>
      <c r="D63" s="21">
        <f aca="true" t="shared" si="49" ref="D63:I63">D64+D65</f>
        <v>1301</v>
      </c>
      <c r="E63" s="21">
        <f t="shared" si="49"/>
        <v>1579</v>
      </c>
      <c r="F63" s="21">
        <f t="shared" si="49"/>
        <v>897</v>
      </c>
      <c r="G63" s="21">
        <f t="shared" si="49"/>
        <v>1014</v>
      </c>
      <c r="H63" s="21">
        <f t="shared" si="49"/>
        <v>2818</v>
      </c>
      <c r="I63" s="21">
        <f t="shared" si="49"/>
        <v>1010</v>
      </c>
      <c r="J63" s="21">
        <f aca="true" t="shared" si="50" ref="J63:O63">J64+J65</f>
        <v>1147</v>
      </c>
      <c r="K63" s="21">
        <f t="shared" si="50"/>
        <v>2562</v>
      </c>
      <c r="L63" s="21">
        <f t="shared" si="50"/>
        <v>1839</v>
      </c>
      <c r="M63" s="21">
        <f t="shared" si="50"/>
        <v>1038</v>
      </c>
      <c r="N63" s="21">
        <f t="shared" si="50"/>
        <v>2730</v>
      </c>
      <c r="O63" s="21">
        <f t="shared" si="50"/>
        <v>1914</v>
      </c>
      <c r="P63" s="21">
        <f aca="true" t="shared" si="51" ref="P63:U63">P64+P65</f>
        <v>3056</v>
      </c>
      <c r="Q63" s="21">
        <f t="shared" si="51"/>
        <v>3474</v>
      </c>
      <c r="R63" s="21">
        <f t="shared" si="51"/>
        <v>2874</v>
      </c>
      <c r="S63" s="21">
        <f t="shared" si="51"/>
        <v>4765</v>
      </c>
      <c r="T63" s="21">
        <f t="shared" si="51"/>
        <v>4116</v>
      </c>
      <c r="U63" s="21">
        <f t="shared" si="51"/>
        <v>3115</v>
      </c>
      <c r="V63" s="21"/>
      <c r="W63" s="22">
        <v>7.4</v>
      </c>
      <c r="X63" s="23"/>
      <c r="Y63" s="21" t="s">
        <v>18</v>
      </c>
    </row>
    <row r="64" spans="1:25" s="5" customFormat="1" ht="19.5" customHeight="1">
      <c r="A64" s="48" t="s">
        <v>70</v>
      </c>
      <c r="B64" s="11"/>
      <c r="C64" s="17" t="s">
        <v>22</v>
      </c>
      <c r="D64" s="21">
        <f>271+889</f>
        <v>1160</v>
      </c>
      <c r="E64" s="21">
        <f>65+993</f>
        <v>1058</v>
      </c>
      <c r="F64" s="21">
        <f>509+187</f>
        <v>696</v>
      </c>
      <c r="G64" s="21">
        <f>292+575</f>
        <v>867</v>
      </c>
      <c r="H64" s="21">
        <f>1114+1161</f>
        <v>2275</v>
      </c>
      <c r="I64" s="21">
        <f>443+276</f>
        <v>719</v>
      </c>
      <c r="J64" s="21">
        <f>315+674</f>
        <v>989</v>
      </c>
      <c r="K64" s="21">
        <f>781+1201</f>
        <v>1982</v>
      </c>
      <c r="L64" s="21">
        <f>550+636</f>
        <v>1186</v>
      </c>
      <c r="M64" s="21">
        <f>338+530</f>
        <v>868</v>
      </c>
      <c r="N64" s="21">
        <f>865+1249</f>
        <v>2114</v>
      </c>
      <c r="O64" s="21">
        <f>522+689</f>
        <v>1211</v>
      </c>
      <c r="P64" s="21">
        <f>384+2485</f>
        <v>2869</v>
      </c>
      <c r="Q64" s="21">
        <f>444+2358</f>
        <v>2802</v>
      </c>
      <c r="R64" s="21">
        <f>783+1030</f>
        <v>1813</v>
      </c>
      <c r="S64" s="21">
        <f>1382+3170</f>
        <v>4552</v>
      </c>
      <c r="T64" s="21">
        <f>353+3008</f>
        <v>3361</v>
      </c>
      <c r="U64" s="21">
        <f>849+1114</f>
        <v>1963</v>
      </c>
      <c r="V64" s="21"/>
      <c r="W64" s="23" t="s">
        <v>75</v>
      </c>
      <c r="X64" s="22"/>
      <c r="Y64" s="21" t="s">
        <v>5</v>
      </c>
    </row>
    <row r="65" spans="1:25" s="5" customFormat="1" ht="19.5" customHeight="1">
      <c r="A65" s="48" t="s">
        <v>71</v>
      </c>
      <c r="B65" s="11"/>
      <c r="C65" s="18" t="s">
        <v>41</v>
      </c>
      <c r="D65" s="21">
        <v>141</v>
      </c>
      <c r="E65" s="21">
        <v>521</v>
      </c>
      <c r="F65" s="21">
        <v>201</v>
      </c>
      <c r="G65" s="21">
        <v>147</v>
      </c>
      <c r="H65" s="21">
        <v>543</v>
      </c>
      <c r="I65" s="21">
        <v>291</v>
      </c>
      <c r="J65" s="21">
        <v>158</v>
      </c>
      <c r="K65" s="21">
        <v>580</v>
      </c>
      <c r="L65" s="21">
        <v>653</v>
      </c>
      <c r="M65" s="21">
        <v>170</v>
      </c>
      <c r="N65" s="21">
        <v>616</v>
      </c>
      <c r="O65" s="21">
        <v>703</v>
      </c>
      <c r="P65" s="21">
        <v>187</v>
      </c>
      <c r="Q65" s="21">
        <v>672</v>
      </c>
      <c r="R65" s="21">
        <v>1061</v>
      </c>
      <c r="S65" s="21">
        <v>213</v>
      </c>
      <c r="T65" s="21">
        <v>755</v>
      </c>
      <c r="U65" s="21">
        <v>1152</v>
      </c>
      <c r="V65" s="21"/>
      <c r="W65" s="23" t="s">
        <v>76</v>
      </c>
      <c r="X65" s="22"/>
      <c r="Y65" s="21" t="s">
        <v>6</v>
      </c>
    </row>
    <row r="66" spans="1:25" s="6" customFormat="1" ht="19.5" customHeight="1">
      <c r="A66" s="28">
        <v>8</v>
      </c>
      <c r="B66" s="43"/>
      <c r="C66" s="16" t="s">
        <v>42</v>
      </c>
      <c r="D66" s="19">
        <f>D68+D69</f>
        <v>7574</v>
      </c>
      <c r="E66" s="19">
        <f>E68+E69</f>
        <v>36665</v>
      </c>
      <c r="F66" s="19">
        <f>F68+F69</f>
        <v>1981</v>
      </c>
      <c r="G66" s="19">
        <f aca="true" t="shared" si="52" ref="G66:O66">G68+G69</f>
        <v>7562</v>
      </c>
      <c r="H66" s="19">
        <f t="shared" si="52"/>
        <v>23998</v>
      </c>
      <c r="I66" s="19">
        <f t="shared" si="52"/>
        <v>2447</v>
      </c>
      <c r="J66" s="19">
        <f t="shared" si="52"/>
        <v>8255</v>
      </c>
      <c r="K66" s="19">
        <f t="shared" si="52"/>
        <v>25657</v>
      </c>
      <c r="L66" s="19">
        <f t="shared" si="52"/>
        <v>4378</v>
      </c>
      <c r="M66" s="19">
        <f t="shared" si="52"/>
        <v>8990</v>
      </c>
      <c r="N66" s="19">
        <f t="shared" si="52"/>
        <v>15750</v>
      </c>
      <c r="O66" s="19">
        <f t="shared" si="52"/>
        <v>4565</v>
      </c>
      <c r="P66" s="19">
        <f aca="true" t="shared" si="53" ref="P66:U66">P68+P69</f>
        <v>11725</v>
      </c>
      <c r="Q66" s="19">
        <f t="shared" si="53"/>
        <v>36254</v>
      </c>
      <c r="R66" s="19">
        <f t="shared" si="53"/>
        <v>6835</v>
      </c>
      <c r="S66" s="19">
        <f t="shared" si="53"/>
        <v>13415</v>
      </c>
      <c r="T66" s="19">
        <f t="shared" si="53"/>
        <v>41415</v>
      </c>
      <c r="U66" s="19">
        <f t="shared" si="53"/>
        <v>7409</v>
      </c>
      <c r="V66" s="19"/>
      <c r="W66" s="28">
        <v>8</v>
      </c>
      <c r="X66" s="20"/>
      <c r="Y66" s="19" t="s">
        <v>45</v>
      </c>
    </row>
    <row r="67" spans="1:25" s="6" customFormat="1" ht="19.5" customHeight="1">
      <c r="A67" s="44"/>
      <c r="B67" s="44"/>
      <c r="C67" s="16" t="s">
        <v>43</v>
      </c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4"/>
      <c r="X67" s="28"/>
      <c r="Y67" s="19" t="s">
        <v>46</v>
      </c>
    </row>
    <row r="68" spans="1:25" s="5" customFormat="1" ht="19.5" customHeight="1">
      <c r="A68" s="48" t="s">
        <v>70</v>
      </c>
      <c r="B68" s="11"/>
      <c r="C68" s="17" t="s">
        <v>22</v>
      </c>
      <c r="D68" s="21">
        <f>D71+D74</f>
        <v>6914</v>
      </c>
      <c r="E68" s="21">
        <f>E71+E74</f>
        <v>35089</v>
      </c>
      <c r="F68" s="21">
        <f>F71+F74</f>
        <v>519</v>
      </c>
      <c r="G68" s="21">
        <f aca="true" t="shared" si="54" ref="G68:L68">G71+G74</f>
        <v>6855</v>
      </c>
      <c r="H68" s="21">
        <f t="shared" si="54"/>
        <v>21928</v>
      </c>
      <c r="I68" s="21">
        <f t="shared" si="54"/>
        <v>726</v>
      </c>
      <c r="J68" s="21">
        <f t="shared" si="54"/>
        <v>7509</v>
      </c>
      <c r="K68" s="21">
        <f t="shared" si="54"/>
        <v>22995</v>
      </c>
      <c r="L68" s="21">
        <f t="shared" si="54"/>
        <v>1417</v>
      </c>
      <c r="M68" s="21">
        <f aca="true" t="shared" si="55" ref="M68:R68">M71+M74</f>
        <v>8209</v>
      </c>
      <c r="N68" s="21">
        <f t="shared" si="55"/>
        <v>12445</v>
      </c>
      <c r="O68" s="21">
        <f t="shared" si="55"/>
        <v>1494</v>
      </c>
      <c r="P68" s="21">
        <f t="shared" si="55"/>
        <v>10911</v>
      </c>
      <c r="Q68" s="21">
        <f t="shared" si="55"/>
        <v>32361</v>
      </c>
      <c r="R68" s="21">
        <f t="shared" si="55"/>
        <v>2345</v>
      </c>
      <c r="S68" s="21">
        <f>S71+S74</f>
        <v>12430</v>
      </c>
      <c r="T68" s="21">
        <f>T71+T74</f>
        <v>36828</v>
      </c>
      <c r="U68" s="21">
        <f>U71+U74</f>
        <v>2290</v>
      </c>
      <c r="V68" s="21"/>
      <c r="W68" s="23" t="s">
        <v>75</v>
      </c>
      <c r="X68" s="22"/>
      <c r="Y68" s="21" t="s">
        <v>5</v>
      </c>
    </row>
    <row r="69" spans="1:25" s="5" customFormat="1" ht="19.5" customHeight="1">
      <c r="A69" s="48" t="s">
        <v>71</v>
      </c>
      <c r="B69" s="11"/>
      <c r="C69" s="18" t="s">
        <v>41</v>
      </c>
      <c r="D69" s="21">
        <f>D75</f>
        <v>660</v>
      </c>
      <c r="E69" s="21">
        <f>E75</f>
        <v>1576</v>
      </c>
      <c r="F69" s="21">
        <f>F75</f>
        <v>1462</v>
      </c>
      <c r="G69" s="21">
        <f aca="true" t="shared" si="56" ref="G69:L69">G75</f>
        <v>707</v>
      </c>
      <c r="H69" s="21">
        <f t="shared" si="56"/>
        <v>2070</v>
      </c>
      <c r="I69" s="21">
        <f t="shared" si="56"/>
        <v>1721</v>
      </c>
      <c r="J69" s="21">
        <f t="shared" si="56"/>
        <v>746</v>
      </c>
      <c r="K69" s="21">
        <f t="shared" si="56"/>
        <v>2662</v>
      </c>
      <c r="L69" s="21">
        <f t="shared" si="56"/>
        <v>2961</v>
      </c>
      <c r="M69" s="21">
        <f aca="true" t="shared" si="57" ref="M69:R69">M75</f>
        <v>781</v>
      </c>
      <c r="N69" s="21">
        <f t="shared" si="57"/>
        <v>3305</v>
      </c>
      <c r="O69" s="21">
        <f t="shared" si="57"/>
        <v>3071</v>
      </c>
      <c r="P69" s="21">
        <f t="shared" si="57"/>
        <v>814</v>
      </c>
      <c r="Q69" s="21">
        <f t="shared" si="57"/>
        <v>3893</v>
      </c>
      <c r="R69" s="21">
        <f t="shared" si="57"/>
        <v>4490</v>
      </c>
      <c r="S69" s="21">
        <f>S75</f>
        <v>985</v>
      </c>
      <c r="T69" s="21">
        <f>T75</f>
        <v>4587</v>
      </c>
      <c r="U69" s="21">
        <f>U75</f>
        <v>5119</v>
      </c>
      <c r="V69" s="21"/>
      <c r="W69" s="23" t="s">
        <v>76</v>
      </c>
      <c r="X69" s="22"/>
      <c r="Y69" s="21" t="s">
        <v>6</v>
      </c>
    </row>
    <row r="70" spans="1:25" s="5" customFormat="1" ht="19.5" customHeight="1">
      <c r="A70" s="22">
        <v>8.1</v>
      </c>
      <c r="B70" s="7"/>
      <c r="C70" s="17" t="s">
        <v>36</v>
      </c>
      <c r="D70" s="21">
        <f aca="true" t="shared" si="58" ref="D70:U70">D71</f>
        <v>5571</v>
      </c>
      <c r="E70" s="21">
        <f t="shared" si="58"/>
        <v>0</v>
      </c>
      <c r="F70" s="21">
        <f t="shared" si="58"/>
        <v>0</v>
      </c>
      <c r="G70" s="21">
        <f t="shared" si="58"/>
        <v>6318</v>
      </c>
      <c r="H70" s="21">
        <f t="shared" si="58"/>
        <v>0</v>
      </c>
      <c r="I70" s="21">
        <f t="shared" si="58"/>
        <v>0</v>
      </c>
      <c r="J70" s="21">
        <f t="shared" si="58"/>
        <v>7124</v>
      </c>
      <c r="K70" s="21">
        <f t="shared" si="58"/>
        <v>0</v>
      </c>
      <c r="L70" s="21">
        <f t="shared" si="58"/>
        <v>0</v>
      </c>
      <c r="M70" s="21">
        <f t="shared" si="58"/>
        <v>7747</v>
      </c>
      <c r="N70" s="21">
        <f t="shared" si="58"/>
        <v>0</v>
      </c>
      <c r="O70" s="21">
        <f t="shared" si="58"/>
        <v>0</v>
      </c>
      <c r="P70" s="21">
        <f t="shared" si="58"/>
        <v>10305</v>
      </c>
      <c r="Q70" s="21">
        <f t="shared" si="58"/>
        <v>0</v>
      </c>
      <c r="R70" s="21">
        <f t="shared" si="58"/>
        <v>0</v>
      </c>
      <c r="S70" s="21">
        <f t="shared" si="58"/>
        <v>11740</v>
      </c>
      <c r="T70" s="21">
        <f t="shared" si="58"/>
        <v>0</v>
      </c>
      <c r="U70" s="21">
        <f t="shared" si="58"/>
        <v>0</v>
      </c>
      <c r="V70" s="21"/>
      <c r="W70" s="22">
        <v>8.1</v>
      </c>
      <c r="X70" s="23"/>
      <c r="Y70" s="21" t="s">
        <v>19</v>
      </c>
    </row>
    <row r="71" spans="1:25" s="5" customFormat="1" ht="19.5" customHeight="1">
      <c r="A71" s="48" t="s">
        <v>70</v>
      </c>
      <c r="B71" s="11"/>
      <c r="C71" s="17" t="s">
        <v>22</v>
      </c>
      <c r="D71" s="23">
        <v>5571</v>
      </c>
      <c r="E71" s="23">
        <v>0</v>
      </c>
      <c r="F71" s="23">
        <v>0</v>
      </c>
      <c r="G71" s="23">
        <v>6318</v>
      </c>
      <c r="H71" s="23">
        <v>0</v>
      </c>
      <c r="I71" s="23">
        <v>0</v>
      </c>
      <c r="J71" s="23">
        <v>7124</v>
      </c>
      <c r="K71" s="23">
        <v>0</v>
      </c>
      <c r="L71" s="23">
        <v>0</v>
      </c>
      <c r="M71" s="23">
        <v>7747</v>
      </c>
      <c r="N71" s="23">
        <v>0</v>
      </c>
      <c r="O71" s="23">
        <v>0</v>
      </c>
      <c r="P71" s="23">
        <v>10305</v>
      </c>
      <c r="Q71" s="23">
        <v>0</v>
      </c>
      <c r="R71" s="23">
        <v>0</v>
      </c>
      <c r="S71" s="23">
        <v>11740</v>
      </c>
      <c r="T71" s="23">
        <v>0</v>
      </c>
      <c r="U71" s="23">
        <v>0</v>
      </c>
      <c r="V71" s="23"/>
      <c r="W71" s="23" t="s">
        <v>75</v>
      </c>
      <c r="X71" s="22"/>
      <c r="Y71" s="21" t="s">
        <v>5</v>
      </c>
    </row>
    <row r="72" spans="1:25" s="5" customFormat="1" ht="19.5" customHeight="1">
      <c r="A72" s="22">
        <v>8.2</v>
      </c>
      <c r="B72" s="7"/>
      <c r="C72" s="17" t="s">
        <v>60</v>
      </c>
      <c r="D72" s="21">
        <f aca="true" t="shared" si="59" ref="D72:I72">D74+D75</f>
        <v>2003</v>
      </c>
      <c r="E72" s="21">
        <f t="shared" si="59"/>
        <v>36665</v>
      </c>
      <c r="F72" s="21">
        <f t="shared" si="59"/>
        <v>1981</v>
      </c>
      <c r="G72" s="21">
        <f t="shared" si="59"/>
        <v>1244</v>
      </c>
      <c r="H72" s="21">
        <f t="shared" si="59"/>
        <v>23998</v>
      </c>
      <c r="I72" s="21">
        <f t="shared" si="59"/>
        <v>2447</v>
      </c>
      <c r="J72" s="21">
        <f aca="true" t="shared" si="60" ref="J72:O72">J74+J75</f>
        <v>1131</v>
      </c>
      <c r="K72" s="21">
        <f t="shared" si="60"/>
        <v>25657</v>
      </c>
      <c r="L72" s="21">
        <f t="shared" si="60"/>
        <v>4378</v>
      </c>
      <c r="M72" s="21">
        <f t="shared" si="60"/>
        <v>1243</v>
      </c>
      <c r="N72" s="21">
        <f t="shared" si="60"/>
        <v>15750</v>
      </c>
      <c r="O72" s="21">
        <f t="shared" si="60"/>
        <v>4565</v>
      </c>
      <c r="P72" s="21">
        <f aca="true" t="shared" si="61" ref="P72:U72">P74+P75</f>
        <v>1420</v>
      </c>
      <c r="Q72" s="21">
        <f t="shared" si="61"/>
        <v>36254</v>
      </c>
      <c r="R72" s="21">
        <f t="shared" si="61"/>
        <v>6835</v>
      </c>
      <c r="S72" s="21">
        <f t="shared" si="61"/>
        <v>1675</v>
      </c>
      <c r="T72" s="21">
        <f t="shared" si="61"/>
        <v>41415</v>
      </c>
      <c r="U72" s="21">
        <f t="shared" si="61"/>
        <v>7409</v>
      </c>
      <c r="V72" s="21"/>
      <c r="W72" s="22">
        <v>8.2</v>
      </c>
      <c r="X72" s="23"/>
      <c r="Y72" s="21" t="s">
        <v>57</v>
      </c>
    </row>
    <row r="73" spans="1:25" s="5" customFormat="1" ht="19.5" customHeight="1">
      <c r="A73" s="8"/>
      <c r="B73" s="8"/>
      <c r="C73" s="17" t="s">
        <v>65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8"/>
      <c r="X73" s="29"/>
      <c r="Y73" s="21" t="s">
        <v>58</v>
      </c>
    </row>
    <row r="74" spans="1:25" s="5" customFormat="1" ht="19.5" customHeight="1">
      <c r="A74" s="48" t="s">
        <v>70</v>
      </c>
      <c r="B74" s="11"/>
      <c r="C74" s="17" t="s">
        <v>22</v>
      </c>
      <c r="D74" s="23">
        <v>1343</v>
      </c>
      <c r="E74" s="23">
        <v>35089</v>
      </c>
      <c r="F74" s="23">
        <v>519</v>
      </c>
      <c r="G74" s="23">
        <v>537</v>
      </c>
      <c r="H74" s="23">
        <v>21928</v>
      </c>
      <c r="I74" s="23">
        <v>726</v>
      </c>
      <c r="J74" s="23">
        <v>385</v>
      </c>
      <c r="K74" s="23">
        <v>22995</v>
      </c>
      <c r="L74" s="23">
        <v>1417</v>
      </c>
      <c r="M74" s="23">
        <v>462</v>
      </c>
      <c r="N74" s="23">
        <v>12445</v>
      </c>
      <c r="O74" s="23">
        <v>1494</v>
      </c>
      <c r="P74" s="23">
        <v>606</v>
      </c>
      <c r="Q74" s="23">
        <v>32361</v>
      </c>
      <c r="R74" s="23">
        <v>2345</v>
      </c>
      <c r="S74" s="23">
        <v>690</v>
      </c>
      <c r="T74" s="23">
        <v>36828</v>
      </c>
      <c r="U74" s="23">
        <v>2290</v>
      </c>
      <c r="V74" s="23"/>
      <c r="W74" s="23" t="s">
        <v>75</v>
      </c>
      <c r="X74" s="22"/>
      <c r="Y74" s="21" t="s">
        <v>5</v>
      </c>
    </row>
    <row r="75" spans="1:25" s="5" customFormat="1" ht="19.5" customHeight="1">
      <c r="A75" s="48" t="s">
        <v>71</v>
      </c>
      <c r="B75" s="11"/>
      <c r="C75" s="18" t="s">
        <v>41</v>
      </c>
      <c r="D75" s="23">
        <v>660</v>
      </c>
      <c r="E75" s="23">
        <v>1576</v>
      </c>
      <c r="F75" s="23">
        <v>1462</v>
      </c>
      <c r="G75" s="23">
        <v>707</v>
      </c>
      <c r="H75" s="23">
        <v>2070</v>
      </c>
      <c r="I75" s="23">
        <v>1721</v>
      </c>
      <c r="J75" s="23">
        <v>746</v>
      </c>
      <c r="K75" s="23">
        <v>2662</v>
      </c>
      <c r="L75" s="23">
        <v>2961</v>
      </c>
      <c r="M75" s="23">
        <v>781</v>
      </c>
      <c r="N75" s="23">
        <v>3305</v>
      </c>
      <c r="O75" s="23">
        <v>3071</v>
      </c>
      <c r="P75" s="23">
        <v>814</v>
      </c>
      <c r="Q75" s="23">
        <v>3893</v>
      </c>
      <c r="R75" s="23">
        <v>4490</v>
      </c>
      <c r="S75" s="23">
        <v>985</v>
      </c>
      <c r="T75" s="23">
        <v>4587</v>
      </c>
      <c r="U75" s="23">
        <v>5119</v>
      </c>
      <c r="V75" s="23"/>
      <c r="W75" s="23" t="s">
        <v>76</v>
      </c>
      <c r="X75" s="22"/>
      <c r="Y75" s="21" t="s">
        <v>6</v>
      </c>
    </row>
    <row r="76" spans="1:25" s="6" customFormat="1" ht="19.5" customHeight="1">
      <c r="A76" s="28">
        <v>9</v>
      </c>
      <c r="B76" s="43"/>
      <c r="C76" s="16" t="s">
        <v>64</v>
      </c>
      <c r="D76" s="19">
        <f>D77+D78</f>
        <v>8838</v>
      </c>
      <c r="E76" s="19">
        <f>E77+E78</f>
        <v>5654</v>
      </c>
      <c r="F76" s="19">
        <f>F77+F78</f>
        <v>2764</v>
      </c>
      <c r="G76" s="19">
        <f aca="true" t="shared" si="62" ref="G76:L76">G77+G78</f>
        <v>8748</v>
      </c>
      <c r="H76" s="19">
        <f t="shared" si="62"/>
        <v>6031</v>
      </c>
      <c r="I76" s="19">
        <f t="shared" si="62"/>
        <v>2472</v>
      </c>
      <c r="J76" s="19">
        <f t="shared" si="62"/>
        <v>9333</v>
      </c>
      <c r="K76" s="19">
        <f t="shared" si="62"/>
        <v>7740</v>
      </c>
      <c r="L76" s="19">
        <f t="shared" si="62"/>
        <v>5547</v>
      </c>
      <c r="M76" s="19">
        <f aca="true" t="shared" si="63" ref="M76:R76">M77+M78</f>
        <v>9120</v>
      </c>
      <c r="N76" s="19">
        <f t="shared" si="63"/>
        <v>9897</v>
      </c>
      <c r="O76" s="19">
        <f t="shared" si="63"/>
        <v>6054</v>
      </c>
      <c r="P76" s="19">
        <f t="shared" si="63"/>
        <v>10303</v>
      </c>
      <c r="Q76" s="19">
        <f t="shared" si="63"/>
        <v>12172</v>
      </c>
      <c r="R76" s="19">
        <f t="shared" si="63"/>
        <v>5971</v>
      </c>
      <c r="S76" s="19">
        <f>S77+S78</f>
        <v>12276</v>
      </c>
      <c r="T76" s="19">
        <f>T77+T78</f>
        <v>14199</v>
      </c>
      <c r="U76" s="19">
        <f>U77+U78</f>
        <v>6473</v>
      </c>
      <c r="V76" s="19"/>
      <c r="W76" s="28">
        <v>9</v>
      </c>
      <c r="X76" s="20"/>
      <c r="Y76" s="19" t="s">
        <v>63</v>
      </c>
    </row>
    <row r="77" spans="1:25" s="5" customFormat="1" ht="19.5" customHeight="1">
      <c r="A77" s="48" t="s">
        <v>70</v>
      </c>
      <c r="B77" s="11"/>
      <c r="C77" s="17" t="s">
        <v>22</v>
      </c>
      <c r="D77" s="21">
        <f aca="true" t="shared" si="64" ref="D77:F78">D80</f>
        <v>3932</v>
      </c>
      <c r="E77" s="21">
        <f t="shared" si="64"/>
        <v>2660</v>
      </c>
      <c r="F77" s="21">
        <f t="shared" si="64"/>
        <v>964</v>
      </c>
      <c r="G77" s="21">
        <f aca="true" t="shared" si="65" ref="G77:I78">G80</f>
        <v>3498</v>
      </c>
      <c r="H77" s="21">
        <f t="shared" si="65"/>
        <v>2098</v>
      </c>
      <c r="I77" s="21">
        <f t="shared" si="65"/>
        <v>863</v>
      </c>
      <c r="J77" s="21">
        <f aca="true" t="shared" si="66" ref="J77:L78">J80</f>
        <v>3793</v>
      </c>
      <c r="K77" s="21">
        <f t="shared" si="66"/>
        <v>2681</v>
      </c>
      <c r="L77" s="21">
        <f t="shared" si="66"/>
        <v>1931</v>
      </c>
      <c r="M77" s="21">
        <f aca="true" t="shared" si="67" ref="M77:O78">M80</f>
        <v>3322</v>
      </c>
      <c r="N77" s="21">
        <f t="shared" si="67"/>
        <v>3618</v>
      </c>
      <c r="O77" s="21">
        <f t="shared" si="67"/>
        <v>2102</v>
      </c>
      <c r="P77" s="21">
        <f aca="true" t="shared" si="68" ref="P77:R78">P80</f>
        <v>4257</v>
      </c>
      <c r="Q77" s="21">
        <f t="shared" si="68"/>
        <v>4774</v>
      </c>
      <c r="R77" s="21">
        <f t="shared" si="68"/>
        <v>2060</v>
      </c>
      <c r="S77" s="21">
        <f aca="true" t="shared" si="69" ref="S77:U78">S80</f>
        <v>4961</v>
      </c>
      <c r="T77" s="21">
        <f t="shared" si="69"/>
        <v>5482</v>
      </c>
      <c r="U77" s="21">
        <f t="shared" si="69"/>
        <v>2210</v>
      </c>
      <c r="V77" s="21"/>
      <c r="W77" s="23" t="s">
        <v>75</v>
      </c>
      <c r="X77" s="22"/>
      <c r="Y77" s="21" t="s">
        <v>5</v>
      </c>
    </row>
    <row r="78" spans="1:25" s="5" customFormat="1" ht="19.5" customHeight="1">
      <c r="A78" s="48" t="s">
        <v>71</v>
      </c>
      <c r="B78" s="11"/>
      <c r="C78" s="18" t="s">
        <v>41</v>
      </c>
      <c r="D78" s="21">
        <f t="shared" si="64"/>
        <v>4906</v>
      </c>
      <c r="E78" s="21">
        <f t="shared" si="64"/>
        <v>2994</v>
      </c>
      <c r="F78" s="21">
        <f t="shared" si="64"/>
        <v>1800</v>
      </c>
      <c r="G78" s="21">
        <f t="shared" si="65"/>
        <v>5250</v>
      </c>
      <c r="H78" s="21">
        <f t="shared" si="65"/>
        <v>3933</v>
      </c>
      <c r="I78" s="21">
        <f t="shared" si="65"/>
        <v>1609</v>
      </c>
      <c r="J78" s="21">
        <f t="shared" si="66"/>
        <v>5540</v>
      </c>
      <c r="K78" s="21">
        <f t="shared" si="66"/>
        <v>5059</v>
      </c>
      <c r="L78" s="21">
        <f t="shared" si="66"/>
        <v>3616</v>
      </c>
      <c r="M78" s="21">
        <f t="shared" si="67"/>
        <v>5798</v>
      </c>
      <c r="N78" s="21">
        <f t="shared" si="67"/>
        <v>6279</v>
      </c>
      <c r="O78" s="21">
        <f t="shared" si="67"/>
        <v>3952</v>
      </c>
      <c r="P78" s="21">
        <f t="shared" si="68"/>
        <v>6046</v>
      </c>
      <c r="Q78" s="21">
        <f t="shared" si="68"/>
        <v>7398</v>
      </c>
      <c r="R78" s="21">
        <f t="shared" si="68"/>
        <v>3911</v>
      </c>
      <c r="S78" s="21">
        <f t="shared" si="69"/>
        <v>7315</v>
      </c>
      <c r="T78" s="21">
        <f t="shared" si="69"/>
        <v>8717</v>
      </c>
      <c r="U78" s="21">
        <f t="shared" si="69"/>
        <v>4263</v>
      </c>
      <c r="V78" s="21"/>
      <c r="W78" s="23" t="s">
        <v>76</v>
      </c>
      <c r="X78" s="22"/>
      <c r="Y78" s="21" t="s">
        <v>6</v>
      </c>
    </row>
    <row r="79" spans="1:25" s="5" customFormat="1" ht="19.5" customHeight="1">
      <c r="A79" s="22">
        <v>9.2</v>
      </c>
      <c r="B79" s="7"/>
      <c r="C79" s="18" t="s">
        <v>44</v>
      </c>
      <c r="D79" s="21">
        <f>D80+D81</f>
        <v>8838</v>
      </c>
      <c r="E79" s="21">
        <f>E80+E81</f>
        <v>5654</v>
      </c>
      <c r="F79" s="21">
        <f>F80+F81</f>
        <v>2764</v>
      </c>
      <c r="G79" s="21">
        <f aca="true" t="shared" si="70" ref="G79:L79">G80+G81</f>
        <v>8748</v>
      </c>
      <c r="H79" s="21">
        <f t="shared" si="70"/>
        <v>6031</v>
      </c>
      <c r="I79" s="21">
        <f t="shared" si="70"/>
        <v>2472</v>
      </c>
      <c r="J79" s="21">
        <f t="shared" si="70"/>
        <v>9333</v>
      </c>
      <c r="K79" s="21">
        <f t="shared" si="70"/>
        <v>7740</v>
      </c>
      <c r="L79" s="21">
        <f t="shared" si="70"/>
        <v>5547</v>
      </c>
      <c r="M79" s="21">
        <f aca="true" t="shared" si="71" ref="M79:R79">M80+M81</f>
        <v>9120</v>
      </c>
      <c r="N79" s="21">
        <f t="shared" si="71"/>
        <v>9897</v>
      </c>
      <c r="O79" s="21">
        <f t="shared" si="71"/>
        <v>6054</v>
      </c>
      <c r="P79" s="21">
        <f t="shared" si="71"/>
        <v>10303</v>
      </c>
      <c r="Q79" s="21">
        <f t="shared" si="71"/>
        <v>12172</v>
      </c>
      <c r="R79" s="21">
        <f t="shared" si="71"/>
        <v>5971</v>
      </c>
      <c r="S79" s="21">
        <f>S80+S81</f>
        <v>12276</v>
      </c>
      <c r="T79" s="21">
        <f>T80+T81</f>
        <v>14199</v>
      </c>
      <c r="U79" s="21">
        <f>U80+U81</f>
        <v>6473</v>
      </c>
      <c r="V79" s="21"/>
      <c r="W79" s="22">
        <v>9.2</v>
      </c>
      <c r="X79" s="23"/>
      <c r="Y79" s="21" t="s">
        <v>21</v>
      </c>
    </row>
    <row r="80" spans="1:25" s="5" customFormat="1" ht="19.5" customHeight="1">
      <c r="A80" s="48" t="s">
        <v>70</v>
      </c>
      <c r="B80" s="11"/>
      <c r="C80" s="17" t="s">
        <v>22</v>
      </c>
      <c r="D80" s="23">
        <v>3932</v>
      </c>
      <c r="E80" s="23">
        <v>2660</v>
      </c>
      <c r="F80" s="23">
        <v>964</v>
      </c>
      <c r="G80" s="23">
        <v>3498</v>
      </c>
      <c r="H80" s="23">
        <v>2098</v>
      </c>
      <c r="I80" s="23">
        <v>863</v>
      </c>
      <c r="J80" s="23">
        <v>3793</v>
      </c>
      <c r="K80" s="23">
        <v>2681</v>
      </c>
      <c r="L80" s="23">
        <v>1931</v>
      </c>
      <c r="M80" s="23">
        <v>3322</v>
      </c>
      <c r="N80" s="23">
        <v>3618</v>
      </c>
      <c r="O80" s="23">
        <v>2102</v>
      </c>
      <c r="P80" s="23">
        <v>4257</v>
      </c>
      <c r="Q80" s="23">
        <v>4774</v>
      </c>
      <c r="R80" s="23">
        <v>2060</v>
      </c>
      <c r="S80" s="23">
        <v>4961</v>
      </c>
      <c r="T80" s="23">
        <v>5482</v>
      </c>
      <c r="U80" s="23">
        <v>2210</v>
      </c>
      <c r="V80" s="23"/>
      <c r="W80" s="23" t="s">
        <v>75</v>
      </c>
      <c r="X80" s="22"/>
      <c r="Y80" s="21" t="s">
        <v>5</v>
      </c>
    </row>
    <row r="81" spans="1:25" s="5" customFormat="1" ht="19.5" customHeight="1">
      <c r="A81" s="48" t="s">
        <v>71</v>
      </c>
      <c r="B81" s="11"/>
      <c r="C81" s="18" t="s">
        <v>41</v>
      </c>
      <c r="D81" s="23">
        <v>4906</v>
      </c>
      <c r="E81" s="23">
        <v>2994</v>
      </c>
      <c r="F81" s="23">
        <v>1800</v>
      </c>
      <c r="G81" s="23">
        <v>5250</v>
      </c>
      <c r="H81" s="23">
        <v>3933</v>
      </c>
      <c r="I81" s="23">
        <v>1609</v>
      </c>
      <c r="J81" s="23">
        <v>5540</v>
      </c>
      <c r="K81" s="23">
        <v>5059</v>
      </c>
      <c r="L81" s="23">
        <v>3616</v>
      </c>
      <c r="M81" s="23">
        <v>5798</v>
      </c>
      <c r="N81" s="23">
        <v>6279</v>
      </c>
      <c r="O81" s="23">
        <v>3952</v>
      </c>
      <c r="P81" s="23">
        <v>6046</v>
      </c>
      <c r="Q81" s="23">
        <v>7398</v>
      </c>
      <c r="R81" s="23">
        <v>3911</v>
      </c>
      <c r="S81" s="23">
        <v>7315</v>
      </c>
      <c r="T81" s="23">
        <v>8717</v>
      </c>
      <c r="U81" s="23">
        <v>4263</v>
      </c>
      <c r="V81" s="23"/>
      <c r="W81" s="23" t="s">
        <v>76</v>
      </c>
      <c r="X81" s="22"/>
      <c r="Y81" s="21" t="s">
        <v>6</v>
      </c>
    </row>
    <row r="82" spans="1:25" s="5" customFormat="1" ht="19.5" customHeight="1">
      <c r="A82" s="28">
        <v>10</v>
      </c>
      <c r="B82" s="43"/>
      <c r="C82" s="46" t="s">
        <v>37</v>
      </c>
      <c r="D82" s="55">
        <f aca="true" t="shared" si="72" ref="D82:R82">D10+D22+D25+D28+D30+D33+D52+D66+D76</f>
        <v>68480.63135013735</v>
      </c>
      <c r="E82" s="55">
        <f t="shared" si="72"/>
        <v>201139.87518887257</v>
      </c>
      <c r="F82" s="55">
        <f t="shared" si="72"/>
        <v>60558</v>
      </c>
      <c r="G82" s="55">
        <f t="shared" si="72"/>
        <v>73401.50545206052</v>
      </c>
      <c r="H82" s="55">
        <f t="shared" si="72"/>
        <v>205792.93162728954</v>
      </c>
      <c r="I82" s="55">
        <f t="shared" si="72"/>
        <v>66243</v>
      </c>
      <c r="J82" s="55">
        <f t="shared" si="72"/>
        <v>84738.14427302717</v>
      </c>
      <c r="K82" s="55">
        <f t="shared" si="72"/>
        <v>235432.20990212343</v>
      </c>
      <c r="L82" s="55">
        <f t="shared" si="72"/>
        <v>82370</v>
      </c>
      <c r="M82" s="55">
        <f t="shared" si="72"/>
        <v>96339.86397509146</v>
      </c>
      <c r="N82" s="55">
        <f t="shared" si="72"/>
        <v>264335.35262463056</v>
      </c>
      <c r="O82" s="55">
        <f t="shared" si="72"/>
        <v>95600</v>
      </c>
      <c r="P82" s="55">
        <f t="shared" si="72"/>
        <v>110087.07428611265</v>
      </c>
      <c r="Q82" s="55">
        <f t="shared" si="72"/>
        <v>326368.8659757853</v>
      </c>
      <c r="R82" s="55">
        <f t="shared" si="72"/>
        <v>117278</v>
      </c>
      <c r="S82" s="55">
        <f>S10+S22+S25+S28+S30+S33+S52+S66+S76</f>
        <v>124202.2955986553</v>
      </c>
      <c r="T82" s="55">
        <f>T10+T22+T25+T28+T30+T33+T52+T66+T76</f>
        <v>368300.64215314056</v>
      </c>
      <c r="U82" s="55">
        <f>U10+U22+U25+U28+U30+U33+U52+U66+U76</f>
        <v>127141</v>
      </c>
      <c r="V82" s="19"/>
      <c r="W82" s="28">
        <v>10</v>
      </c>
      <c r="X82" s="20"/>
      <c r="Y82" s="47" t="s">
        <v>20</v>
      </c>
    </row>
    <row r="83" spans="1:25" s="5" customFormat="1" ht="19.5" customHeight="1">
      <c r="A83" s="48" t="s">
        <v>70</v>
      </c>
      <c r="B83" s="26"/>
      <c r="C83" s="16" t="s">
        <v>22</v>
      </c>
      <c r="D83" s="55">
        <f aca="true" t="shared" si="73" ref="D83:R83">D11+D23+D26+D29+D31+D34+D53+D68+D77</f>
        <v>38124.63135013736</v>
      </c>
      <c r="E83" s="55">
        <f t="shared" si="73"/>
        <v>115854.96211428326</v>
      </c>
      <c r="F83" s="55">
        <f t="shared" si="73"/>
        <v>34426.135019777685</v>
      </c>
      <c r="G83" s="55">
        <f t="shared" si="73"/>
        <v>39256.505452060526</v>
      </c>
      <c r="H83" s="55">
        <f t="shared" si="73"/>
        <v>107405.621110246</v>
      </c>
      <c r="I83" s="55">
        <f t="shared" si="73"/>
        <v>38574.28951332176</v>
      </c>
      <c r="J83" s="55">
        <f t="shared" si="73"/>
        <v>45724.14427302717</v>
      </c>
      <c r="K83" s="55">
        <f t="shared" si="73"/>
        <v>120213.16073819148</v>
      </c>
      <c r="L83" s="55">
        <f t="shared" si="73"/>
        <v>46010.242043408965</v>
      </c>
      <c r="M83" s="55">
        <f t="shared" si="73"/>
        <v>52053.86397509146</v>
      </c>
      <c r="N83" s="55">
        <f t="shared" si="73"/>
        <v>126264.19030636668</v>
      </c>
      <c r="O83" s="55">
        <f t="shared" si="73"/>
        <v>53518.54179186285</v>
      </c>
      <c r="P83" s="55">
        <f t="shared" si="73"/>
        <v>60767.07428611265</v>
      </c>
      <c r="Q83" s="55">
        <f t="shared" si="73"/>
        <v>166150.21812595357</v>
      </c>
      <c r="R83" s="55">
        <f t="shared" si="73"/>
        <v>66850.50297291011</v>
      </c>
      <c r="S83" s="55">
        <f>S11+S23+S26+S29+S31+S34+S53+S68+S77</f>
        <v>67884.2955986553</v>
      </c>
      <c r="T83" s="55">
        <f>T11+T23+T26+T29+T31+T34+T53+T68+T77</f>
        <v>188348.1954712244</v>
      </c>
      <c r="U83" s="55">
        <f>U11+U23+U26+U29+U31+U34+U53+U68+U77</f>
        <v>73173.3932873512</v>
      </c>
      <c r="V83" s="19"/>
      <c r="W83" s="23" t="s">
        <v>75</v>
      </c>
      <c r="X83" s="20"/>
      <c r="Y83" s="19" t="s">
        <v>5</v>
      </c>
    </row>
    <row r="84" spans="1:25" s="5" customFormat="1" ht="19.5" customHeight="1">
      <c r="A84" s="49" t="s">
        <v>71</v>
      </c>
      <c r="B84" s="39"/>
      <c r="C84" s="40" t="s">
        <v>41</v>
      </c>
      <c r="D84" s="58">
        <f aca="true" t="shared" si="74" ref="D84:R84">D12+D24+D27+D32+D35+D54+D69+D78</f>
        <v>30356</v>
      </c>
      <c r="E84" s="58">
        <f t="shared" si="74"/>
        <v>85284.9130745893</v>
      </c>
      <c r="F84" s="58">
        <f t="shared" si="74"/>
        <v>26131.864980222315</v>
      </c>
      <c r="G84" s="58">
        <f t="shared" si="74"/>
        <v>34145</v>
      </c>
      <c r="H84" s="58">
        <f t="shared" si="74"/>
        <v>98387.31051704354</v>
      </c>
      <c r="I84" s="58">
        <f t="shared" si="74"/>
        <v>27668.71048667824</v>
      </c>
      <c r="J84" s="58">
        <f t="shared" si="74"/>
        <v>39014</v>
      </c>
      <c r="K84" s="58">
        <f t="shared" si="74"/>
        <v>115219.04916393195</v>
      </c>
      <c r="L84" s="58">
        <f t="shared" si="74"/>
        <v>36359.75795659103</v>
      </c>
      <c r="M84" s="58">
        <f t="shared" si="74"/>
        <v>44286</v>
      </c>
      <c r="N84" s="58">
        <f t="shared" si="74"/>
        <v>138071.1623182639</v>
      </c>
      <c r="O84" s="58">
        <f t="shared" si="74"/>
        <v>42081.45820813715</v>
      </c>
      <c r="P84" s="58">
        <f t="shared" si="74"/>
        <v>49320</v>
      </c>
      <c r="Q84" s="58">
        <f t="shared" si="74"/>
        <v>160218.64784983173</v>
      </c>
      <c r="R84" s="58">
        <f t="shared" si="74"/>
        <v>50427.49702708989</v>
      </c>
      <c r="S84" s="58">
        <f>S12+S24+S27+S32+S35+S54+S69+S78</f>
        <v>56318</v>
      </c>
      <c r="T84" s="58">
        <f>T12+T24+T27+T32+T35+T54+T69+T78</f>
        <v>179952.44668191616</v>
      </c>
      <c r="U84" s="58">
        <f>U12+U24+U27+U32+U35+U54+U69+U78</f>
        <v>53967.606712648805</v>
      </c>
      <c r="V84" s="41"/>
      <c r="W84" s="50" t="s">
        <v>76</v>
      </c>
      <c r="X84" s="33"/>
      <c r="Y84" s="41" t="s">
        <v>6</v>
      </c>
    </row>
    <row r="85" spans="1:25" s="5" customFormat="1" ht="20.25" customHeight="1">
      <c r="A85" s="46" t="s">
        <v>47</v>
      </c>
      <c r="B85" s="46"/>
      <c r="C85" s="46"/>
      <c r="D85" s="28"/>
      <c r="E85" s="28"/>
      <c r="F85" s="28"/>
      <c r="G85" s="28"/>
      <c r="H85" s="28"/>
      <c r="J85" s="28"/>
      <c r="K85" s="28"/>
      <c r="L85" s="28"/>
      <c r="M85" s="28" t="s">
        <v>48</v>
      </c>
      <c r="N85" s="28"/>
      <c r="O85" s="28"/>
      <c r="P85" s="28"/>
      <c r="Q85" s="28"/>
      <c r="R85" s="28"/>
      <c r="S85" s="28"/>
      <c r="T85" s="28"/>
      <c r="U85" s="28"/>
      <c r="V85" s="28"/>
      <c r="W85" s="68" t="s">
        <v>38</v>
      </c>
      <c r="X85" s="68"/>
      <c r="Y85" s="68"/>
    </row>
    <row r="86" spans="1:23" s="1" customFormat="1" ht="18.75" customHeight="1">
      <c r="A86" s="4"/>
      <c r="B86" s="4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spans="1:21" s="14" customFormat="1" ht="13.5">
      <c r="A87" s="12"/>
      <c r="B87" s="12"/>
      <c r="C87" s="13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</row>
    <row r="88" spans="3:19" s="14" customFormat="1" ht="12.75">
      <c r="C88" s="52" t="s">
        <v>79</v>
      </c>
      <c r="D88" s="57">
        <f>+D82+E82-F82</f>
        <v>209062.50653900992</v>
      </c>
      <c r="E88" s="57"/>
      <c r="F88" s="57"/>
      <c r="G88" s="57">
        <f>+G82+H82-I82</f>
        <v>212951.43707935006</v>
      </c>
      <c r="H88" s="57"/>
      <c r="I88" s="57"/>
      <c r="J88" s="57">
        <f>+J82+K82-L82</f>
        <v>237800.35417515063</v>
      </c>
      <c r="K88" s="57"/>
      <c r="L88" s="57"/>
      <c r="M88" s="57">
        <f>+M82+N82-O82</f>
        <v>265075.21659972204</v>
      </c>
      <c r="N88" s="57"/>
      <c r="O88" s="57"/>
      <c r="P88" s="57">
        <f>+P82+Q82-R82</f>
        <v>319177.940261898</v>
      </c>
      <c r="Q88" s="57"/>
      <c r="R88" s="57"/>
      <c r="S88" s="57">
        <f>+S82+T82-U82</f>
        <v>365361.93775179586</v>
      </c>
    </row>
    <row r="89" spans="3:19" s="14" customFormat="1" ht="12.75">
      <c r="C89" s="52" t="s">
        <v>80</v>
      </c>
      <c r="D89" s="57">
        <f>+D84+E84-F84</f>
        <v>89509.048094367</v>
      </c>
      <c r="E89" s="57"/>
      <c r="F89" s="57"/>
      <c r="G89" s="57">
        <f>+G84+H84-I84</f>
        <v>104863.60003036531</v>
      </c>
      <c r="H89" s="57"/>
      <c r="I89" s="57"/>
      <c r="J89" s="57">
        <f>+J84+K84-L84</f>
        <v>117873.29120734092</v>
      </c>
      <c r="K89" s="57"/>
      <c r="L89" s="57"/>
      <c r="M89" s="57">
        <f>+M84+N84-O84</f>
        <v>140275.70411012677</v>
      </c>
      <c r="N89" s="57"/>
      <c r="O89" s="57"/>
      <c r="P89" s="57">
        <f>+P84+Q84-R84</f>
        <v>159111.15082274185</v>
      </c>
      <c r="Q89" s="57"/>
      <c r="R89" s="57"/>
      <c r="S89" s="57">
        <f>+S84+T84-U84</f>
        <v>182302.83996926737</v>
      </c>
    </row>
    <row r="90" s="14" customFormat="1" ht="12.75"/>
    <row r="91" spans="3:21" s="14" customFormat="1" ht="12.75">
      <c r="C91" s="53" t="s">
        <v>83</v>
      </c>
      <c r="D91" s="14">
        <v>3340</v>
      </c>
      <c r="E91" s="14">
        <v>2610</v>
      </c>
      <c r="F91" s="14">
        <v>676</v>
      </c>
      <c r="G91" s="14">
        <v>1699</v>
      </c>
      <c r="H91" s="14">
        <v>3137</v>
      </c>
      <c r="I91" s="14">
        <v>713</v>
      </c>
      <c r="J91" s="14">
        <v>1875</v>
      </c>
      <c r="K91" s="14">
        <v>3613</v>
      </c>
      <c r="L91" s="14">
        <v>794</v>
      </c>
      <c r="M91" s="14">
        <v>2153</v>
      </c>
      <c r="N91" s="14">
        <v>4247</v>
      </c>
      <c r="O91" s="14">
        <v>762</v>
      </c>
      <c r="P91" s="14">
        <v>2852</v>
      </c>
      <c r="Q91" s="14">
        <v>3912</v>
      </c>
      <c r="R91" s="14">
        <v>836</v>
      </c>
      <c r="S91" s="14">
        <v>3105</v>
      </c>
      <c r="T91" s="14">
        <v>4512</v>
      </c>
      <c r="U91" s="14">
        <v>907</v>
      </c>
    </row>
    <row r="92" spans="3:21" s="14" customFormat="1" ht="12.75">
      <c r="C92" s="9"/>
      <c r="D92" s="14">
        <f aca="true" t="shared" si="75" ref="D92:O92">+D91-D56</f>
        <v>0</v>
      </c>
      <c r="E92" s="14">
        <f t="shared" si="75"/>
        <v>0</v>
      </c>
      <c r="F92" s="14">
        <f t="shared" si="75"/>
        <v>0</v>
      </c>
      <c r="G92" s="14">
        <f t="shared" si="75"/>
        <v>0</v>
      </c>
      <c r="H92" s="14">
        <f t="shared" si="75"/>
        <v>0</v>
      </c>
      <c r="I92" s="14">
        <f t="shared" si="75"/>
        <v>0</v>
      </c>
      <c r="J92" s="14">
        <f t="shared" si="75"/>
        <v>0</v>
      </c>
      <c r="K92" s="14">
        <f t="shared" si="75"/>
        <v>0</v>
      </c>
      <c r="L92" s="14">
        <f t="shared" si="75"/>
        <v>0</v>
      </c>
      <c r="M92" s="14">
        <f t="shared" si="75"/>
        <v>0</v>
      </c>
      <c r="N92" s="14">
        <f t="shared" si="75"/>
        <v>0</v>
      </c>
      <c r="O92" s="14">
        <f t="shared" si="75"/>
        <v>0</v>
      </c>
      <c r="P92" s="14">
        <f aca="true" t="shared" si="76" ref="P92:U92">+P91-P56</f>
        <v>0</v>
      </c>
      <c r="Q92" s="14">
        <f t="shared" si="76"/>
        <v>0</v>
      </c>
      <c r="R92" s="14">
        <f t="shared" si="76"/>
        <v>0</v>
      </c>
      <c r="S92" s="14">
        <f t="shared" si="76"/>
        <v>0</v>
      </c>
      <c r="T92" s="14">
        <f t="shared" si="76"/>
        <v>0</v>
      </c>
      <c r="U92" s="14">
        <f t="shared" si="76"/>
        <v>0</v>
      </c>
    </row>
    <row r="93" s="14" customFormat="1" ht="12.75">
      <c r="C93" s="9"/>
    </row>
    <row r="94" spans="3:21" s="14" customFormat="1" ht="12.75">
      <c r="C94" s="53" t="s">
        <v>84</v>
      </c>
      <c r="D94" s="14">
        <v>271</v>
      </c>
      <c r="E94" s="14">
        <v>65</v>
      </c>
      <c r="F94" s="14">
        <v>509</v>
      </c>
      <c r="G94" s="14">
        <v>292</v>
      </c>
      <c r="H94" s="14">
        <v>1114</v>
      </c>
      <c r="I94" s="14">
        <v>443</v>
      </c>
      <c r="J94" s="14">
        <v>315</v>
      </c>
      <c r="K94" s="14">
        <v>781</v>
      </c>
      <c r="L94" s="14">
        <v>550</v>
      </c>
      <c r="M94" s="14">
        <v>338</v>
      </c>
      <c r="N94" s="14">
        <v>865</v>
      </c>
      <c r="O94" s="14">
        <v>522</v>
      </c>
      <c r="P94" s="14">
        <v>384</v>
      </c>
      <c r="Q94" s="14">
        <v>444</v>
      </c>
      <c r="R94" s="14">
        <v>783</v>
      </c>
      <c r="S94" s="14">
        <v>1382</v>
      </c>
      <c r="T94" s="14">
        <v>353</v>
      </c>
      <c r="U94" s="14">
        <v>849</v>
      </c>
    </row>
    <row r="95" spans="3:21" s="14" customFormat="1" ht="12.75">
      <c r="C95" s="9"/>
      <c r="D95" s="14">
        <f aca="true" t="shared" si="77" ref="D95:O95">+D94-D64</f>
        <v>-889</v>
      </c>
      <c r="E95" s="14">
        <f t="shared" si="77"/>
        <v>-993</v>
      </c>
      <c r="F95" s="14">
        <f t="shared" si="77"/>
        <v>-187</v>
      </c>
      <c r="G95" s="14">
        <f t="shared" si="77"/>
        <v>-575</v>
      </c>
      <c r="H95" s="14">
        <f t="shared" si="77"/>
        <v>-1161</v>
      </c>
      <c r="I95" s="14">
        <f t="shared" si="77"/>
        <v>-276</v>
      </c>
      <c r="J95" s="14">
        <f t="shared" si="77"/>
        <v>-674</v>
      </c>
      <c r="K95" s="14">
        <f t="shared" si="77"/>
        <v>-1201</v>
      </c>
      <c r="L95" s="14">
        <f t="shared" si="77"/>
        <v>-636</v>
      </c>
      <c r="M95" s="14">
        <f t="shared" si="77"/>
        <v>-530</v>
      </c>
      <c r="N95" s="14">
        <f t="shared" si="77"/>
        <v>-1249</v>
      </c>
      <c r="O95" s="14">
        <f t="shared" si="77"/>
        <v>-689</v>
      </c>
      <c r="P95" s="14">
        <f aca="true" t="shared" si="78" ref="P95:U95">+P94-P64</f>
        <v>-2485</v>
      </c>
      <c r="Q95" s="14">
        <f t="shared" si="78"/>
        <v>-2358</v>
      </c>
      <c r="R95" s="14">
        <f t="shared" si="78"/>
        <v>-1030</v>
      </c>
      <c r="S95" s="14">
        <f t="shared" si="78"/>
        <v>-3170</v>
      </c>
      <c r="T95" s="14">
        <f t="shared" si="78"/>
        <v>-3008</v>
      </c>
      <c r="U95" s="14">
        <f t="shared" si="78"/>
        <v>-1114</v>
      </c>
    </row>
    <row r="96" s="14" customFormat="1" ht="12.75">
      <c r="C96" s="9"/>
    </row>
    <row r="97" s="14" customFormat="1" ht="12.75">
      <c r="C97" s="53"/>
    </row>
    <row r="98" s="14" customFormat="1" ht="12.75"/>
    <row r="99" s="14" customFormat="1" ht="12.75"/>
    <row r="100" s="14" customFormat="1" ht="12.75"/>
    <row r="101" s="14" customFormat="1" ht="12.75"/>
    <row r="102" s="14" customFormat="1" ht="12.75"/>
  </sheetData>
  <mergeCells count="37">
    <mergeCell ref="M46:O46"/>
    <mergeCell ref="M4:O4"/>
    <mergeCell ref="W85:Y85"/>
    <mergeCell ref="D47:F47"/>
    <mergeCell ref="M5:O5"/>
    <mergeCell ref="M47:O47"/>
    <mergeCell ref="A44:L44"/>
    <mergeCell ref="A45:L45"/>
    <mergeCell ref="J46:L46"/>
    <mergeCell ref="M45:Y45"/>
    <mergeCell ref="A51:C51"/>
    <mergeCell ref="W51:Y51"/>
    <mergeCell ref="W47:Y50"/>
    <mergeCell ref="A47:C50"/>
    <mergeCell ref="J47:L47"/>
    <mergeCell ref="G47:I47"/>
    <mergeCell ref="P47:R47"/>
    <mergeCell ref="S47:U47"/>
    <mergeCell ref="A1:L1"/>
    <mergeCell ref="A2:L2"/>
    <mergeCell ref="A3:L3"/>
    <mergeCell ref="A43:L43"/>
    <mergeCell ref="A9:C9"/>
    <mergeCell ref="G5:I5"/>
    <mergeCell ref="J5:L5"/>
    <mergeCell ref="A5:C8"/>
    <mergeCell ref="D5:F5"/>
    <mergeCell ref="J4:L4"/>
    <mergeCell ref="M1:Y1"/>
    <mergeCell ref="M2:Y2"/>
    <mergeCell ref="M43:Y43"/>
    <mergeCell ref="M44:Y44"/>
    <mergeCell ref="P5:R5"/>
    <mergeCell ref="M3:Y3"/>
    <mergeCell ref="W9:Y9"/>
    <mergeCell ref="W5:Y8"/>
    <mergeCell ref="S5:U5"/>
  </mergeCells>
  <printOptions horizontalCentered="1"/>
  <pageMargins left="0.75" right="0.75" top="1" bottom="1" header="0.5" footer="0.5"/>
  <pageSetup firstPageNumber="178" useFirstPageNumber="1" fitToWidth="4" horizontalDpi="600" verticalDpi="600" orientation="portrait" pageOrder="overThenDown" paperSize="9" scale="72" r:id="rId1"/>
  <headerFooter alignWithMargins="0">
    <oddHeader>&amp;R&amp;"Arial Narrow,Bold"&amp;18&amp;P</oddHeader>
  </headerFooter>
  <rowBreaks count="2" manualBreakCount="2">
    <brk id="42" max="255" man="1"/>
    <brk id="85" max="255" man="1"/>
  </rowBreaks>
  <colBreaks count="1" manualBreakCount="1">
    <brk id="12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2011-05-24T11:11:36Z</cp:lastPrinted>
  <dcterms:created xsi:type="dcterms:W3CDTF">1997-04-30T06:03:53Z</dcterms:created>
  <dcterms:modified xsi:type="dcterms:W3CDTF">2011-05-24T11:12:20Z</dcterms:modified>
  <cp:category/>
  <cp:version/>
  <cp:contentType/>
  <cp:contentStatus/>
</cp:coreProperties>
</file>