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25.1" sheetId="1" r:id="rId1"/>
  </sheets>
  <definedNames>
    <definedName name="_Parse_Out" hidden="1">#REF!</definedName>
    <definedName name="_xlnm.Print_Area" localSheetId="0">'S25.1'!$A$1:$AS$86</definedName>
  </definedNames>
  <calcPr fullCalcOnLoad="1"/>
</workbook>
</file>

<file path=xl/sharedStrings.xml><?xml version="1.0" encoding="utf-8"?>
<sst xmlns="http://schemas.openxmlformats.org/spreadsheetml/2006/main" count="369" uniqueCount="127">
  <si>
    <t>CE</t>
  </si>
  <si>
    <t>OS</t>
  </si>
  <si>
    <t>1.1.1</t>
  </si>
  <si>
    <t>1.1.2</t>
  </si>
  <si>
    <t>1.2.1</t>
  </si>
  <si>
    <t>1.2.2</t>
  </si>
  <si>
    <t>1.3.1</t>
  </si>
  <si>
    <t>6.1.1</t>
  </si>
  <si>
    <t>6.1.2</t>
  </si>
  <si>
    <t>6.2.1</t>
  </si>
  <si>
    <t>7.2.1</t>
  </si>
  <si>
    <t>7.2.2</t>
  </si>
  <si>
    <t>7.3.1</t>
  </si>
  <si>
    <t>7.4.1</t>
  </si>
  <si>
    <t>7.4.2</t>
  </si>
  <si>
    <t>8.1.1</t>
  </si>
  <si>
    <t>8.1.2</t>
  </si>
  <si>
    <t>8.2.1</t>
  </si>
  <si>
    <t>9.2.1</t>
  </si>
  <si>
    <t>9.2.2</t>
  </si>
  <si>
    <t>9.2.3</t>
  </si>
  <si>
    <t>departmental enterprises</t>
  </si>
  <si>
    <t>agriculture</t>
  </si>
  <si>
    <t>forestry &amp; logging</t>
  </si>
  <si>
    <t>non-departmental enterprises</t>
  </si>
  <si>
    <t>agriculture,forestry &amp; fishing</t>
  </si>
  <si>
    <t>fishing</t>
  </si>
  <si>
    <t>mining &amp; quarrying</t>
  </si>
  <si>
    <t>manufacturing</t>
  </si>
  <si>
    <t>electricity,gas &amp; water supply</t>
  </si>
  <si>
    <t>administrative departments</t>
  </si>
  <si>
    <t>construction</t>
  </si>
  <si>
    <t>trade,hotels &amp; restaurants</t>
  </si>
  <si>
    <t>trade</t>
  </si>
  <si>
    <t>hotels &amp; restaurants</t>
  </si>
  <si>
    <t>railways</t>
  </si>
  <si>
    <t>transport by other means</t>
  </si>
  <si>
    <t>storage</t>
  </si>
  <si>
    <t>communication</t>
  </si>
  <si>
    <t>banking &amp; insurance</t>
  </si>
  <si>
    <t>real estate &amp; business services</t>
  </si>
  <si>
    <t>other services</t>
  </si>
  <si>
    <t>total</t>
  </si>
  <si>
    <t xml:space="preserve"> =tÉÉäMÉ</t>
  </si>
  <si>
    <t>BÉEßÉÊ­É, ´ÉÉÉÊxÉBÉEÉÒ A´ÉÆ àÉiºªÉxÉ</t>
  </si>
  <si>
    <t>BÉEßÉÊ­É</t>
  </si>
  <si>
    <t>ÉÊ´É£ÉÉMÉÉÒªÉ =tÉàÉ</t>
  </si>
  <si>
    <t>àÉiºªÉxÉ</t>
  </si>
  <si>
    <t>JÉxÉxÉ A´ÉÆ =iJÉxÉxÉ</t>
  </si>
  <si>
    <t>ÉÊ´ÉÉÊxÉàÉÉÇhÉ</t>
  </si>
  <si>
    <t>|É¶ÉÉºÉÉÊxÉBÉE ÉÊ´É£ÉÉMÉ</t>
  </si>
  <si>
    <t>ÉÊxÉàÉÉÇhÉ</t>
  </si>
  <si>
    <t>BªÉÉ{ÉÉ®, cÉä]ãÉ A´ÉÆ VÉãÉ{ÉÉxÉMÉßc</t>
  </si>
  <si>
    <t>cÉä]ãÉ A´ÉÆ VÉãÉ{ÉÉxÉMÉßc</t>
  </si>
  <si>
    <t>{ÉÉÊ®´ÉcxÉ, £ÉÆbÉ®hÉ A´ÉÆ ºÉÆSÉÉ®</t>
  </si>
  <si>
    <t>®äãÉ´Éä</t>
  </si>
  <si>
    <t>£ÉÆbÉ®hÉ</t>
  </si>
  <si>
    <t>ºÉÆSÉÉ®</t>
  </si>
  <si>
    <t>¤ÉéÉËBÉEMÉ A´ÉÆ ¤ÉÉÒàÉÉ</t>
  </si>
  <si>
    <t>ãÉÉäBÉE |É¶ÉÉºÉxÉ A´ÉÆ ®FÉÉ</t>
  </si>
  <si>
    <t>ÉÊ´ÉtÉÖiÉ, MÉèºÉ A´ÉÆ VÉãÉ +ÉÉ{ÉÚÉÌiÉ</t>
  </si>
  <si>
    <t>BªÉÉ{ÉÉ®</t>
  </si>
  <si>
    <t>industry</t>
  </si>
  <si>
    <t>+ÉÉÊ´É£ÉÉMÉÉÒªÉ =tÉàÉ</t>
  </si>
  <si>
    <t>+ÉxªÉ {ÉÉÊ®´ÉcxÉ</t>
  </si>
  <si>
    <t>ºlÉÉ´É® ºÉÆ{ÉnÉ A´ÉÆ BªÉÉ´ÉºÉÉÉÊªÉBÉE ºÉä´ÉÉAÆ</t>
  </si>
  <si>
    <t>+ÉxªÉ ºÉä´ÉÉAÆ</t>
  </si>
  <si>
    <t>VÉÉä½</t>
  </si>
  <si>
    <t xml:space="preserve">STATEMENT 25.1   FACTOR INCOMES OF PUBLIC SECTOR BY TYPE </t>
  </si>
  <si>
    <t>OF ECONOMIC ACTIVITY AND BY TYPE OF INSTITUTION</t>
  </si>
  <si>
    <t>7.1.1</t>
  </si>
  <si>
    <t>7.1.2</t>
  </si>
  <si>
    <t>8.1.3</t>
  </si>
  <si>
    <t>9.1.1</t>
  </si>
  <si>
    <t xml:space="preserve">public administration &amp; defence </t>
  </si>
  <si>
    <t>9.1.2</t>
  </si>
  <si>
    <t xml:space="preserve">financing,insurance.real </t>
  </si>
  <si>
    <t>estate &amp; business services</t>
  </si>
  <si>
    <t xml:space="preserve">public admn, defence &amp; </t>
  </si>
  <si>
    <t>quasi govt. bodies</t>
  </si>
  <si>
    <t xml:space="preserve">ºÉÉàÉÖnÉÉÊªÉBÉE, ºÉÉàÉÉÉÊVÉBÉE A´ÉÆ </t>
  </si>
  <si>
    <t>BªÉÉ´ÉºÉÉÉÊªÉBÉE ºÉä´ÉÉAÆ</t>
  </si>
  <si>
    <t xml:space="preserve">community,social &amp; </t>
  </si>
  <si>
    <t xml:space="preserve">ÉÊ´ÉkÉ BªÉ´ÉºlÉÉ, ¤ÉÉÒàÉÉ, ºlÉÉ´É® </t>
  </si>
  <si>
    <t>ºÉÆ{ÉnÉ A´ÉÆ BªÉÉ´ÉºÉÉÉÊªÉBÉE ºÉä´ÉÉAÆ</t>
  </si>
  <si>
    <t>employees prov. fund organisation</t>
  </si>
  <si>
    <t>administrative departments (EPFO)</t>
  </si>
  <si>
    <t xml:space="preserve">|É¶ÉÉºÉÉÊxÉBÉE ÉÊ´É£ÉÉMÉ </t>
  </si>
  <si>
    <t>+ÉvÉÇ ºÉ®BÉEÉ®ÉÒ ÉÊxÉBÉEÉªÉ</t>
  </si>
  <si>
    <t xml:space="preserve">(BÉEàÉÇSÉÉ®ÉÒ £ÉÉÊ´É­ªÉ ÉÊxÉÉÊvÉ ºÉÆMÉ~xÉ) </t>
  </si>
  <si>
    <t>ãÉÉäBÉE |É¶ÉÉºÉxÉ, ®FÉÉ A´ÉÆ</t>
  </si>
  <si>
    <t xml:space="preserve"> BÉE. {ÉÉ.</t>
  </si>
  <si>
    <t>|É. +É.</t>
  </si>
  <si>
    <t>transport,storage &amp;  communication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</si>
  <si>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25.1: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+ÉÉÉÌlÉBÉE BÉEÉªÉÇBÉEãÉÉ{É iÉlÉÉ ºÉÆºlÉÉ BÉEä |ÉBÉEÉ®ÉxÉÖºÉÉ® ºÉÉ´ÉÇVÉÉÊxÉBÉE BÉEÉ®BÉE +ÉÉªÉ</t>
    </r>
  </si>
  <si>
    <r>
      <t>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</si>
  <si>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(|ÉSÉÉÊãÉiÉ £ÉÉ´ÉÉå {É® </t>
    </r>
    <r>
      <rPr>
        <b/>
        <sz val="14"/>
        <rFont val="Arial Narrow"/>
        <family val="2"/>
      </rPr>
      <t>at current prices)</t>
    </r>
  </si>
  <si>
    <t>CONTD…</t>
  </si>
  <si>
    <t>(BÉE®Éä½ °ô{ÉªÉä)</t>
  </si>
  <si>
    <r>
      <t xml:space="preserve"> VÉÉ®ÉÒ</t>
    </r>
    <r>
      <rPr>
        <b/>
        <sz val="14"/>
        <rFont val="Arial Narrow"/>
        <family val="2"/>
      </rPr>
      <t>...</t>
    </r>
  </si>
  <si>
    <t xml:space="preserve">  OS - operating surplus</t>
  </si>
  <si>
    <t>2004-05</t>
  </si>
  <si>
    <t>2005-06</t>
  </si>
  <si>
    <t>2006-07</t>
  </si>
  <si>
    <t>2007-08</t>
  </si>
  <si>
    <t>2008-09</t>
  </si>
  <si>
    <t>CFC</t>
  </si>
  <si>
    <t>ºlÉÉªÉÉÒ {ÉÚÆVÉÉÒ  BÉEÉ +É´ÉFÉªÉ</t>
  </si>
  <si>
    <r>
      <t xml:space="preserve">  BÉE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>{ÉÉ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 xml:space="preserve">  -  BÉEàÉÇSÉÉÉÊ®ªÉÉå BÉEÉ {ÉÉÉÊ®gÉÉÊàÉBÉE    </t>
    </r>
  </si>
  <si>
    <r>
      <t xml:space="preserve"> |É</t>
    </r>
    <r>
      <rPr>
        <b/>
        <sz val="14"/>
        <rFont val="Arial Narrow"/>
        <family val="2"/>
      </rPr>
      <t>.</t>
    </r>
    <r>
      <rPr>
        <b/>
        <sz val="14"/>
        <rFont val="DV_Divyae"/>
        <family val="0"/>
      </rPr>
      <t>+É</t>
    </r>
    <r>
      <rPr>
        <b/>
        <sz val="14"/>
        <rFont val="Arial Narrow"/>
        <family val="2"/>
      </rPr>
      <t xml:space="preserve">.  </t>
    </r>
    <r>
      <rPr>
        <b/>
        <sz val="14"/>
        <rFont val="DV_Divyae"/>
        <family val="0"/>
      </rPr>
      <t xml:space="preserve">- |ÉSÉÉãÉxÉ +ÉÉÊvÉ¶Éä­É  </t>
    </r>
  </si>
  <si>
    <t>autonomous institutions</t>
  </si>
  <si>
    <t>9.2.4</t>
  </si>
  <si>
    <t>2009-10</t>
  </si>
  <si>
    <t>(` crores)</t>
  </si>
  <si>
    <t>personal services</t>
  </si>
  <si>
    <t>2010-11</t>
  </si>
  <si>
    <t>2011-12</t>
  </si>
  <si>
    <t>2012-13</t>
  </si>
  <si>
    <t>CFC - consumption of fixed capital</t>
  </si>
  <si>
    <t>स्वायत्त संस्थान</t>
  </si>
  <si>
    <t xml:space="preserve">स.मू.व. </t>
  </si>
  <si>
    <t>GVA</t>
  </si>
  <si>
    <t>स.मू.व.</t>
  </si>
  <si>
    <t xml:space="preserve"> GVA - gross value added</t>
  </si>
  <si>
    <t>CE - compensation of employees</t>
  </si>
  <si>
    <r>
      <t xml:space="preserve">´ÉÉÉÊxÉBÉEÉÒ A´ÉÆ </t>
    </r>
    <r>
      <rPr>
        <sz val="13"/>
        <rFont val="DV_Divyae"/>
        <family val="0"/>
      </rPr>
      <t>लट्ठा</t>
    </r>
    <r>
      <rPr>
        <sz val="16"/>
        <rFont val="DV_Divyae"/>
        <family val="0"/>
      </rPr>
      <t xml:space="preserve"> ¤ÉxÉÉxÉÉ</t>
    </r>
  </si>
  <si>
    <t xml:space="preserve"> स.मू.व. - सकल मूल्य वर्धन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</si>
</sst>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DV_Nisha"/>
      <family val="0"/>
    </font>
    <font>
      <b/>
      <sz val="14"/>
      <name val="DV_Divyae"/>
      <family val="0"/>
    </font>
    <font>
      <b/>
      <sz val="12"/>
      <name val="Arial Narrow"/>
      <family val="2"/>
    </font>
    <font>
      <b/>
      <sz val="13"/>
      <name val="DV_Divyae"/>
      <family val="0"/>
    </font>
    <font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sz val="10"/>
      <name val="Arial Narrow"/>
      <family val="2"/>
    </font>
    <font>
      <sz val="12"/>
      <name val="Courier"/>
      <family val="0"/>
    </font>
    <font>
      <b/>
      <sz val="13"/>
      <name val="Rupee Foradian"/>
      <family val="2"/>
    </font>
    <font>
      <b/>
      <sz val="10.5"/>
      <name val="DV_Divyae"/>
      <family val="0"/>
    </font>
    <font>
      <b/>
      <sz val="15"/>
      <name val="Arial Narrow"/>
      <family val="2"/>
    </font>
    <font>
      <sz val="15"/>
      <name val="Arial Narrow"/>
      <family val="2"/>
    </font>
    <font>
      <b/>
      <sz val="11"/>
      <name val="DV_Divyae"/>
      <family val="0"/>
    </font>
    <font>
      <sz val="16"/>
      <name val="DV_Divyae"/>
      <family val="0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7" fillId="0" borderId="1" xfId="0" applyNumberFormat="1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0" fillId="0" borderId="1" xfId="0" applyFont="1" applyFill="1" applyBorder="1" applyAlignment="1" applyProtection="1">
      <alignment horizontal="left" vertical="center" shrinkToFit="1"/>
      <protection/>
    </xf>
    <xf numFmtId="0" fontId="21" fillId="0" borderId="1" xfId="0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 quotePrefix="1">
      <alignment vertical="center" shrinkToFit="1"/>
    </xf>
    <xf numFmtId="0" fontId="23" fillId="0" borderId="1" xfId="0" applyFont="1" applyFill="1" applyBorder="1" applyAlignment="1" quotePrefix="1">
      <alignment vertical="center" shrinkToFit="1"/>
    </xf>
    <xf numFmtId="0" fontId="11" fillId="0" borderId="0" xfId="0" applyFont="1" applyAlignment="1">
      <alignment vertical="center" shrinkToFit="1"/>
    </xf>
    <xf numFmtId="0" fontId="15" fillId="0" borderId="0" xfId="0" applyFont="1" applyFill="1" applyBorder="1" applyAlignment="1" quotePrefix="1">
      <alignment vertical="center" shrinkToFit="1"/>
    </xf>
    <xf numFmtId="0" fontId="8" fillId="0" borderId="1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vertical="center" shrinkToFit="1"/>
    </xf>
    <xf numFmtId="1" fontId="14" fillId="0" borderId="0" xfId="0" applyNumberFormat="1" applyFont="1" applyFill="1" applyBorder="1" applyAlignment="1">
      <alignment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0" fontId="24" fillId="0" borderId="0" xfId="0" applyNumberFormat="1" applyFont="1" applyAlignment="1">
      <alignment vertical="center" shrinkToFit="1"/>
    </xf>
    <xf numFmtId="1" fontId="24" fillId="0" borderId="0" xfId="0" applyNumberFormat="1" applyFont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1" fontId="14" fillId="0" borderId="1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6"/>
  <sheetViews>
    <sheetView tabSelected="1" view="pageBreakPreview" zoomScaleSheetLayoutView="100" workbookViewId="0" topLeftCell="E1">
      <selection activeCell="A1" sqref="A1:X1"/>
    </sheetView>
  </sheetViews>
  <sheetFormatPr defaultColWidth="9.00390625" defaultRowHeight="12.75"/>
  <cols>
    <col min="1" max="1" width="3.625" style="4" customWidth="1"/>
    <col min="2" max="2" width="2.125" style="4" customWidth="1"/>
    <col min="3" max="3" width="1.625" style="4" customWidth="1"/>
    <col min="4" max="4" width="26.875" style="4" customWidth="1"/>
    <col min="5" max="40" width="8.625" style="4" customWidth="1"/>
    <col min="41" max="41" width="1.625" style="4" customWidth="1"/>
    <col min="42" max="42" width="3.625" style="4" customWidth="1"/>
    <col min="43" max="43" width="2.125" style="4" customWidth="1"/>
    <col min="44" max="44" width="1.625" style="4" customWidth="1"/>
    <col min="45" max="45" width="30.00390625" style="4" customWidth="1"/>
    <col min="46" max="86" width="9.00390625" style="22" customWidth="1"/>
    <col min="87" max="16384" width="9.00390625" style="4" customWidth="1"/>
  </cols>
  <sheetData>
    <row r="1" spans="1:86" s="1" customFormat="1" ht="27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4" t="s">
        <v>68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</row>
    <row r="2" spans="1:86" s="1" customFormat="1" ht="27" customHeight="1">
      <c r="A2" s="76"/>
      <c r="B2" s="76"/>
      <c r="C2" s="76"/>
      <c r="D2" s="76"/>
      <c r="E2" s="30"/>
      <c r="F2" s="30"/>
      <c r="G2" s="30"/>
      <c r="H2" s="30"/>
      <c r="J2" s="30"/>
      <c r="K2" s="30"/>
      <c r="L2" s="30"/>
      <c r="R2" s="47"/>
      <c r="S2" s="47"/>
      <c r="T2" s="47"/>
      <c r="U2" s="47"/>
      <c r="V2" s="47"/>
      <c r="W2" s="47"/>
      <c r="X2" s="47"/>
      <c r="Y2" s="74" t="s">
        <v>69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30"/>
      <c r="AU2" s="30"/>
      <c r="AV2" s="30"/>
      <c r="AW2" s="30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</row>
    <row r="3" spans="1:86" s="1" customFormat="1" ht="27" customHeight="1">
      <c r="A3" s="73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5" t="s">
        <v>96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41"/>
      <c r="AU3" s="41"/>
      <c r="AV3" s="41"/>
      <c r="AW3" s="41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s="3" customFormat="1" ht="27" customHeight="1">
      <c r="A4" s="13"/>
      <c r="B4" s="13"/>
      <c r="C4" s="13"/>
      <c r="D4" s="13"/>
      <c r="F4" s="36"/>
      <c r="G4" s="36"/>
      <c r="H4" s="36"/>
      <c r="M4" s="27"/>
      <c r="Q4" s="27"/>
      <c r="R4" s="27"/>
      <c r="S4" s="27"/>
      <c r="T4" s="27"/>
      <c r="U4" s="27"/>
      <c r="V4" s="77" t="s">
        <v>98</v>
      </c>
      <c r="W4" s="77"/>
      <c r="X4" s="77"/>
      <c r="Y4" s="27"/>
      <c r="Z4" s="42" t="s">
        <v>113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2"/>
      <c r="AQ4" s="12"/>
      <c r="AR4" s="31"/>
      <c r="AS4" s="31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</row>
    <row r="5" spans="1:86" s="3" customFormat="1" ht="24.75" customHeight="1">
      <c r="A5" s="79" t="s">
        <v>43</v>
      </c>
      <c r="B5" s="79"/>
      <c r="C5" s="79"/>
      <c r="D5" s="79"/>
      <c r="E5" s="83" t="s">
        <v>101</v>
      </c>
      <c r="F5" s="83"/>
      <c r="G5" s="83"/>
      <c r="H5" s="83"/>
      <c r="I5" s="83" t="s">
        <v>102</v>
      </c>
      <c r="J5" s="83"/>
      <c r="K5" s="83"/>
      <c r="L5" s="83"/>
      <c r="M5" s="83" t="s">
        <v>103</v>
      </c>
      <c r="N5" s="83"/>
      <c r="O5" s="83"/>
      <c r="P5" s="83"/>
      <c r="Q5" s="83" t="s">
        <v>104</v>
      </c>
      <c r="R5" s="83"/>
      <c r="S5" s="83"/>
      <c r="T5" s="83"/>
      <c r="U5" s="83" t="s">
        <v>105</v>
      </c>
      <c r="V5" s="83"/>
      <c r="W5" s="83"/>
      <c r="X5" s="83"/>
      <c r="Y5" s="83" t="s">
        <v>112</v>
      </c>
      <c r="Z5" s="83"/>
      <c r="AA5" s="83"/>
      <c r="AB5" s="83"/>
      <c r="AC5" s="83" t="s">
        <v>115</v>
      </c>
      <c r="AD5" s="83"/>
      <c r="AE5" s="83"/>
      <c r="AF5" s="83"/>
      <c r="AG5" s="83" t="s">
        <v>116</v>
      </c>
      <c r="AH5" s="83"/>
      <c r="AI5" s="83"/>
      <c r="AJ5" s="83"/>
      <c r="AK5" s="83" t="s">
        <v>117</v>
      </c>
      <c r="AL5" s="83"/>
      <c r="AM5" s="83"/>
      <c r="AN5" s="83"/>
      <c r="AO5" s="84" t="s">
        <v>62</v>
      </c>
      <c r="AP5" s="84"/>
      <c r="AQ5" s="84"/>
      <c r="AR5" s="84"/>
      <c r="AS5" s="84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</row>
    <row r="6" spans="1:86" s="3" customFormat="1" ht="18.75" customHeight="1">
      <c r="A6" s="71"/>
      <c r="B6" s="71"/>
      <c r="C6" s="71"/>
      <c r="D6" s="71"/>
      <c r="E6" s="5" t="s">
        <v>91</v>
      </c>
      <c r="F6" s="5" t="s">
        <v>92</v>
      </c>
      <c r="G6" s="81" t="s">
        <v>107</v>
      </c>
      <c r="H6" s="44" t="s">
        <v>122</v>
      </c>
      <c r="I6" s="5" t="s">
        <v>91</v>
      </c>
      <c r="J6" s="5" t="s">
        <v>92</v>
      </c>
      <c r="K6" s="81" t="s">
        <v>107</v>
      </c>
      <c r="L6" s="43" t="s">
        <v>120</v>
      </c>
      <c r="M6" s="5" t="s">
        <v>91</v>
      </c>
      <c r="N6" s="5" t="s">
        <v>92</v>
      </c>
      <c r="O6" s="81" t="s">
        <v>107</v>
      </c>
      <c r="P6" s="44" t="s">
        <v>122</v>
      </c>
      <c r="Q6" s="5" t="s">
        <v>91</v>
      </c>
      <c r="R6" s="5" t="s">
        <v>92</v>
      </c>
      <c r="S6" s="81" t="s">
        <v>107</v>
      </c>
      <c r="T6" s="44" t="s">
        <v>122</v>
      </c>
      <c r="U6" s="5" t="s">
        <v>91</v>
      </c>
      <c r="V6" s="5" t="s">
        <v>92</v>
      </c>
      <c r="W6" s="81" t="s">
        <v>107</v>
      </c>
      <c r="X6" s="44" t="s">
        <v>122</v>
      </c>
      <c r="Y6" s="5" t="s">
        <v>91</v>
      </c>
      <c r="Z6" s="5" t="s">
        <v>92</v>
      </c>
      <c r="AA6" s="81" t="s">
        <v>107</v>
      </c>
      <c r="AB6" s="44" t="s">
        <v>122</v>
      </c>
      <c r="AC6" s="5" t="s">
        <v>91</v>
      </c>
      <c r="AD6" s="5" t="s">
        <v>92</v>
      </c>
      <c r="AE6" s="81" t="s">
        <v>107</v>
      </c>
      <c r="AF6" s="44" t="s">
        <v>122</v>
      </c>
      <c r="AG6" s="5" t="s">
        <v>91</v>
      </c>
      <c r="AH6" s="5" t="s">
        <v>92</v>
      </c>
      <c r="AI6" s="81" t="s">
        <v>107</v>
      </c>
      <c r="AJ6" s="44" t="s">
        <v>122</v>
      </c>
      <c r="AK6" s="5" t="s">
        <v>91</v>
      </c>
      <c r="AL6" s="5" t="s">
        <v>92</v>
      </c>
      <c r="AM6" s="81" t="s">
        <v>107</v>
      </c>
      <c r="AN6" s="44" t="s">
        <v>122</v>
      </c>
      <c r="AO6" s="84"/>
      <c r="AP6" s="84"/>
      <c r="AQ6" s="84"/>
      <c r="AR6" s="84"/>
      <c r="AS6" s="84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86" s="3" customFormat="1" ht="49.5" customHeight="1">
      <c r="A7" s="71"/>
      <c r="B7" s="71"/>
      <c r="C7" s="71"/>
      <c r="D7" s="71"/>
      <c r="E7" s="5"/>
      <c r="F7" s="5"/>
      <c r="G7" s="82"/>
      <c r="H7" s="45"/>
      <c r="I7" s="5"/>
      <c r="J7" s="5"/>
      <c r="K7" s="82"/>
      <c r="L7" s="5"/>
      <c r="M7" s="5"/>
      <c r="N7" s="5"/>
      <c r="O7" s="82"/>
      <c r="P7" s="45"/>
      <c r="Q7" s="5"/>
      <c r="R7" s="5"/>
      <c r="S7" s="82"/>
      <c r="T7" s="45"/>
      <c r="U7" s="5"/>
      <c r="V7" s="5"/>
      <c r="W7" s="82"/>
      <c r="X7" s="45"/>
      <c r="Y7" s="5"/>
      <c r="Z7" s="5"/>
      <c r="AA7" s="82"/>
      <c r="AB7" s="45"/>
      <c r="AC7" s="5"/>
      <c r="AD7" s="5"/>
      <c r="AE7" s="82"/>
      <c r="AF7" s="45"/>
      <c r="AG7" s="5"/>
      <c r="AH7" s="5"/>
      <c r="AI7" s="82"/>
      <c r="AJ7" s="45"/>
      <c r="AK7" s="5"/>
      <c r="AL7" s="5"/>
      <c r="AM7" s="82"/>
      <c r="AN7" s="45"/>
      <c r="AO7" s="84"/>
      <c r="AP7" s="84"/>
      <c r="AQ7" s="84"/>
      <c r="AR7" s="84"/>
      <c r="AS7" s="8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</row>
    <row r="8" spans="1:86" s="3" customFormat="1" ht="24.75" customHeight="1">
      <c r="A8" s="77"/>
      <c r="B8" s="77"/>
      <c r="C8" s="77"/>
      <c r="D8" s="77"/>
      <c r="E8" s="6" t="s">
        <v>0</v>
      </c>
      <c r="F8" s="6" t="s">
        <v>1</v>
      </c>
      <c r="G8" s="6" t="s">
        <v>106</v>
      </c>
      <c r="H8" s="46" t="s">
        <v>121</v>
      </c>
      <c r="I8" s="6" t="s">
        <v>0</v>
      </c>
      <c r="J8" s="6" t="s">
        <v>1</v>
      </c>
      <c r="K8" s="6" t="s">
        <v>106</v>
      </c>
      <c r="L8" s="6" t="s">
        <v>121</v>
      </c>
      <c r="M8" s="6" t="s">
        <v>0</v>
      </c>
      <c r="N8" s="6" t="s">
        <v>1</v>
      </c>
      <c r="O8" s="6" t="s">
        <v>106</v>
      </c>
      <c r="P8" s="46" t="s">
        <v>121</v>
      </c>
      <c r="Q8" s="6" t="s">
        <v>0</v>
      </c>
      <c r="R8" s="6" t="s">
        <v>1</v>
      </c>
      <c r="S8" s="6" t="s">
        <v>106</v>
      </c>
      <c r="T8" s="46" t="s">
        <v>121</v>
      </c>
      <c r="U8" s="6" t="s">
        <v>0</v>
      </c>
      <c r="V8" s="6" t="s">
        <v>1</v>
      </c>
      <c r="W8" s="6" t="s">
        <v>106</v>
      </c>
      <c r="X8" s="46" t="s">
        <v>121</v>
      </c>
      <c r="Y8" s="6" t="s">
        <v>0</v>
      </c>
      <c r="Z8" s="6" t="s">
        <v>1</v>
      </c>
      <c r="AA8" s="6" t="s">
        <v>106</v>
      </c>
      <c r="AB8" s="46" t="s">
        <v>121</v>
      </c>
      <c r="AC8" s="6" t="s">
        <v>0</v>
      </c>
      <c r="AD8" s="6" t="s">
        <v>1</v>
      </c>
      <c r="AE8" s="6" t="s">
        <v>106</v>
      </c>
      <c r="AF8" s="46" t="s">
        <v>121</v>
      </c>
      <c r="AG8" s="6" t="s">
        <v>0</v>
      </c>
      <c r="AH8" s="6" t="s">
        <v>1</v>
      </c>
      <c r="AI8" s="6" t="s">
        <v>106</v>
      </c>
      <c r="AJ8" s="46" t="s">
        <v>121</v>
      </c>
      <c r="AK8" s="6" t="s">
        <v>0</v>
      </c>
      <c r="AL8" s="6" t="s">
        <v>1</v>
      </c>
      <c r="AM8" s="6" t="s">
        <v>106</v>
      </c>
      <c r="AN8" s="46" t="s">
        <v>121</v>
      </c>
      <c r="AO8" s="84"/>
      <c r="AP8" s="84"/>
      <c r="AQ8" s="84"/>
      <c r="AR8" s="84"/>
      <c r="AS8" s="84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</row>
    <row r="9" spans="1:86" s="7" customFormat="1" ht="24.75" customHeight="1">
      <c r="A9" s="80">
        <v>1</v>
      </c>
      <c r="B9" s="80"/>
      <c r="C9" s="80"/>
      <c r="D9" s="80"/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14">
        <v>20</v>
      </c>
      <c r="X9" s="14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14">
        <v>27</v>
      </c>
      <c r="AE9" s="14">
        <v>28</v>
      </c>
      <c r="AF9" s="14">
        <v>29</v>
      </c>
      <c r="AG9" s="14">
        <v>30</v>
      </c>
      <c r="AH9" s="14">
        <v>31</v>
      </c>
      <c r="AI9" s="14">
        <v>32</v>
      </c>
      <c r="AJ9" s="14">
        <v>33</v>
      </c>
      <c r="AK9" s="14">
        <v>34</v>
      </c>
      <c r="AL9" s="14">
        <v>35</v>
      </c>
      <c r="AM9" s="14">
        <v>36</v>
      </c>
      <c r="AN9" s="14">
        <v>37</v>
      </c>
      <c r="AO9" s="80">
        <v>1</v>
      </c>
      <c r="AP9" s="80"/>
      <c r="AQ9" s="80"/>
      <c r="AR9" s="80"/>
      <c r="AS9" s="80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</row>
    <row r="10" spans="1:86" s="20" customFormat="1" ht="39.75" customHeight="1">
      <c r="A10" s="18">
        <v>1</v>
      </c>
      <c r="B10" s="18"/>
      <c r="C10" s="18"/>
      <c r="D10" s="53" t="s">
        <v>44</v>
      </c>
      <c r="E10" s="60">
        <f>E11+E14+E17</f>
        <v>7990</v>
      </c>
      <c r="F10" s="60">
        <f>F11+F14+F17</f>
        <v>4031</v>
      </c>
      <c r="G10" s="60">
        <f>G11+G14+G17</f>
        <v>6042</v>
      </c>
      <c r="H10" s="60">
        <f>H11+H14+H17</f>
        <v>18063</v>
      </c>
      <c r="I10" s="60">
        <f aca="true" t="shared" si="0" ref="I10:N10">I11+I14+I17</f>
        <v>8987</v>
      </c>
      <c r="J10" s="60">
        <f t="shared" si="0"/>
        <v>3770</v>
      </c>
      <c r="K10" s="60">
        <f>K11+K14+K17</f>
        <v>6594</v>
      </c>
      <c r="L10" s="60">
        <f>L11+L14+L17</f>
        <v>19351</v>
      </c>
      <c r="M10" s="60">
        <f t="shared" si="0"/>
        <v>11168</v>
      </c>
      <c r="N10" s="60">
        <f t="shared" si="0"/>
        <v>4108</v>
      </c>
      <c r="O10" s="60">
        <f>O11+O14+O17</f>
        <v>7413</v>
      </c>
      <c r="P10" s="60">
        <f>P11+P14+P17</f>
        <v>22689</v>
      </c>
      <c r="Q10" s="60">
        <f aca="true" t="shared" si="1" ref="Q10:V10">Q11+Q14+Q17</f>
        <v>12022</v>
      </c>
      <c r="R10" s="60">
        <f t="shared" si="1"/>
        <v>5031</v>
      </c>
      <c r="S10" s="60">
        <f>S11+S14+S17</f>
        <v>8157</v>
      </c>
      <c r="T10" s="60">
        <f>T11+T14+T17</f>
        <v>25210</v>
      </c>
      <c r="U10" s="60">
        <f t="shared" si="1"/>
        <v>13532</v>
      </c>
      <c r="V10" s="60">
        <f t="shared" si="1"/>
        <v>5497</v>
      </c>
      <c r="W10" s="60">
        <f aca="true" t="shared" si="2" ref="W10:AM10">W11+W14+W17</f>
        <v>9192</v>
      </c>
      <c r="X10" s="60">
        <f>X11+X14+X17</f>
        <v>28221</v>
      </c>
      <c r="Y10" s="60">
        <f t="shared" si="2"/>
        <v>17050</v>
      </c>
      <c r="Z10" s="60">
        <f t="shared" si="2"/>
        <v>6381</v>
      </c>
      <c r="AA10" s="60">
        <f t="shared" si="2"/>
        <v>10678</v>
      </c>
      <c r="AB10" s="60">
        <f t="shared" si="2"/>
        <v>34109</v>
      </c>
      <c r="AC10" s="60">
        <f t="shared" si="2"/>
        <v>21357</v>
      </c>
      <c r="AD10" s="60">
        <f t="shared" si="2"/>
        <v>7228</v>
      </c>
      <c r="AE10" s="60">
        <f t="shared" si="2"/>
        <v>12036</v>
      </c>
      <c r="AF10" s="60">
        <f>AF11+AF14+AF17</f>
        <v>40621</v>
      </c>
      <c r="AG10" s="60">
        <f t="shared" si="2"/>
        <v>22707</v>
      </c>
      <c r="AH10" s="60">
        <f t="shared" si="2"/>
        <v>7156</v>
      </c>
      <c r="AI10" s="60">
        <f t="shared" si="2"/>
        <v>13478</v>
      </c>
      <c r="AJ10" s="60">
        <f>AJ11+AJ14+AJ17</f>
        <v>43341</v>
      </c>
      <c r="AK10" s="60">
        <f t="shared" si="2"/>
        <v>25636</v>
      </c>
      <c r="AL10" s="60">
        <f t="shared" si="2"/>
        <v>7723</v>
      </c>
      <c r="AM10" s="60">
        <f t="shared" si="2"/>
        <v>15306</v>
      </c>
      <c r="AN10" s="60">
        <f>AN11+AN14+AN17</f>
        <v>48665</v>
      </c>
      <c r="AO10" s="8"/>
      <c r="AP10" s="17">
        <v>1</v>
      </c>
      <c r="AQ10" s="17"/>
      <c r="AR10" s="17"/>
      <c r="AS10" s="49" t="s">
        <v>25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86" s="3" customFormat="1" ht="39.75" customHeight="1">
      <c r="A11" s="9">
        <v>1.1</v>
      </c>
      <c r="B11" s="10"/>
      <c r="C11" s="10"/>
      <c r="D11" s="54" t="s">
        <v>45</v>
      </c>
      <c r="E11" s="61">
        <f>E12+E13</f>
        <v>4958</v>
      </c>
      <c r="F11" s="61">
        <f>F12+F13</f>
        <v>3952</v>
      </c>
      <c r="G11" s="61">
        <f>G12+G13</f>
        <v>5236</v>
      </c>
      <c r="H11" s="61">
        <f>H12+H13</f>
        <v>14146</v>
      </c>
      <c r="I11" s="61">
        <f aca="true" t="shared" si="3" ref="I11:N11">I12+I13</f>
        <v>5786</v>
      </c>
      <c r="J11" s="61">
        <f t="shared" si="3"/>
        <v>3642</v>
      </c>
      <c r="K11" s="61">
        <f>K12+K13</f>
        <v>5699</v>
      </c>
      <c r="L11" s="61">
        <f>L12+L13</f>
        <v>15127</v>
      </c>
      <c r="M11" s="61">
        <f t="shared" si="3"/>
        <v>7280</v>
      </c>
      <c r="N11" s="61">
        <f t="shared" si="3"/>
        <v>3914</v>
      </c>
      <c r="O11" s="61">
        <f>O12+O13</f>
        <v>6440</v>
      </c>
      <c r="P11" s="61">
        <f>P12+P13</f>
        <v>17634</v>
      </c>
      <c r="Q11" s="61">
        <f aca="true" t="shared" si="4" ref="Q11:V11">Q12+Q13</f>
        <v>7684</v>
      </c>
      <c r="R11" s="61">
        <f t="shared" si="4"/>
        <v>4799</v>
      </c>
      <c r="S11" s="61">
        <f>S12+S13</f>
        <v>7088</v>
      </c>
      <c r="T11" s="61">
        <f>T12+T13</f>
        <v>19571</v>
      </c>
      <c r="U11" s="61">
        <f t="shared" si="4"/>
        <v>8614</v>
      </c>
      <c r="V11" s="61">
        <f t="shared" si="4"/>
        <v>5286</v>
      </c>
      <c r="W11" s="61">
        <f aca="true" t="shared" si="5" ref="W11:AM11">W12+W13</f>
        <v>7984</v>
      </c>
      <c r="X11" s="61">
        <f>X12+X13</f>
        <v>21884</v>
      </c>
      <c r="Y11" s="61">
        <f t="shared" si="5"/>
        <v>10875</v>
      </c>
      <c r="Z11" s="61">
        <f t="shared" si="5"/>
        <v>6231</v>
      </c>
      <c r="AA11" s="61">
        <f t="shared" si="5"/>
        <v>9342</v>
      </c>
      <c r="AB11" s="61">
        <f t="shared" si="5"/>
        <v>26448</v>
      </c>
      <c r="AC11" s="61">
        <f t="shared" si="5"/>
        <v>14304</v>
      </c>
      <c r="AD11" s="61">
        <f t="shared" si="5"/>
        <v>6917</v>
      </c>
      <c r="AE11" s="61">
        <f t="shared" si="5"/>
        <v>10627</v>
      </c>
      <c r="AF11" s="61">
        <f>AF12+AF13</f>
        <v>31848</v>
      </c>
      <c r="AG11" s="61">
        <f t="shared" si="5"/>
        <v>14883</v>
      </c>
      <c r="AH11" s="61">
        <f t="shared" si="5"/>
        <v>6903</v>
      </c>
      <c r="AI11" s="61">
        <f t="shared" si="5"/>
        <v>11868</v>
      </c>
      <c r="AJ11" s="61">
        <f>AJ12+AJ13</f>
        <v>33654</v>
      </c>
      <c r="AK11" s="61">
        <f t="shared" si="5"/>
        <v>16010</v>
      </c>
      <c r="AL11" s="61">
        <f t="shared" si="5"/>
        <v>7465</v>
      </c>
      <c r="AM11" s="61">
        <f t="shared" si="5"/>
        <v>13567</v>
      </c>
      <c r="AN11" s="61">
        <f>AN12+AN13</f>
        <v>37042</v>
      </c>
      <c r="AO11" s="7"/>
      <c r="AP11" s="9">
        <v>1.1</v>
      </c>
      <c r="AQ11" s="10"/>
      <c r="AR11" s="10"/>
      <c r="AS11" s="50" t="s">
        <v>22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2" spans="1:86" s="3" customFormat="1" ht="39.75" customHeight="1">
      <c r="A12" s="70" t="s">
        <v>2</v>
      </c>
      <c r="B12" s="70"/>
      <c r="C12" s="70"/>
      <c r="D12" s="54" t="s">
        <v>46</v>
      </c>
      <c r="E12" s="61">
        <v>4208</v>
      </c>
      <c r="F12" s="61">
        <v>3475</v>
      </c>
      <c r="G12" s="61">
        <v>4593</v>
      </c>
      <c r="H12" s="61">
        <f>+E12+F12+G12</f>
        <v>12276</v>
      </c>
      <c r="I12" s="61">
        <v>5072</v>
      </c>
      <c r="J12" s="61">
        <v>3403</v>
      </c>
      <c r="K12" s="61">
        <v>4890</v>
      </c>
      <c r="L12" s="61">
        <f>+I12+J12+K12</f>
        <v>13365</v>
      </c>
      <c r="M12" s="61">
        <v>6543</v>
      </c>
      <c r="N12" s="61">
        <v>4071</v>
      </c>
      <c r="O12" s="61">
        <v>5404</v>
      </c>
      <c r="P12" s="61">
        <f>+M12+N12+O12</f>
        <v>16018</v>
      </c>
      <c r="Q12" s="61">
        <v>6897</v>
      </c>
      <c r="R12" s="61">
        <v>5224</v>
      </c>
      <c r="S12" s="61">
        <v>5970</v>
      </c>
      <c r="T12" s="61">
        <f>+Q12+R12+S12</f>
        <v>18091</v>
      </c>
      <c r="U12" s="61">
        <v>7770</v>
      </c>
      <c r="V12" s="61">
        <v>5929</v>
      </c>
      <c r="W12" s="61">
        <v>6697</v>
      </c>
      <c r="X12" s="61">
        <f>+U12+V12+W12</f>
        <v>20396</v>
      </c>
      <c r="Y12" s="61">
        <v>9948</v>
      </c>
      <c r="Z12" s="61">
        <v>7184</v>
      </c>
      <c r="AA12" s="61">
        <v>7769</v>
      </c>
      <c r="AB12" s="61">
        <f>+Y12+Z12+AA12</f>
        <v>24901</v>
      </c>
      <c r="AC12" s="61">
        <v>13280</v>
      </c>
      <c r="AD12" s="61">
        <v>8145</v>
      </c>
      <c r="AE12" s="61">
        <v>8755</v>
      </c>
      <c r="AF12" s="61">
        <f>+AC12+AD12+AE12</f>
        <v>30180</v>
      </c>
      <c r="AG12" s="61">
        <v>13758</v>
      </c>
      <c r="AH12" s="61">
        <v>8511</v>
      </c>
      <c r="AI12" s="61">
        <v>9751</v>
      </c>
      <c r="AJ12" s="61">
        <f>+AG12+AH12+AI12</f>
        <v>32020</v>
      </c>
      <c r="AK12" s="61">
        <v>14889</v>
      </c>
      <c r="AL12" s="61">
        <v>9464</v>
      </c>
      <c r="AM12" s="61">
        <v>11069</v>
      </c>
      <c r="AN12" s="61">
        <f>+AK12+AL12+AM12</f>
        <v>35422</v>
      </c>
      <c r="AO12" s="7"/>
      <c r="AP12" s="70" t="s">
        <v>2</v>
      </c>
      <c r="AQ12" s="70"/>
      <c r="AR12" s="70"/>
      <c r="AS12" s="50" t="s">
        <v>21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</row>
    <row r="13" spans="1:86" s="3" customFormat="1" ht="39.75" customHeight="1">
      <c r="A13" s="70" t="s">
        <v>3</v>
      </c>
      <c r="B13" s="70"/>
      <c r="C13" s="70"/>
      <c r="D13" s="55" t="s">
        <v>63</v>
      </c>
      <c r="E13" s="61">
        <v>750</v>
      </c>
      <c r="F13" s="61">
        <v>477</v>
      </c>
      <c r="G13" s="61">
        <v>643</v>
      </c>
      <c r="H13" s="61">
        <f>+E13+F13+G13</f>
        <v>1870</v>
      </c>
      <c r="I13" s="61">
        <v>714</v>
      </c>
      <c r="J13" s="61">
        <v>239</v>
      </c>
      <c r="K13" s="61">
        <v>809</v>
      </c>
      <c r="L13" s="61">
        <f>+I13+J13+K13</f>
        <v>1762</v>
      </c>
      <c r="M13" s="61">
        <v>737</v>
      </c>
      <c r="N13" s="61">
        <v>-157</v>
      </c>
      <c r="O13" s="61">
        <v>1036</v>
      </c>
      <c r="P13" s="61">
        <f>+M13+N13+O13</f>
        <v>1616</v>
      </c>
      <c r="Q13" s="61">
        <v>787</v>
      </c>
      <c r="R13" s="61">
        <v>-425</v>
      </c>
      <c r="S13" s="61">
        <v>1118</v>
      </c>
      <c r="T13" s="61">
        <f>+Q13+R13+S13</f>
        <v>1480</v>
      </c>
      <c r="U13" s="61">
        <v>844</v>
      </c>
      <c r="V13" s="61">
        <v>-643</v>
      </c>
      <c r="W13" s="61">
        <v>1287</v>
      </c>
      <c r="X13" s="61">
        <f>+U13+V13+W13</f>
        <v>1488</v>
      </c>
      <c r="Y13" s="61">
        <v>927</v>
      </c>
      <c r="Z13" s="61">
        <v>-953</v>
      </c>
      <c r="AA13" s="61">
        <v>1573</v>
      </c>
      <c r="AB13" s="61">
        <f>+Y13+Z13+AA13</f>
        <v>1547</v>
      </c>
      <c r="AC13" s="61">
        <v>1024</v>
      </c>
      <c r="AD13" s="61">
        <v>-1228</v>
      </c>
      <c r="AE13" s="61">
        <v>1872</v>
      </c>
      <c r="AF13" s="61">
        <f>+AC13+AD13+AE13</f>
        <v>1668</v>
      </c>
      <c r="AG13" s="61">
        <v>1125</v>
      </c>
      <c r="AH13" s="61">
        <v>-1608</v>
      </c>
      <c r="AI13" s="61">
        <v>2117</v>
      </c>
      <c r="AJ13" s="61">
        <f>+AG13+AH13+AI13</f>
        <v>1634</v>
      </c>
      <c r="AK13" s="61">
        <v>1121</v>
      </c>
      <c r="AL13" s="61">
        <v>-1999</v>
      </c>
      <c r="AM13" s="61">
        <v>2498</v>
      </c>
      <c r="AN13" s="61">
        <f>+AK13+AL13+AM13</f>
        <v>1620</v>
      </c>
      <c r="AO13" s="7"/>
      <c r="AP13" s="70" t="s">
        <v>3</v>
      </c>
      <c r="AQ13" s="70"/>
      <c r="AR13" s="70"/>
      <c r="AS13" s="50" t="s">
        <v>24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</row>
    <row r="14" spans="1:86" s="3" customFormat="1" ht="39.75" customHeight="1">
      <c r="A14" s="9">
        <v>1.2</v>
      </c>
      <c r="B14" s="10"/>
      <c r="C14" s="10"/>
      <c r="D14" s="54" t="s">
        <v>125</v>
      </c>
      <c r="E14" s="61">
        <f aca="true" t="shared" si="6" ref="E14:K14">E15+E16</f>
        <v>3015</v>
      </c>
      <c r="F14" s="61">
        <f t="shared" si="6"/>
        <v>82</v>
      </c>
      <c r="G14" s="61">
        <f>G15+G16</f>
        <v>802</v>
      </c>
      <c r="H14" s="62">
        <f t="shared" si="6"/>
        <v>3899</v>
      </c>
      <c r="I14" s="61">
        <f t="shared" si="6"/>
        <v>3183</v>
      </c>
      <c r="J14" s="61">
        <f t="shared" si="6"/>
        <v>127</v>
      </c>
      <c r="K14" s="61">
        <f t="shared" si="6"/>
        <v>892</v>
      </c>
      <c r="L14" s="62">
        <f>L15+L16</f>
        <v>4202</v>
      </c>
      <c r="M14" s="61">
        <f aca="true" t="shared" si="7" ref="M14:T14">M15+M16</f>
        <v>3872</v>
      </c>
      <c r="N14" s="61">
        <f t="shared" si="7"/>
        <v>199</v>
      </c>
      <c r="O14" s="61">
        <f t="shared" si="7"/>
        <v>967</v>
      </c>
      <c r="P14" s="62">
        <f t="shared" si="7"/>
        <v>5038</v>
      </c>
      <c r="Q14" s="61">
        <f t="shared" si="7"/>
        <v>4323</v>
      </c>
      <c r="R14" s="61">
        <f t="shared" si="7"/>
        <v>235</v>
      </c>
      <c r="S14" s="61">
        <f t="shared" si="7"/>
        <v>1065</v>
      </c>
      <c r="T14" s="62">
        <f t="shared" si="7"/>
        <v>5623</v>
      </c>
      <c r="U14" s="61">
        <f aca="true" t="shared" si="8" ref="U14:AM14">U15+U16</f>
        <v>4902</v>
      </c>
      <c r="V14" s="61">
        <f t="shared" si="8"/>
        <v>213</v>
      </c>
      <c r="W14" s="61">
        <f t="shared" si="8"/>
        <v>1203</v>
      </c>
      <c r="X14" s="62">
        <f t="shared" si="8"/>
        <v>6318</v>
      </c>
      <c r="Y14" s="61">
        <f t="shared" si="8"/>
        <v>6154</v>
      </c>
      <c r="Z14" s="61">
        <f t="shared" si="8"/>
        <v>154</v>
      </c>
      <c r="AA14" s="61">
        <f t="shared" si="8"/>
        <v>1330</v>
      </c>
      <c r="AB14" s="62">
        <f>AB15+AB16</f>
        <v>7638</v>
      </c>
      <c r="AC14" s="61">
        <f t="shared" si="8"/>
        <v>7031</v>
      </c>
      <c r="AD14" s="61">
        <f t="shared" si="8"/>
        <v>316</v>
      </c>
      <c r="AE14" s="61">
        <f t="shared" si="8"/>
        <v>1404</v>
      </c>
      <c r="AF14" s="62">
        <f>AF15+AF16</f>
        <v>8751</v>
      </c>
      <c r="AG14" s="61">
        <f t="shared" si="8"/>
        <v>7800</v>
      </c>
      <c r="AH14" s="61">
        <f t="shared" si="8"/>
        <v>257</v>
      </c>
      <c r="AI14" s="61">
        <f t="shared" si="8"/>
        <v>1605</v>
      </c>
      <c r="AJ14" s="62">
        <f>AJ15+AJ16</f>
        <v>9662</v>
      </c>
      <c r="AK14" s="61">
        <f t="shared" si="8"/>
        <v>9602</v>
      </c>
      <c r="AL14" s="61">
        <f t="shared" si="8"/>
        <v>262</v>
      </c>
      <c r="AM14" s="61">
        <f t="shared" si="8"/>
        <v>1734</v>
      </c>
      <c r="AN14" s="62">
        <f>AN15+AN16</f>
        <v>11598</v>
      </c>
      <c r="AO14" s="7"/>
      <c r="AP14" s="9">
        <v>1.2</v>
      </c>
      <c r="AQ14" s="10"/>
      <c r="AR14" s="10"/>
      <c r="AS14" s="50" t="s">
        <v>23</v>
      </c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</row>
    <row r="15" spans="1:86" s="3" customFormat="1" ht="39.75" customHeight="1">
      <c r="A15" s="70" t="s">
        <v>4</v>
      </c>
      <c r="B15" s="70"/>
      <c r="C15" s="70"/>
      <c r="D15" s="54" t="s">
        <v>46</v>
      </c>
      <c r="E15" s="61">
        <v>2720</v>
      </c>
      <c r="F15" s="61">
        <v>2</v>
      </c>
      <c r="G15" s="61">
        <v>759</v>
      </c>
      <c r="H15" s="61">
        <f>+E15+F15+G15</f>
        <v>3481</v>
      </c>
      <c r="I15" s="61">
        <v>2872</v>
      </c>
      <c r="J15" s="61">
        <v>3</v>
      </c>
      <c r="K15" s="61">
        <v>843</v>
      </c>
      <c r="L15" s="61">
        <f>+I15+J15+K15</f>
        <v>3718</v>
      </c>
      <c r="M15" s="61">
        <v>3555</v>
      </c>
      <c r="N15" s="61">
        <v>2</v>
      </c>
      <c r="O15" s="61">
        <v>916</v>
      </c>
      <c r="P15" s="61">
        <f>+M15+N15+O15</f>
        <v>4473</v>
      </c>
      <c r="Q15" s="61">
        <v>4041</v>
      </c>
      <c r="R15" s="61">
        <v>3</v>
      </c>
      <c r="S15" s="61">
        <v>1001</v>
      </c>
      <c r="T15" s="61">
        <f>+Q15+R15+S15</f>
        <v>5045</v>
      </c>
      <c r="U15" s="61">
        <v>4492</v>
      </c>
      <c r="V15" s="61">
        <v>57</v>
      </c>
      <c r="W15" s="61">
        <v>1139</v>
      </c>
      <c r="X15" s="61">
        <f>+U15+V15+W15</f>
        <v>5688</v>
      </c>
      <c r="Y15" s="61">
        <v>5702</v>
      </c>
      <c r="Z15" s="61">
        <v>5</v>
      </c>
      <c r="AA15" s="61">
        <v>1261</v>
      </c>
      <c r="AB15" s="61">
        <f>+Y15+Z15+AA15</f>
        <v>6968</v>
      </c>
      <c r="AC15" s="61">
        <v>6542</v>
      </c>
      <c r="AD15" s="61">
        <v>5</v>
      </c>
      <c r="AE15" s="61">
        <v>1329</v>
      </c>
      <c r="AF15" s="61">
        <f>+AC15+AD15+AE15</f>
        <v>7876</v>
      </c>
      <c r="AG15" s="61">
        <v>7211</v>
      </c>
      <c r="AH15" s="61">
        <v>5</v>
      </c>
      <c r="AI15" s="61">
        <v>1522</v>
      </c>
      <c r="AJ15" s="61">
        <f>+AG15+AH15+AI15</f>
        <v>8738</v>
      </c>
      <c r="AK15" s="61">
        <v>9013</v>
      </c>
      <c r="AL15" s="61">
        <v>7</v>
      </c>
      <c r="AM15" s="61">
        <v>1656</v>
      </c>
      <c r="AN15" s="61">
        <f>+AK15+AL15+AM15</f>
        <v>10676</v>
      </c>
      <c r="AO15" s="7"/>
      <c r="AP15" s="70" t="s">
        <v>4</v>
      </c>
      <c r="AQ15" s="70"/>
      <c r="AR15" s="70"/>
      <c r="AS15" s="50" t="s">
        <v>21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86" s="3" customFormat="1" ht="39.75" customHeight="1">
      <c r="A16" s="70" t="s">
        <v>5</v>
      </c>
      <c r="B16" s="70"/>
      <c r="C16" s="70"/>
      <c r="D16" s="55" t="s">
        <v>63</v>
      </c>
      <c r="E16" s="61">
        <v>295</v>
      </c>
      <c r="F16" s="61">
        <v>80</v>
      </c>
      <c r="G16" s="61">
        <v>43</v>
      </c>
      <c r="H16" s="61">
        <f>+E16+F16+G16</f>
        <v>418</v>
      </c>
      <c r="I16" s="61">
        <v>311</v>
      </c>
      <c r="J16" s="61">
        <v>124</v>
      </c>
      <c r="K16" s="61">
        <v>49</v>
      </c>
      <c r="L16" s="61">
        <f>+I16+J16+K16</f>
        <v>484</v>
      </c>
      <c r="M16" s="61">
        <v>317</v>
      </c>
      <c r="N16" s="61">
        <v>197</v>
      </c>
      <c r="O16" s="61">
        <v>51</v>
      </c>
      <c r="P16" s="61">
        <f>+M16+N16+O16</f>
        <v>565</v>
      </c>
      <c r="Q16" s="61">
        <v>282</v>
      </c>
      <c r="R16" s="61">
        <v>232</v>
      </c>
      <c r="S16" s="61">
        <v>64</v>
      </c>
      <c r="T16" s="61">
        <f>+Q16+R16+S16</f>
        <v>578</v>
      </c>
      <c r="U16" s="61">
        <v>410</v>
      </c>
      <c r="V16" s="61">
        <v>156</v>
      </c>
      <c r="W16" s="61">
        <v>64</v>
      </c>
      <c r="X16" s="61">
        <f>+U16+V16+W16</f>
        <v>630</v>
      </c>
      <c r="Y16" s="61">
        <v>452</v>
      </c>
      <c r="Z16" s="61">
        <v>149</v>
      </c>
      <c r="AA16" s="61">
        <v>69</v>
      </c>
      <c r="AB16" s="61">
        <f>+Y16+Z16+AA16</f>
        <v>670</v>
      </c>
      <c r="AC16" s="61">
        <v>489</v>
      </c>
      <c r="AD16" s="61">
        <v>311</v>
      </c>
      <c r="AE16" s="61">
        <v>75</v>
      </c>
      <c r="AF16" s="61">
        <f>+AC16+AD16+AE16</f>
        <v>875</v>
      </c>
      <c r="AG16" s="61">
        <v>589</v>
      </c>
      <c r="AH16" s="61">
        <v>252</v>
      </c>
      <c r="AI16" s="61">
        <v>83</v>
      </c>
      <c r="AJ16" s="61">
        <f>+AG16+AH16+AI16</f>
        <v>924</v>
      </c>
      <c r="AK16" s="61">
        <v>589</v>
      </c>
      <c r="AL16" s="61">
        <v>255</v>
      </c>
      <c r="AM16" s="61">
        <v>78</v>
      </c>
      <c r="AN16" s="61">
        <f>+AK16+AL16+AM16</f>
        <v>922</v>
      </c>
      <c r="AO16" s="7"/>
      <c r="AP16" s="70" t="s">
        <v>5</v>
      </c>
      <c r="AQ16" s="70"/>
      <c r="AR16" s="70"/>
      <c r="AS16" s="50" t="s">
        <v>24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</row>
    <row r="17" spans="1:86" s="3" customFormat="1" ht="39.75" customHeight="1">
      <c r="A17" s="9">
        <v>1.3</v>
      </c>
      <c r="B17" s="10"/>
      <c r="C17" s="10"/>
      <c r="D17" s="54" t="s">
        <v>47</v>
      </c>
      <c r="E17" s="61">
        <f aca="true" t="shared" si="9" ref="E17:AN17">E18</f>
        <v>17</v>
      </c>
      <c r="F17" s="61">
        <f t="shared" si="9"/>
        <v>-3</v>
      </c>
      <c r="G17" s="61">
        <f t="shared" si="9"/>
        <v>4</v>
      </c>
      <c r="H17" s="61">
        <f t="shared" si="9"/>
        <v>18</v>
      </c>
      <c r="I17" s="61">
        <f t="shared" si="9"/>
        <v>18</v>
      </c>
      <c r="J17" s="61">
        <f t="shared" si="9"/>
        <v>1</v>
      </c>
      <c r="K17" s="61">
        <f t="shared" si="9"/>
        <v>3</v>
      </c>
      <c r="L17" s="61">
        <f t="shared" si="9"/>
        <v>22</v>
      </c>
      <c r="M17" s="61">
        <f t="shared" si="9"/>
        <v>16</v>
      </c>
      <c r="N17" s="61">
        <f t="shared" si="9"/>
        <v>-5</v>
      </c>
      <c r="O17" s="61">
        <f t="shared" si="9"/>
        <v>6</v>
      </c>
      <c r="P17" s="61">
        <f t="shared" si="9"/>
        <v>17</v>
      </c>
      <c r="Q17" s="61">
        <f t="shared" si="9"/>
        <v>15</v>
      </c>
      <c r="R17" s="61">
        <f t="shared" si="9"/>
        <v>-3</v>
      </c>
      <c r="S17" s="61">
        <f t="shared" si="9"/>
        <v>4</v>
      </c>
      <c r="T17" s="61">
        <f t="shared" si="9"/>
        <v>16</v>
      </c>
      <c r="U17" s="61">
        <f t="shared" si="9"/>
        <v>16</v>
      </c>
      <c r="V17" s="61">
        <f t="shared" si="9"/>
        <v>-2</v>
      </c>
      <c r="W17" s="61">
        <f t="shared" si="9"/>
        <v>5</v>
      </c>
      <c r="X17" s="61">
        <f t="shared" si="9"/>
        <v>19</v>
      </c>
      <c r="Y17" s="61">
        <f t="shared" si="9"/>
        <v>21</v>
      </c>
      <c r="Z17" s="61">
        <f t="shared" si="9"/>
        <v>-4</v>
      </c>
      <c r="AA17" s="61">
        <f t="shared" si="9"/>
        <v>6</v>
      </c>
      <c r="AB17" s="61">
        <f t="shared" si="9"/>
        <v>23</v>
      </c>
      <c r="AC17" s="61">
        <f t="shared" si="9"/>
        <v>22</v>
      </c>
      <c r="AD17" s="61">
        <f t="shared" si="9"/>
        <v>-5</v>
      </c>
      <c r="AE17" s="61">
        <f t="shared" si="9"/>
        <v>5</v>
      </c>
      <c r="AF17" s="61">
        <f t="shared" si="9"/>
        <v>22</v>
      </c>
      <c r="AG17" s="61">
        <f t="shared" si="9"/>
        <v>24</v>
      </c>
      <c r="AH17" s="61">
        <f t="shared" si="9"/>
        <v>-4</v>
      </c>
      <c r="AI17" s="61">
        <f t="shared" si="9"/>
        <v>5</v>
      </c>
      <c r="AJ17" s="61">
        <f t="shared" si="9"/>
        <v>25</v>
      </c>
      <c r="AK17" s="61">
        <f t="shared" si="9"/>
        <v>24</v>
      </c>
      <c r="AL17" s="61">
        <f t="shared" si="9"/>
        <v>-4</v>
      </c>
      <c r="AM17" s="61">
        <f t="shared" si="9"/>
        <v>5</v>
      </c>
      <c r="AN17" s="61">
        <f t="shared" si="9"/>
        <v>25</v>
      </c>
      <c r="AO17" s="7"/>
      <c r="AP17" s="9">
        <v>1.3</v>
      </c>
      <c r="AQ17" s="10"/>
      <c r="AR17" s="10"/>
      <c r="AS17" s="50" t="s">
        <v>26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</row>
    <row r="18" spans="1:86" s="3" customFormat="1" ht="39.75" customHeight="1">
      <c r="A18" s="70" t="s">
        <v>6</v>
      </c>
      <c r="B18" s="70"/>
      <c r="C18" s="70"/>
      <c r="D18" s="55" t="s">
        <v>63</v>
      </c>
      <c r="E18" s="61">
        <v>17</v>
      </c>
      <c r="F18" s="61">
        <v>-3</v>
      </c>
      <c r="G18" s="61">
        <v>4</v>
      </c>
      <c r="H18" s="61">
        <f>+E18+F18+G18</f>
        <v>18</v>
      </c>
      <c r="I18" s="61">
        <v>18</v>
      </c>
      <c r="J18" s="61">
        <v>1</v>
      </c>
      <c r="K18" s="61">
        <v>3</v>
      </c>
      <c r="L18" s="61">
        <f>+I18+J18+K18</f>
        <v>22</v>
      </c>
      <c r="M18" s="61">
        <v>16</v>
      </c>
      <c r="N18" s="61">
        <v>-5</v>
      </c>
      <c r="O18" s="61">
        <v>6</v>
      </c>
      <c r="P18" s="61">
        <f>+M18+N18+O18</f>
        <v>17</v>
      </c>
      <c r="Q18" s="61">
        <v>15</v>
      </c>
      <c r="R18" s="61">
        <v>-3</v>
      </c>
      <c r="S18" s="61">
        <v>4</v>
      </c>
      <c r="T18" s="61">
        <f>+Q18+R18+S18</f>
        <v>16</v>
      </c>
      <c r="U18" s="61">
        <v>16</v>
      </c>
      <c r="V18" s="61">
        <v>-2</v>
      </c>
      <c r="W18" s="61">
        <v>5</v>
      </c>
      <c r="X18" s="61">
        <f>+U18+V18+W18</f>
        <v>19</v>
      </c>
      <c r="Y18" s="61">
        <v>21</v>
      </c>
      <c r="Z18" s="61">
        <v>-4</v>
      </c>
      <c r="AA18" s="61">
        <v>6</v>
      </c>
      <c r="AB18" s="61">
        <f>+Y18+Z18+AA18</f>
        <v>23</v>
      </c>
      <c r="AC18" s="61">
        <v>22</v>
      </c>
      <c r="AD18" s="61">
        <v>-5</v>
      </c>
      <c r="AE18" s="61">
        <v>5</v>
      </c>
      <c r="AF18" s="61">
        <f>+AC18+AD18+AE18</f>
        <v>22</v>
      </c>
      <c r="AG18" s="61">
        <v>24</v>
      </c>
      <c r="AH18" s="61">
        <v>-4</v>
      </c>
      <c r="AI18" s="61">
        <v>5</v>
      </c>
      <c r="AJ18" s="61">
        <f>+AG18+AH18+AI18</f>
        <v>25</v>
      </c>
      <c r="AK18" s="61">
        <v>24</v>
      </c>
      <c r="AL18" s="61">
        <v>-4</v>
      </c>
      <c r="AM18" s="61">
        <v>5</v>
      </c>
      <c r="AN18" s="61">
        <f>+AK18+AL18+AM18</f>
        <v>25</v>
      </c>
      <c r="AO18" s="7"/>
      <c r="AP18" s="70" t="s">
        <v>6</v>
      </c>
      <c r="AQ18" s="70"/>
      <c r="AR18" s="70"/>
      <c r="AS18" s="50" t="s">
        <v>24</v>
      </c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</row>
    <row r="19" spans="1:86" s="20" customFormat="1" ht="39.75" customHeight="1">
      <c r="A19" s="17">
        <v>2</v>
      </c>
      <c r="B19" s="17"/>
      <c r="C19" s="17"/>
      <c r="D19" s="53" t="s">
        <v>48</v>
      </c>
      <c r="E19" s="60">
        <f aca="true" t="shared" si="10" ref="E19:AN19">E20</f>
        <v>19280</v>
      </c>
      <c r="F19" s="60">
        <f t="shared" si="10"/>
        <v>36926</v>
      </c>
      <c r="G19" s="60">
        <f t="shared" si="10"/>
        <v>11804</v>
      </c>
      <c r="H19" s="60">
        <f t="shared" si="10"/>
        <v>68010</v>
      </c>
      <c r="I19" s="60">
        <f t="shared" si="10"/>
        <v>18266</v>
      </c>
      <c r="J19" s="60">
        <f t="shared" si="10"/>
        <v>46570</v>
      </c>
      <c r="K19" s="60">
        <f t="shared" si="10"/>
        <v>12957</v>
      </c>
      <c r="L19" s="60">
        <f t="shared" si="10"/>
        <v>77793</v>
      </c>
      <c r="M19" s="60">
        <f t="shared" si="10"/>
        <v>16945</v>
      </c>
      <c r="N19" s="60">
        <f t="shared" si="10"/>
        <v>52522</v>
      </c>
      <c r="O19" s="60">
        <f t="shared" si="10"/>
        <v>13713</v>
      </c>
      <c r="P19" s="60">
        <f t="shared" si="10"/>
        <v>83180</v>
      </c>
      <c r="Q19" s="60">
        <f t="shared" si="10"/>
        <v>25542</v>
      </c>
      <c r="R19" s="60">
        <f t="shared" si="10"/>
        <v>52948</v>
      </c>
      <c r="S19" s="60">
        <f t="shared" si="10"/>
        <v>14344</v>
      </c>
      <c r="T19" s="60">
        <f t="shared" si="10"/>
        <v>92834</v>
      </c>
      <c r="U19" s="60">
        <f t="shared" si="10"/>
        <v>33065</v>
      </c>
      <c r="V19" s="60">
        <f t="shared" si="10"/>
        <v>49845</v>
      </c>
      <c r="W19" s="60">
        <f t="shared" si="10"/>
        <v>16991</v>
      </c>
      <c r="X19" s="60">
        <f t="shared" si="10"/>
        <v>99901</v>
      </c>
      <c r="Y19" s="60">
        <f t="shared" si="10"/>
        <v>31974</v>
      </c>
      <c r="Z19" s="60">
        <f t="shared" si="10"/>
        <v>64079</v>
      </c>
      <c r="AA19" s="60">
        <f t="shared" si="10"/>
        <v>22738</v>
      </c>
      <c r="AB19" s="60">
        <f t="shared" si="10"/>
        <v>118791</v>
      </c>
      <c r="AC19" s="60">
        <f t="shared" si="10"/>
        <v>35348</v>
      </c>
      <c r="AD19" s="60">
        <f t="shared" si="10"/>
        <v>85543</v>
      </c>
      <c r="AE19" s="60">
        <f t="shared" si="10"/>
        <v>21501</v>
      </c>
      <c r="AF19" s="60">
        <f t="shared" si="10"/>
        <v>142392</v>
      </c>
      <c r="AG19" s="60">
        <f t="shared" si="10"/>
        <v>43776</v>
      </c>
      <c r="AH19" s="60">
        <f t="shared" si="10"/>
        <v>104865</v>
      </c>
      <c r="AI19" s="60">
        <f t="shared" si="10"/>
        <v>23034</v>
      </c>
      <c r="AJ19" s="60">
        <f t="shared" si="10"/>
        <v>171675</v>
      </c>
      <c r="AK19" s="60">
        <f t="shared" si="10"/>
        <v>49008</v>
      </c>
      <c r="AL19" s="60">
        <f t="shared" si="10"/>
        <v>104153</v>
      </c>
      <c r="AM19" s="60">
        <f t="shared" si="10"/>
        <v>26346</v>
      </c>
      <c r="AN19" s="60">
        <f t="shared" si="10"/>
        <v>179507</v>
      </c>
      <c r="AO19" s="8"/>
      <c r="AP19" s="17">
        <v>2</v>
      </c>
      <c r="AQ19" s="17"/>
      <c r="AR19" s="17"/>
      <c r="AS19" s="49" t="s">
        <v>27</v>
      </c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  <row r="20" spans="1:86" s="3" customFormat="1" ht="39.75" customHeight="1">
      <c r="A20" s="9">
        <v>2.1</v>
      </c>
      <c r="B20" s="10"/>
      <c r="C20" s="10"/>
      <c r="D20" s="55" t="s">
        <v>63</v>
      </c>
      <c r="E20" s="61">
        <v>19280</v>
      </c>
      <c r="F20" s="61">
        <v>36926</v>
      </c>
      <c r="G20" s="61">
        <v>11804</v>
      </c>
      <c r="H20" s="61">
        <f>+E20+F20+G20</f>
        <v>68010</v>
      </c>
      <c r="I20" s="61">
        <v>18266</v>
      </c>
      <c r="J20" s="61">
        <v>46570</v>
      </c>
      <c r="K20" s="61">
        <v>12957</v>
      </c>
      <c r="L20" s="61">
        <f>+I20+J20+K20</f>
        <v>77793</v>
      </c>
      <c r="M20" s="61">
        <v>16945</v>
      </c>
      <c r="N20" s="61">
        <v>52522</v>
      </c>
      <c r="O20" s="61">
        <v>13713</v>
      </c>
      <c r="P20" s="61">
        <f>+M20+N20+O20</f>
        <v>83180</v>
      </c>
      <c r="Q20" s="61">
        <v>25542</v>
      </c>
      <c r="R20" s="61">
        <v>52948</v>
      </c>
      <c r="S20" s="61">
        <v>14344</v>
      </c>
      <c r="T20" s="61">
        <f>+Q20+R20+S20</f>
        <v>92834</v>
      </c>
      <c r="U20" s="61">
        <v>33065</v>
      </c>
      <c r="V20" s="61">
        <v>49845</v>
      </c>
      <c r="W20" s="61">
        <v>16991</v>
      </c>
      <c r="X20" s="61">
        <f>+U20+V20+W20</f>
        <v>99901</v>
      </c>
      <c r="Y20" s="61">
        <v>31974</v>
      </c>
      <c r="Z20" s="61">
        <v>64079</v>
      </c>
      <c r="AA20" s="61">
        <v>22738</v>
      </c>
      <c r="AB20" s="61">
        <f>+Y20+Z20+AA20</f>
        <v>118791</v>
      </c>
      <c r="AC20" s="61">
        <v>35348</v>
      </c>
      <c r="AD20" s="61">
        <v>85543</v>
      </c>
      <c r="AE20" s="61">
        <v>21501</v>
      </c>
      <c r="AF20" s="61">
        <f>+AC20+AD20+AE20</f>
        <v>142392</v>
      </c>
      <c r="AG20" s="61">
        <v>43776</v>
      </c>
      <c r="AH20" s="61">
        <v>104865</v>
      </c>
      <c r="AI20" s="61">
        <v>23034</v>
      </c>
      <c r="AJ20" s="61">
        <f>+AG20+AH20+AI20</f>
        <v>171675</v>
      </c>
      <c r="AK20" s="61">
        <v>49008</v>
      </c>
      <c r="AL20" s="61">
        <v>104153</v>
      </c>
      <c r="AM20" s="61">
        <v>26346</v>
      </c>
      <c r="AN20" s="61">
        <f>+AK20+AL20+AM20</f>
        <v>179507</v>
      </c>
      <c r="AO20" s="7"/>
      <c r="AP20" s="9">
        <v>2.1</v>
      </c>
      <c r="AQ20" s="10"/>
      <c r="AR20" s="10"/>
      <c r="AS20" s="50" t="s">
        <v>24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</row>
    <row r="21" spans="1:86" s="20" customFormat="1" ht="39.75" customHeight="1">
      <c r="A21" s="17">
        <v>3</v>
      </c>
      <c r="B21" s="17"/>
      <c r="C21" s="17"/>
      <c r="D21" s="53" t="s">
        <v>49</v>
      </c>
      <c r="E21" s="60">
        <f aca="true" t="shared" si="11" ref="E21:K21">E22+E23</f>
        <v>26925</v>
      </c>
      <c r="F21" s="60">
        <f t="shared" si="11"/>
        <v>24296</v>
      </c>
      <c r="G21" s="60">
        <f>G22+G23</f>
        <v>13714</v>
      </c>
      <c r="H21" s="60">
        <f t="shared" si="11"/>
        <v>64935</v>
      </c>
      <c r="I21" s="60">
        <f t="shared" si="11"/>
        <v>28668</v>
      </c>
      <c r="J21" s="60">
        <f t="shared" si="11"/>
        <v>18478</v>
      </c>
      <c r="K21" s="60">
        <f t="shared" si="11"/>
        <v>14989</v>
      </c>
      <c r="L21" s="60">
        <f>L22+L23</f>
        <v>62135</v>
      </c>
      <c r="M21" s="60">
        <f aca="true" t="shared" si="12" ref="M21:T21">M22+M23</f>
        <v>32267</v>
      </c>
      <c r="N21" s="60">
        <f t="shared" si="12"/>
        <v>32252</v>
      </c>
      <c r="O21" s="60">
        <f t="shared" si="12"/>
        <v>16187</v>
      </c>
      <c r="P21" s="60">
        <f t="shared" si="12"/>
        <v>80706</v>
      </c>
      <c r="Q21" s="60">
        <f t="shared" si="12"/>
        <v>38963</v>
      </c>
      <c r="R21" s="60">
        <f t="shared" si="12"/>
        <v>37120</v>
      </c>
      <c r="S21" s="60">
        <f t="shared" si="12"/>
        <v>15807</v>
      </c>
      <c r="T21" s="60">
        <f t="shared" si="12"/>
        <v>91890</v>
      </c>
      <c r="U21" s="60">
        <f aca="true" t="shared" si="13" ref="U21:AM21">U22+U23</f>
        <v>50281</v>
      </c>
      <c r="V21" s="60">
        <f t="shared" si="13"/>
        <v>37057</v>
      </c>
      <c r="W21" s="60">
        <f t="shared" si="13"/>
        <v>16930</v>
      </c>
      <c r="X21" s="60">
        <f t="shared" si="13"/>
        <v>104268</v>
      </c>
      <c r="Y21" s="60">
        <f t="shared" si="13"/>
        <v>56409</v>
      </c>
      <c r="Z21" s="60">
        <f t="shared" si="13"/>
        <v>31167</v>
      </c>
      <c r="AA21" s="60">
        <f t="shared" si="13"/>
        <v>20849</v>
      </c>
      <c r="AB21" s="60">
        <f>AB22+AB23</f>
        <v>108425</v>
      </c>
      <c r="AC21" s="60">
        <f t="shared" si="13"/>
        <v>61029</v>
      </c>
      <c r="AD21" s="60">
        <f t="shared" si="13"/>
        <v>33063</v>
      </c>
      <c r="AE21" s="60">
        <f t="shared" si="13"/>
        <v>23895</v>
      </c>
      <c r="AF21" s="60">
        <f>AF22+AF23</f>
        <v>117987</v>
      </c>
      <c r="AG21" s="60">
        <f t="shared" si="13"/>
        <v>62617</v>
      </c>
      <c r="AH21" s="60">
        <f t="shared" si="13"/>
        <v>35188</v>
      </c>
      <c r="AI21" s="60">
        <f t="shared" si="13"/>
        <v>26149</v>
      </c>
      <c r="AJ21" s="60">
        <f>AJ22+AJ23</f>
        <v>123954</v>
      </c>
      <c r="AK21" s="60">
        <f t="shared" si="13"/>
        <v>67705</v>
      </c>
      <c r="AL21" s="60">
        <f t="shared" si="13"/>
        <v>33290</v>
      </c>
      <c r="AM21" s="60">
        <f t="shared" si="13"/>
        <v>27758</v>
      </c>
      <c r="AN21" s="60">
        <f>AN22+AN23</f>
        <v>128753</v>
      </c>
      <c r="AO21" s="8"/>
      <c r="AP21" s="17">
        <v>3</v>
      </c>
      <c r="AQ21" s="17"/>
      <c r="AR21" s="17"/>
      <c r="AS21" s="49" t="s">
        <v>28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</row>
    <row r="22" spans="1:86" s="3" customFormat="1" ht="39.75" customHeight="1">
      <c r="A22" s="7">
        <v>3.1</v>
      </c>
      <c r="B22" s="10"/>
      <c r="C22" s="10"/>
      <c r="D22" s="54" t="s">
        <v>46</v>
      </c>
      <c r="E22" s="61">
        <v>10179</v>
      </c>
      <c r="F22" s="61">
        <v>843</v>
      </c>
      <c r="G22" s="61">
        <v>1251</v>
      </c>
      <c r="H22" s="61">
        <f>+E22+F22+G22</f>
        <v>12273</v>
      </c>
      <c r="I22" s="61">
        <v>11052</v>
      </c>
      <c r="J22" s="61">
        <v>771</v>
      </c>
      <c r="K22" s="61">
        <v>1353</v>
      </c>
      <c r="L22" s="61">
        <f>+I22+J22+K22</f>
        <v>13176</v>
      </c>
      <c r="M22" s="61">
        <v>11319</v>
      </c>
      <c r="N22" s="61">
        <v>753</v>
      </c>
      <c r="O22" s="61">
        <v>1435</v>
      </c>
      <c r="P22" s="61">
        <f>+M22+N22+O22</f>
        <v>13507</v>
      </c>
      <c r="Q22" s="61">
        <v>12336</v>
      </c>
      <c r="R22" s="61">
        <v>727</v>
      </c>
      <c r="S22" s="61">
        <v>1475</v>
      </c>
      <c r="T22" s="61">
        <f>+Q22+R22+S22</f>
        <v>14538</v>
      </c>
      <c r="U22" s="61">
        <v>16757</v>
      </c>
      <c r="V22" s="61">
        <v>1326</v>
      </c>
      <c r="W22" s="61">
        <v>1482</v>
      </c>
      <c r="X22" s="61">
        <f>+U22+V22+W22</f>
        <v>19565</v>
      </c>
      <c r="Y22" s="61">
        <v>20660</v>
      </c>
      <c r="Z22" s="61">
        <v>1682</v>
      </c>
      <c r="AA22" s="61">
        <v>1703</v>
      </c>
      <c r="AB22" s="61">
        <f>+Y22+Z22+AA22</f>
        <v>24045</v>
      </c>
      <c r="AC22" s="61">
        <v>21018</v>
      </c>
      <c r="AD22" s="61">
        <v>1491</v>
      </c>
      <c r="AE22" s="61">
        <v>1896</v>
      </c>
      <c r="AF22" s="61">
        <f>+AC22+AD22+AE22</f>
        <v>24405</v>
      </c>
      <c r="AG22" s="61">
        <v>23583</v>
      </c>
      <c r="AH22" s="61">
        <v>1736</v>
      </c>
      <c r="AI22" s="61">
        <v>1986</v>
      </c>
      <c r="AJ22" s="61">
        <f>+AG22+AH22+AI22</f>
        <v>27305</v>
      </c>
      <c r="AK22" s="61">
        <v>25388</v>
      </c>
      <c r="AL22" s="61">
        <v>1857</v>
      </c>
      <c r="AM22" s="61">
        <v>2153</v>
      </c>
      <c r="AN22" s="61">
        <f>+AK22+AL22+AM22</f>
        <v>29398</v>
      </c>
      <c r="AO22" s="7"/>
      <c r="AP22" s="9">
        <v>3.1</v>
      </c>
      <c r="AQ22" s="10"/>
      <c r="AR22" s="10"/>
      <c r="AS22" s="50" t="s">
        <v>21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</row>
    <row r="23" spans="1:86" s="3" customFormat="1" ht="39.75" customHeight="1">
      <c r="A23" s="7">
        <v>3.2</v>
      </c>
      <c r="B23" s="10"/>
      <c r="C23" s="10"/>
      <c r="D23" s="55" t="s">
        <v>63</v>
      </c>
      <c r="E23" s="61">
        <v>16746</v>
      </c>
      <c r="F23" s="61">
        <v>23453</v>
      </c>
      <c r="G23" s="61">
        <v>12463</v>
      </c>
      <c r="H23" s="61">
        <f>+E23+F23+G23</f>
        <v>52662</v>
      </c>
      <c r="I23" s="61">
        <v>17616</v>
      </c>
      <c r="J23" s="61">
        <v>17707</v>
      </c>
      <c r="K23" s="61">
        <v>13636</v>
      </c>
      <c r="L23" s="61">
        <f>+I23+J23+K23</f>
        <v>48959</v>
      </c>
      <c r="M23" s="61">
        <v>20948</v>
      </c>
      <c r="N23" s="61">
        <v>31499</v>
      </c>
      <c r="O23" s="61">
        <v>14752</v>
      </c>
      <c r="P23" s="61">
        <f>+M23+N23+O23</f>
        <v>67199</v>
      </c>
      <c r="Q23" s="61">
        <v>26627</v>
      </c>
      <c r="R23" s="61">
        <v>36393</v>
      </c>
      <c r="S23" s="61">
        <v>14332</v>
      </c>
      <c r="T23" s="61">
        <f>+Q23+R23+S23</f>
        <v>77352</v>
      </c>
      <c r="U23" s="61">
        <v>33524</v>
      </c>
      <c r="V23" s="61">
        <v>35731</v>
      </c>
      <c r="W23" s="61">
        <v>15448</v>
      </c>
      <c r="X23" s="61">
        <f>+U23+V23+W23</f>
        <v>84703</v>
      </c>
      <c r="Y23" s="61">
        <v>35749</v>
      </c>
      <c r="Z23" s="61">
        <v>29485</v>
      </c>
      <c r="AA23" s="61">
        <v>19146</v>
      </c>
      <c r="AB23" s="61">
        <f>+Y23+Z23+AA23</f>
        <v>84380</v>
      </c>
      <c r="AC23" s="61">
        <v>40011</v>
      </c>
      <c r="AD23" s="61">
        <v>31572</v>
      </c>
      <c r="AE23" s="61">
        <v>21999</v>
      </c>
      <c r="AF23" s="61">
        <f>+AC23+AD23+AE23</f>
        <v>93582</v>
      </c>
      <c r="AG23" s="61">
        <v>39034</v>
      </c>
      <c r="AH23" s="61">
        <v>33452</v>
      </c>
      <c r="AI23" s="61">
        <v>24163</v>
      </c>
      <c r="AJ23" s="61">
        <f>+AG23+AH23+AI23</f>
        <v>96649</v>
      </c>
      <c r="AK23" s="61">
        <v>42317</v>
      </c>
      <c r="AL23" s="61">
        <v>31433</v>
      </c>
      <c r="AM23" s="61">
        <v>25605</v>
      </c>
      <c r="AN23" s="61">
        <f>+AK23+AL23+AM23</f>
        <v>99355</v>
      </c>
      <c r="AO23" s="7"/>
      <c r="AP23" s="9">
        <v>3.2</v>
      </c>
      <c r="AQ23" s="10"/>
      <c r="AR23" s="10"/>
      <c r="AS23" s="50" t="s">
        <v>24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</row>
    <row r="24" spans="1:86" s="20" customFormat="1" ht="39.75" customHeight="1">
      <c r="A24" s="17">
        <v>4</v>
      </c>
      <c r="B24" s="17"/>
      <c r="C24" s="17"/>
      <c r="D24" s="53" t="s">
        <v>60</v>
      </c>
      <c r="E24" s="60">
        <f aca="true" t="shared" si="14" ref="E24:K24">E25+E26+E27</f>
        <v>24150</v>
      </c>
      <c r="F24" s="60">
        <f t="shared" si="14"/>
        <v>7851</v>
      </c>
      <c r="G24" s="60">
        <f>G25+G26+G27</f>
        <v>26805</v>
      </c>
      <c r="H24" s="60">
        <f t="shared" si="14"/>
        <v>58806</v>
      </c>
      <c r="I24" s="60">
        <f t="shared" si="14"/>
        <v>26113</v>
      </c>
      <c r="J24" s="60">
        <f t="shared" si="14"/>
        <v>9299</v>
      </c>
      <c r="K24" s="60">
        <f t="shared" si="14"/>
        <v>30091</v>
      </c>
      <c r="L24" s="60">
        <f>L25+L26+L27</f>
        <v>65503</v>
      </c>
      <c r="M24" s="60">
        <f aca="true" t="shared" si="15" ref="M24:T24">M25+M26+M27</f>
        <v>29637</v>
      </c>
      <c r="N24" s="60">
        <f t="shared" si="15"/>
        <v>9134</v>
      </c>
      <c r="O24" s="60">
        <f t="shared" si="15"/>
        <v>33993</v>
      </c>
      <c r="P24" s="60">
        <f t="shared" si="15"/>
        <v>72764</v>
      </c>
      <c r="Q24" s="60">
        <f t="shared" si="15"/>
        <v>34169</v>
      </c>
      <c r="R24" s="60">
        <f t="shared" si="15"/>
        <v>8588</v>
      </c>
      <c r="S24" s="60">
        <f t="shared" si="15"/>
        <v>38364</v>
      </c>
      <c r="T24" s="60">
        <f t="shared" si="15"/>
        <v>81121</v>
      </c>
      <c r="U24" s="60">
        <f aca="true" t="shared" si="16" ref="U24:AM24">U25+U26+U27</f>
        <v>46733</v>
      </c>
      <c r="V24" s="60">
        <f t="shared" si="16"/>
        <v>-7580</v>
      </c>
      <c r="W24" s="60">
        <f t="shared" si="16"/>
        <v>41818</v>
      </c>
      <c r="X24" s="60">
        <f t="shared" si="16"/>
        <v>80971</v>
      </c>
      <c r="Y24" s="60">
        <f t="shared" si="16"/>
        <v>51018</v>
      </c>
      <c r="Z24" s="60">
        <f t="shared" si="16"/>
        <v>-1982</v>
      </c>
      <c r="AA24" s="60">
        <f t="shared" si="16"/>
        <v>48842</v>
      </c>
      <c r="AB24" s="60">
        <f>AB25+AB26+AB27</f>
        <v>97878</v>
      </c>
      <c r="AC24" s="60">
        <f t="shared" si="16"/>
        <v>58289</v>
      </c>
      <c r="AD24" s="60">
        <f t="shared" si="16"/>
        <v>-6611</v>
      </c>
      <c r="AE24" s="60">
        <f t="shared" si="16"/>
        <v>54267</v>
      </c>
      <c r="AF24" s="60">
        <f>AF25+AF26+AF27</f>
        <v>105945</v>
      </c>
      <c r="AG24" s="60">
        <f t="shared" si="16"/>
        <v>64364</v>
      </c>
      <c r="AH24" s="60">
        <f t="shared" si="16"/>
        <v>637</v>
      </c>
      <c r="AI24" s="60">
        <f t="shared" si="16"/>
        <v>62482</v>
      </c>
      <c r="AJ24" s="60">
        <f>AJ25+AJ26+AJ27</f>
        <v>127483</v>
      </c>
      <c r="AK24" s="60">
        <f t="shared" si="16"/>
        <v>74982</v>
      </c>
      <c r="AL24" s="60">
        <f t="shared" si="16"/>
        <v>-2722</v>
      </c>
      <c r="AM24" s="60">
        <f t="shared" si="16"/>
        <v>68935</v>
      </c>
      <c r="AN24" s="60">
        <f>AN25+AN26+AN27</f>
        <v>141195</v>
      </c>
      <c r="AO24" s="8"/>
      <c r="AP24" s="17">
        <v>4</v>
      </c>
      <c r="AQ24" s="17"/>
      <c r="AR24" s="17"/>
      <c r="AS24" s="49" t="s">
        <v>29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</row>
    <row r="25" spans="1:86" s="3" customFormat="1" ht="39.75" customHeight="1">
      <c r="A25" s="9">
        <v>4.1</v>
      </c>
      <c r="B25" s="10"/>
      <c r="C25" s="10"/>
      <c r="D25" s="54" t="s">
        <v>50</v>
      </c>
      <c r="E25" s="61">
        <v>3534</v>
      </c>
      <c r="F25" s="61">
        <v>0</v>
      </c>
      <c r="G25" s="61">
        <v>2409</v>
      </c>
      <c r="H25" s="61">
        <f>+E25+F25+G25</f>
        <v>5943</v>
      </c>
      <c r="I25" s="61">
        <v>4157</v>
      </c>
      <c r="J25" s="61">
        <v>0</v>
      </c>
      <c r="K25" s="61">
        <v>2715</v>
      </c>
      <c r="L25" s="61">
        <f>+I25+J25+K25</f>
        <v>6872</v>
      </c>
      <c r="M25" s="61">
        <v>4351</v>
      </c>
      <c r="N25" s="61">
        <v>0</v>
      </c>
      <c r="O25" s="61">
        <v>3009</v>
      </c>
      <c r="P25" s="61">
        <f>+M25+N25+O25</f>
        <v>7360</v>
      </c>
      <c r="Q25" s="61">
        <v>4874</v>
      </c>
      <c r="R25" s="61">
        <v>0</v>
      </c>
      <c r="S25" s="61">
        <v>3369</v>
      </c>
      <c r="T25" s="61">
        <f>+Q25+R25+S25</f>
        <v>8243</v>
      </c>
      <c r="U25" s="61">
        <v>5652</v>
      </c>
      <c r="V25" s="61">
        <v>0</v>
      </c>
      <c r="W25" s="61">
        <v>3816</v>
      </c>
      <c r="X25" s="61">
        <f>+U25+V25+W25</f>
        <v>9468</v>
      </c>
      <c r="Y25" s="61">
        <v>6975</v>
      </c>
      <c r="Z25" s="61"/>
      <c r="AA25" s="61">
        <v>4548</v>
      </c>
      <c r="AB25" s="61">
        <f>+Y25+Z25+AA25</f>
        <v>11523</v>
      </c>
      <c r="AC25" s="61">
        <v>8345</v>
      </c>
      <c r="AD25" s="61"/>
      <c r="AE25" s="61">
        <v>5209</v>
      </c>
      <c r="AF25" s="61">
        <f>+AC25+AD25+AE25</f>
        <v>13554</v>
      </c>
      <c r="AG25" s="61">
        <v>9751</v>
      </c>
      <c r="AH25" s="61"/>
      <c r="AI25" s="61">
        <v>5866</v>
      </c>
      <c r="AJ25" s="61">
        <f>+AG25+AH25+AI25</f>
        <v>15617</v>
      </c>
      <c r="AK25" s="61">
        <v>11098</v>
      </c>
      <c r="AL25" s="61"/>
      <c r="AM25" s="61">
        <v>6925</v>
      </c>
      <c r="AN25" s="61">
        <f>+AK25+AL25+AM25</f>
        <v>18023</v>
      </c>
      <c r="AO25" s="7"/>
      <c r="AP25" s="9">
        <v>4.1</v>
      </c>
      <c r="AQ25" s="10"/>
      <c r="AR25" s="10"/>
      <c r="AS25" s="50" t="s">
        <v>30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</row>
    <row r="26" spans="1:86" s="3" customFormat="1" ht="39.75" customHeight="1">
      <c r="A26" s="9">
        <v>4.2</v>
      </c>
      <c r="B26" s="10"/>
      <c r="C26" s="10"/>
      <c r="D26" s="54" t="s">
        <v>46</v>
      </c>
      <c r="E26" s="61">
        <v>877</v>
      </c>
      <c r="F26" s="61">
        <v>287</v>
      </c>
      <c r="G26" s="61">
        <f>1408</f>
        <v>1408</v>
      </c>
      <c r="H26" s="61">
        <f>+E26+F26+G26</f>
        <v>2572</v>
      </c>
      <c r="I26" s="61">
        <v>960</v>
      </c>
      <c r="J26" s="61">
        <v>144</v>
      </c>
      <c r="K26" s="61">
        <v>1638</v>
      </c>
      <c r="L26" s="61">
        <f>+I26+J26+K26</f>
        <v>2742</v>
      </c>
      <c r="M26" s="61">
        <v>972</v>
      </c>
      <c r="N26" s="61">
        <v>130</v>
      </c>
      <c r="O26" s="61">
        <v>1784</v>
      </c>
      <c r="P26" s="61">
        <f>+M26+N26+O26</f>
        <v>2886</v>
      </c>
      <c r="Q26" s="61">
        <v>924</v>
      </c>
      <c r="R26" s="61">
        <v>163</v>
      </c>
      <c r="S26" s="61">
        <v>1735</v>
      </c>
      <c r="T26" s="61">
        <f>+Q26+R26+S26</f>
        <v>2822</v>
      </c>
      <c r="U26" s="61">
        <v>1017</v>
      </c>
      <c r="V26" s="61">
        <v>148</v>
      </c>
      <c r="W26" s="61">
        <v>1735</v>
      </c>
      <c r="X26" s="61">
        <f>+U26+V26+W26</f>
        <v>2900</v>
      </c>
      <c r="Y26" s="61">
        <v>1402</v>
      </c>
      <c r="Z26" s="61">
        <v>113</v>
      </c>
      <c r="AA26" s="61">
        <v>1871</v>
      </c>
      <c r="AB26" s="61">
        <f>+Y26+Z26+AA26</f>
        <v>3386</v>
      </c>
      <c r="AC26" s="61">
        <v>1649</v>
      </c>
      <c r="AD26" s="61">
        <v>134</v>
      </c>
      <c r="AE26" s="61">
        <v>1172</v>
      </c>
      <c r="AF26" s="61">
        <f>+AC26+AD26+AE26</f>
        <v>2955</v>
      </c>
      <c r="AG26" s="61">
        <v>1843</v>
      </c>
      <c r="AH26" s="61">
        <v>5985</v>
      </c>
      <c r="AI26" s="61">
        <v>2271</v>
      </c>
      <c r="AJ26" s="61">
        <f>+AG26+AH26+AI26</f>
        <v>10099</v>
      </c>
      <c r="AK26" s="61">
        <v>2129</v>
      </c>
      <c r="AL26" s="61">
        <v>1114</v>
      </c>
      <c r="AM26" s="61">
        <v>1895</v>
      </c>
      <c r="AN26" s="61">
        <f>+AK26+AL26+AM26</f>
        <v>5138</v>
      </c>
      <c r="AO26" s="7"/>
      <c r="AP26" s="9">
        <v>4.2</v>
      </c>
      <c r="AQ26" s="10"/>
      <c r="AR26" s="10"/>
      <c r="AS26" s="50" t="s">
        <v>21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</row>
    <row r="27" spans="1:86" s="3" customFormat="1" ht="39.75" customHeight="1">
      <c r="A27" s="9">
        <v>4.3</v>
      </c>
      <c r="B27" s="10"/>
      <c r="C27" s="10"/>
      <c r="D27" s="55" t="s">
        <v>63</v>
      </c>
      <c r="E27" s="61">
        <v>19739</v>
      </c>
      <c r="F27" s="61">
        <v>7564</v>
      </c>
      <c r="G27" s="61">
        <v>22988</v>
      </c>
      <c r="H27" s="61">
        <f>+E27+F27+G27</f>
        <v>50291</v>
      </c>
      <c r="I27" s="61">
        <v>20996</v>
      </c>
      <c r="J27" s="61">
        <v>9155</v>
      </c>
      <c r="K27" s="61">
        <v>25738</v>
      </c>
      <c r="L27" s="61">
        <f>+I27+J27+K27</f>
        <v>55889</v>
      </c>
      <c r="M27" s="61">
        <v>24314</v>
      </c>
      <c r="N27" s="61">
        <v>9004</v>
      </c>
      <c r="O27" s="61">
        <v>29200</v>
      </c>
      <c r="P27" s="61">
        <f>+M27+N27+O27</f>
        <v>62518</v>
      </c>
      <c r="Q27" s="61">
        <v>28371</v>
      </c>
      <c r="R27" s="61">
        <v>8425</v>
      </c>
      <c r="S27" s="61">
        <v>33260</v>
      </c>
      <c r="T27" s="61">
        <f>+Q27+R27+S27</f>
        <v>70056</v>
      </c>
      <c r="U27" s="61">
        <v>40064</v>
      </c>
      <c r="V27" s="61">
        <v>-7728</v>
      </c>
      <c r="W27" s="61">
        <v>36267</v>
      </c>
      <c r="X27" s="61">
        <f>+U27+V27+W27</f>
        <v>68603</v>
      </c>
      <c r="Y27" s="61">
        <v>42641</v>
      </c>
      <c r="Z27" s="61">
        <v>-2095</v>
      </c>
      <c r="AA27" s="61">
        <v>42423</v>
      </c>
      <c r="AB27" s="61">
        <f>+Y27+Z27+AA27</f>
        <v>82969</v>
      </c>
      <c r="AC27" s="61">
        <v>48295</v>
      </c>
      <c r="AD27" s="61">
        <v>-6745</v>
      </c>
      <c r="AE27" s="61">
        <v>47886</v>
      </c>
      <c r="AF27" s="61">
        <f>+AC27+AD27+AE27</f>
        <v>89436</v>
      </c>
      <c r="AG27" s="61">
        <v>52770</v>
      </c>
      <c r="AH27" s="61">
        <v>-5348</v>
      </c>
      <c r="AI27" s="61">
        <v>54345</v>
      </c>
      <c r="AJ27" s="61">
        <f>+AG27+AH27+AI27</f>
        <v>101767</v>
      </c>
      <c r="AK27" s="61">
        <v>61755</v>
      </c>
      <c r="AL27" s="61">
        <v>-3836</v>
      </c>
      <c r="AM27" s="61">
        <v>60115</v>
      </c>
      <c r="AN27" s="61">
        <f>+AK27+AL27+AM27</f>
        <v>118034</v>
      </c>
      <c r="AO27" s="7"/>
      <c r="AP27" s="9">
        <v>4.3</v>
      </c>
      <c r="AQ27" s="10"/>
      <c r="AR27" s="10"/>
      <c r="AS27" s="50" t="s">
        <v>24</v>
      </c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</row>
    <row r="28" spans="1:86" s="20" customFormat="1" ht="39.75" customHeight="1">
      <c r="A28" s="17">
        <v>5</v>
      </c>
      <c r="B28" s="17"/>
      <c r="C28" s="17"/>
      <c r="D28" s="53" t="s">
        <v>51</v>
      </c>
      <c r="E28" s="60">
        <f aca="true" t="shared" si="17" ref="E28:K28">E29+E30+E31</f>
        <v>22784</v>
      </c>
      <c r="F28" s="60">
        <f t="shared" si="17"/>
        <v>-273</v>
      </c>
      <c r="G28" s="60">
        <f>G29+G30+G31</f>
        <v>1240</v>
      </c>
      <c r="H28" s="60">
        <f t="shared" si="17"/>
        <v>23751</v>
      </c>
      <c r="I28" s="60">
        <f t="shared" si="17"/>
        <v>25235</v>
      </c>
      <c r="J28" s="60">
        <f t="shared" si="17"/>
        <v>-460</v>
      </c>
      <c r="K28" s="60">
        <f t="shared" si="17"/>
        <v>1475</v>
      </c>
      <c r="L28" s="60">
        <f>L29+L30+L31</f>
        <v>26250</v>
      </c>
      <c r="M28" s="60">
        <f aca="true" t="shared" si="18" ref="M28:T28">M29+M30+M31</f>
        <v>30464</v>
      </c>
      <c r="N28" s="60">
        <f t="shared" si="18"/>
        <v>-762</v>
      </c>
      <c r="O28" s="60">
        <f t="shared" si="18"/>
        <v>1913</v>
      </c>
      <c r="P28" s="60">
        <f t="shared" si="18"/>
        <v>31615</v>
      </c>
      <c r="Q28" s="60">
        <f t="shared" si="18"/>
        <v>32993</v>
      </c>
      <c r="R28" s="60">
        <f t="shared" si="18"/>
        <v>-873</v>
      </c>
      <c r="S28" s="60">
        <f t="shared" si="18"/>
        <v>2364</v>
      </c>
      <c r="T28" s="60">
        <f t="shared" si="18"/>
        <v>34484</v>
      </c>
      <c r="U28" s="60">
        <f aca="true" t="shared" si="19" ref="U28:AM28">U29+U30+U31</f>
        <v>39207</v>
      </c>
      <c r="V28" s="60">
        <f t="shared" si="19"/>
        <v>-1555</v>
      </c>
      <c r="W28" s="60">
        <f t="shared" si="19"/>
        <v>2992</v>
      </c>
      <c r="X28" s="60">
        <f t="shared" si="19"/>
        <v>40644</v>
      </c>
      <c r="Y28" s="60">
        <f t="shared" si="19"/>
        <v>50553</v>
      </c>
      <c r="Z28" s="60">
        <f t="shared" si="19"/>
        <v>-2095</v>
      </c>
      <c r="AA28" s="60">
        <f t="shared" si="19"/>
        <v>3646</v>
      </c>
      <c r="AB28" s="60">
        <f>AB29+AB30+AB31</f>
        <v>52104</v>
      </c>
      <c r="AC28" s="60">
        <f t="shared" si="19"/>
        <v>55000</v>
      </c>
      <c r="AD28" s="60">
        <f t="shared" si="19"/>
        <v>-2522</v>
      </c>
      <c r="AE28" s="60">
        <f t="shared" si="19"/>
        <v>4409</v>
      </c>
      <c r="AF28" s="60">
        <f>AF29+AF30+AF31</f>
        <v>56887</v>
      </c>
      <c r="AG28" s="60">
        <f t="shared" si="19"/>
        <v>59474</v>
      </c>
      <c r="AH28" s="60">
        <f t="shared" si="19"/>
        <v>-3075</v>
      </c>
      <c r="AI28" s="60">
        <f t="shared" si="19"/>
        <v>5290</v>
      </c>
      <c r="AJ28" s="60">
        <f>AJ29+AJ30+AJ31</f>
        <v>61689</v>
      </c>
      <c r="AK28" s="60">
        <f t="shared" si="19"/>
        <v>67700</v>
      </c>
      <c r="AL28" s="60">
        <f t="shared" si="19"/>
        <v>-3602</v>
      </c>
      <c r="AM28" s="60">
        <f t="shared" si="19"/>
        <v>6177</v>
      </c>
      <c r="AN28" s="60">
        <f>AN29+AN30+AN31</f>
        <v>70275</v>
      </c>
      <c r="AO28" s="8"/>
      <c r="AP28" s="17">
        <v>5</v>
      </c>
      <c r="AQ28" s="17"/>
      <c r="AR28" s="17"/>
      <c r="AS28" s="49" t="s">
        <v>31</v>
      </c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</row>
    <row r="29" spans="1:86" s="3" customFormat="1" ht="39.75" customHeight="1">
      <c r="A29" s="9">
        <v>5.1</v>
      </c>
      <c r="B29" s="10"/>
      <c r="C29" s="10"/>
      <c r="D29" s="54" t="s">
        <v>50</v>
      </c>
      <c r="E29" s="61">
        <v>16238</v>
      </c>
      <c r="F29" s="61">
        <v>0</v>
      </c>
      <c r="G29" s="61">
        <v>214</v>
      </c>
      <c r="H29" s="61">
        <f>+E29+F29+G29</f>
        <v>16452</v>
      </c>
      <c r="I29" s="61">
        <v>17799</v>
      </c>
      <c r="J29" s="61">
        <v>0</v>
      </c>
      <c r="K29" s="61">
        <v>236</v>
      </c>
      <c r="L29" s="61">
        <f>+I29+J29+K29</f>
        <v>18035</v>
      </c>
      <c r="M29" s="61">
        <v>21933</v>
      </c>
      <c r="N29" s="61">
        <v>0</v>
      </c>
      <c r="O29" s="61">
        <v>238</v>
      </c>
      <c r="P29" s="61">
        <f>+M29+N29+O29</f>
        <v>22171</v>
      </c>
      <c r="Q29" s="61">
        <v>24167</v>
      </c>
      <c r="R29" s="61">
        <v>0</v>
      </c>
      <c r="S29" s="61">
        <v>250</v>
      </c>
      <c r="T29" s="61">
        <f>+Q29+R29+S29</f>
        <v>24417</v>
      </c>
      <c r="U29" s="61">
        <v>27587</v>
      </c>
      <c r="V29" s="61">
        <v>0</v>
      </c>
      <c r="W29" s="61">
        <v>246</v>
      </c>
      <c r="X29" s="61">
        <f>+U29+V29+W29</f>
        <v>27833</v>
      </c>
      <c r="Y29" s="61">
        <v>35665</v>
      </c>
      <c r="Z29" s="61"/>
      <c r="AA29" s="61">
        <v>252</v>
      </c>
      <c r="AB29" s="61">
        <f>+Y29+Z29+AA29</f>
        <v>35917</v>
      </c>
      <c r="AC29" s="61">
        <v>39766</v>
      </c>
      <c r="AD29" s="61"/>
      <c r="AE29" s="61">
        <v>263</v>
      </c>
      <c r="AF29" s="61">
        <f>+AC29+AD29+AE29</f>
        <v>40029</v>
      </c>
      <c r="AG29" s="61">
        <v>45014</v>
      </c>
      <c r="AH29" s="61"/>
      <c r="AI29" s="61">
        <v>275</v>
      </c>
      <c r="AJ29" s="61">
        <f>+AG29+AH29+AI29</f>
        <v>45289</v>
      </c>
      <c r="AK29" s="61">
        <v>51799</v>
      </c>
      <c r="AL29" s="61"/>
      <c r="AM29" s="61">
        <v>310</v>
      </c>
      <c r="AN29" s="61">
        <f>+AK29+AL29+AM29</f>
        <v>52109</v>
      </c>
      <c r="AO29" s="7"/>
      <c r="AP29" s="9">
        <v>5.1</v>
      </c>
      <c r="AQ29" s="10"/>
      <c r="AR29" s="10"/>
      <c r="AS29" s="50" t="s">
        <v>30</v>
      </c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</row>
    <row r="30" spans="1:86" s="3" customFormat="1" ht="39.75" customHeight="1">
      <c r="A30" s="9">
        <v>5.2</v>
      </c>
      <c r="B30" s="10"/>
      <c r="C30" s="10"/>
      <c r="D30" s="54" t="s">
        <v>46</v>
      </c>
      <c r="E30" s="61">
        <v>5425</v>
      </c>
      <c r="F30" s="61">
        <v>0</v>
      </c>
      <c r="G30" s="61">
        <v>0</v>
      </c>
      <c r="H30" s="61">
        <f>+E30+F30+G30</f>
        <v>5425</v>
      </c>
      <c r="I30" s="61">
        <v>6457</v>
      </c>
      <c r="J30" s="61">
        <v>0</v>
      </c>
      <c r="K30" s="61"/>
      <c r="L30" s="61">
        <f>+I30+J30+K30</f>
        <v>6457</v>
      </c>
      <c r="M30" s="61">
        <v>7386</v>
      </c>
      <c r="N30" s="61">
        <v>0</v>
      </c>
      <c r="O30" s="61"/>
      <c r="P30" s="61">
        <f>+M30+N30+O30</f>
        <v>7386</v>
      </c>
      <c r="Q30" s="61">
        <v>7723</v>
      </c>
      <c r="R30" s="61">
        <v>0</v>
      </c>
      <c r="S30" s="61"/>
      <c r="T30" s="61">
        <f>+Q30+R30+S30</f>
        <v>7723</v>
      </c>
      <c r="U30" s="61">
        <v>10288</v>
      </c>
      <c r="V30" s="61">
        <v>0</v>
      </c>
      <c r="W30" s="61">
        <v>0</v>
      </c>
      <c r="X30" s="61">
        <f>+U30+V30+W30</f>
        <v>10288</v>
      </c>
      <c r="Y30" s="61">
        <v>13363</v>
      </c>
      <c r="Z30" s="61"/>
      <c r="AA30" s="61"/>
      <c r="AB30" s="61">
        <f>+Y30+Z30+AA30</f>
        <v>13363</v>
      </c>
      <c r="AC30" s="61">
        <v>13567</v>
      </c>
      <c r="AD30" s="61"/>
      <c r="AE30" s="61"/>
      <c r="AF30" s="61">
        <f>+AC30+AD30+AE30</f>
        <v>13567</v>
      </c>
      <c r="AG30" s="61">
        <v>12755</v>
      </c>
      <c r="AH30" s="61"/>
      <c r="AI30" s="61"/>
      <c r="AJ30" s="61">
        <f>+AG30+AH30+AI30</f>
        <v>12755</v>
      </c>
      <c r="AK30" s="61">
        <v>13958</v>
      </c>
      <c r="AL30" s="61"/>
      <c r="AM30" s="61"/>
      <c r="AN30" s="61">
        <f>+AK30+AL30+AM30</f>
        <v>13958</v>
      </c>
      <c r="AO30" s="7"/>
      <c r="AP30" s="9">
        <v>5.2</v>
      </c>
      <c r="AQ30" s="10"/>
      <c r="AR30" s="10"/>
      <c r="AS30" s="50" t="s">
        <v>21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</row>
    <row r="31" spans="1:86" s="3" customFormat="1" ht="39.75" customHeight="1">
      <c r="A31" s="9">
        <v>5.3</v>
      </c>
      <c r="B31" s="10"/>
      <c r="C31" s="10"/>
      <c r="D31" s="55" t="s">
        <v>63</v>
      </c>
      <c r="E31" s="61">
        <v>1121</v>
      </c>
      <c r="F31" s="61">
        <v>-273</v>
      </c>
      <c r="G31" s="61">
        <v>1026</v>
      </c>
      <c r="H31" s="61">
        <f>+E31+F31+G31</f>
        <v>1874</v>
      </c>
      <c r="I31" s="61">
        <v>979</v>
      </c>
      <c r="J31" s="61">
        <v>-460</v>
      </c>
      <c r="K31" s="61">
        <v>1239</v>
      </c>
      <c r="L31" s="61">
        <f>+I31+J31+K31</f>
        <v>1758</v>
      </c>
      <c r="M31" s="61">
        <v>1145</v>
      </c>
      <c r="N31" s="61">
        <v>-762</v>
      </c>
      <c r="O31" s="61">
        <v>1675</v>
      </c>
      <c r="P31" s="61">
        <f>+M31+N31+O31</f>
        <v>2058</v>
      </c>
      <c r="Q31" s="61">
        <v>1103</v>
      </c>
      <c r="R31" s="61">
        <v>-873</v>
      </c>
      <c r="S31" s="61">
        <v>2114</v>
      </c>
      <c r="T31" s="61">
        <f>+Q31+R31+S31</f>
        <v>2344</v>
      </c>
      <c r="U31" s="61">
        <v>1332</v>
      </c>
      <c r="V31" s="61">
        <v>-1555</v>
      </c>
      <c r="W31" s="61">
        <v>2746</v>
      </c>
      <c r="X31" s="61">
        <f>+U31+V31+W31</f>
        <v>2523</v>
      </c>
      <c r="Y31" s="61">
        <v>1525</v>
      </c>
      <c r="Z31" s="61">
        <v>-2095</v>
      </c>
      <c r="AA31" s="61">
        <v>3394</v>
      </c>
      <c r="AB31" s="61">
        <f>+Y31+Z31+AA31</f>
        <v>2824</v>
      </c>
      <c r="AC31" s="61">
        <v>1667</v>
      </c>
      <c r="AD31" s="61">
        <v>-2522</v>
      </c>
      <c r="AE31" s="61">
        <v>4146</v>
      </c>
      <c r="AF31" s="61">
        <f>+AC31+AD31+AE31</f>
        <v>3291</v>
      </c>
      <c r="AG31" s="61">
        <v>1705</v>
      </c>
      <c r="AH31" s="61">
        <v>-3075</v>
      </c>
      <c r="AI31" s="61">
        <v>5015</v>
      </c>
      <c r="AJ31" s="61">
        <f>+AG31+AH31+AI31</f>
        <v>3645</v>
      </c>
      <c r="AK31" s="61">
        <v>1943</v>
      </c>
      <c r="AL31" s="61">
        <v>-3602</v>
      </c>
      <c r="AM31" s="61">
        <v>5867</v>
      </c>
      <c r="AN31" s="61">
        <f>+AK31+AL31+AM31</f>
        <v>4208</v>
      </c>
      <c r="AO31" s="7"/>
      <c r="AP31" s="9">
        <v>5.3</v>
      </c>
      <c r="AQ31" s="10"/>
      <c r="AR31" s="10"/>
      <c r="AS31" s="50" t="s">
        <v>24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</row>
    <row r="32" spans="1:86" s="20" customFormat="1" ht="39.75" customHeight="1">
      <c r="A32" s="17">
        <v>6</v>
      </c>
      <c r="B32" s="17"/>
      <c r="C32" s="17"/>
      <c r="D32" s="53" t="s">
        <v>52</v>
      </c>
      <c r="E32" s="60">
        <f aca="true" t="shared" si="20" ref="E32:K32">E33+E36</f>
        <v>4525</v>
      </c>
      <c r="F32" s="60">
        <f t="shared" si="20"/>
        <v>2990</v>
      </c>
      <c r="G32" s="60">
        <f>G33+G36</f>
        <v>268</v>
      </c>
      <c r="H32" s="60">
        <f t="shared" si="20"/>
        <v>7783</v>
      </c>
      <c r="I32" s="60">
        <f t="shared" si="20"/>
        <v>3928</v>
      </c>
      <c r="J32" s="60">
        <f t="shared" si="20"/>
        <v>3594</v>
      </c>
      <c r="K32" s="60">
        <f t="shared" si="20"/>
        <v>288</v>
      </c>
      <c r="L32" s="60">
        <f>L33+L36</f>
        <v>7810</v>
      </c>
      <c r="M32" s="60">
        <f aca="true" t="shared" si="21" ref="M32:T32">M33+M36</f>
        <v>4059</v>
      </c>
      <c r="N32" s="60">
        <f t="shared" si="21"/>
        <v>4439</v>
      </c>
      <c r="O32" s="60">
        <f t="shared" si="21"/>
        <v>318</v>
      </c>
      <c r="P32" s="60">
        <f t="shared" si="21"/>
        <v>8816</v>
      </c>
      <c r="Q32" s="60">
        <f t="shared" si="21"/>
        <v>4204</v>
      </c>
      <c r="R32" s="60">
        <f t="shared" si="21"/>
        <v>4406</v>
      </c>
      <c r="S32" s="60">
        <f t="shared" si="21"/>
        <v>325</v>
      </c>
      <c r="T32" s="60">
        <f t="shared" si="21"/>
        <v>8935</v>
      </c>
      <c r="U32" s="60">
        <f aca="true" t="shared" si="22" ref="U32:AM32">U33+U36</f>
        <v>5065</v>
      </c>
      <c r="V32" s="60">
        <f t="shared" si="22"/>
        <v>6189</v>
      </c>
      <c r="W32" s="60">
        <f t="shared" si="22"/>
        <v>340</v>
      </c>
      <c r="X32" s="60">
        <f t="shared" si="22"/>
        <v>11594</v>
      </c>
      <c r="Y32" s="60">
        <f t="shared" si="22"/>
        <v>5945</v>
      </c>
      <c r="Z32" s="60">
        <f t="shared" si="22"/>
        <v>6216</v>
      </c>
      <c r="AA32" s="60">
        <f t="shared" si="22"/>
        <v>390</v>
      </c>
      <c r="AB32" s="60">
        <f>AB33+AB36</f>
        <v>12551</v>
      </c>
      <c r="AC32" s="60">
        <f t="shared" si="22"/>
        <v>7536</v>
      </c>
      <c r="AD32" s="60">
        <f t="shared" si="22"/>
        <v>5888</v>
      </c>
      <c r="AE32" s="60">
        <f t="shared" si="22"/>
        <v>409</v>
      </c>
      <c r="AF32" s="60">
        <f>AF33+AF36</f>
        <v>13833</v>
      </c>
      <c r="AG32" s="60">
        <f t="shared" si="22"/>
        <v>7784</v>
      </c>
      <c r="AH32" s="60">
        <f t="shared" si="22"/>
        <v>8225</v>
      </c>
      <c r="AI32" s="60">
        <f t="shared" si="22"/>
        <v>446</v>
      </c>
      <c r="AJ32" s="60">
        <f>AJ33+AJ36</f>
        <v>16455</v>
      </c>
      <c r="AK32" s="60">
        <f t="shared" si="22"/>
        <v>8430</v>
      </c>
      <c r="AL32" s="60">
        <f t="shared" si="22"/>
        <v>10531</v>
      </c>
      <c r="AM32" s="60">
        <f t="shared" si="22"/>
        <v>410</v>
      </c>
      <c r="AN32" s="60">
        <f>AN33+AN36</f>
        <v>19371</v>
      </c>
      <c r="AO32" s="8"/>
      <c r="AP32" s="17">
        <v>6</v>
      </c>
      <c r="AQ32" s="17"/>
      <c r="AR32" s="17"/>
      <c r="AS32" s="49" t="s">
        <v>32</v>
      </c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</row>
    <row r="33" spans="1:86" s="3" customFormat="1" ht="39.75" customHeight="1">
      <c r="A33" s="9">
        <v>6.1</v>
      </c>
      <c r="B33" s="10"/>
      <c r="C33" s="10"/>
      <c r="D33" s="54" t="s">
        <v>61</v>
      </c>
      <c r="E33" s="61">
        <f aca="true" t="shared" si="23" ref="E33:K33">E34+E35</f>
        <v>4287</v>
      </c>
      <c r="F33" s="61">
        <f t="shared" si="23"/>
        <v>2915</v>
      </c>
      <c r="G33" s="61">
        <f>G34+G35</f>
        <v>215</v>
      </c>
      <c r="H33" s="61">
        <f t="shared" si="23"/>
        <v>7417</v>
      </c>
      <c r="I33" s="61">
        <f t="shared" si="23"/>
        <v>3677</v>
      </c>
      <c r="J33" s="61">
        <f t="shared" si="23"/>
        <v>3548</v>
      </c>
      <c r="K33" s="61">
        <f t="shared" si="23"/>
        <v>230</v>
      </c>
      <c r="L33" s="61">
        <f>L34+L35</f>
        <v>7455</v>
      </c>
      <c r="M33" s="61">
        <f aca="true" t="shared" si="24" ref="M33:T33">M34+M35</f>
        <v>3762</v>
      </c>
      <c r="N33" s="61">
        <f t="shared" si="24"/>
        <v>4315</v>
      </c>
      <c r="O33" s="61">
        <f t="shared" si="24"/>
        <v>256</v>
      </c>
      <c r="P33" s="61">
        <f t="shared" si="24"/>
        <v>8333</v>
      </c>
      <c r="Q33" s="61">
        <f t="shared" si="24"/>
        <v>3896</v>
      </c>
      <c r="R33" s="61">
        <f t="shared" si="24"/>
        <v>4338</v>
      </c>
      <c r="S33" s="61">
        <f t="shared" si="24"/>
        <v>260</v>
      </c>
      <c r="T33" s="61">
        <f t="shared" si="24"/>
        <v>8494</v>
      </c>
      <c r="U33" s="61">
        <f aca="true" t="shared" si="25" ref="U33:AM33">U34+U35</f>
        <v>4670</v>
      </c>
      <c r="V33" s="61">
        <f t="shared" si="25"/>
        <v>6253</v>
      </c>
      <c r="W33" s="61">
        <f t="shared" si="25"/>
        <v>272</v>
      </c>
      <c r="X33" s="61">
        <f t="shared" si="25"/>
        <v>11195</v>
      </c>
      <c r="Y33" s="61">
        <f t="shared" si="25"/>
        <v>5478</v>
      </c>
      <c r="Z33" s="61">
        <f t="shared" si="25"/>
        <v>6328</v>
      </c>
      <c r="AA33" s="61">
        <f t="shared" si="25"/>
        <v>316</v>
      </c>
      <c r="AB33" s="61">
        <f>AB34+AB35</f>
        <v>12122</v>
      </c>
      <c r="AC33" s="61">
        <f t="shared" si="25"/>
        <v>6963</v>
      </c>
      <c r="AD33" s="61">
        <f t="shared" si="25"/>
        <v>5967</v>
      </c>
      <c r="AE33" s="61">
        <f t="shared" si="25"/>
        <v>329</v>
      </c>
      <c r="AF33" s="61">
        <f>AF34+AF35</f>
        <v>13259</v>
      </c>
      <c r="AG33" s="61">
        <f t="shared" si="25"/>
        <v>7178</v>
      </c>
      <c r="AH33" s="61">
        <f t="shared" si="25"/>
        <v>8279</v>
      </c>
      <c r="AI33" s="61">
        <f t="shared" si="25"/>
        <v>366</v>
      </c>
      <c r="AJ33" s="61">
        <f>AJ34+AJ35</f>
        <v>15823</v>
      </c>
      <c r="AK33" s="61">
        <f t="shared" si="25"/>
        <v>7817</v>
      </c>
      <c r="AL33" s="61">
        <f t="shared" si="25"/>
        <v>10611</v>
      </c>
      <c r="AM33" s="61">
        <f t="shared" si="25"/>
        <v>323</v>
      </c>
      <c r="AN33" s="61">
        <f>AN34+AN35</f>
        <v>18751</v>
      </c>
      <c r="AO33" s="7"/>
      <c r="AP33" s="9">
        <v>6.1</v>
      </c>
      <c r="AQ33" s="10"/>
      <c r="AR33" s="10"/>
      <c r="AS33" s="50" t="s">
        <v>33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</row>
    <row r="34" spans="1:86" s="3" customFormat="1" ht="39.75" customHeight="1">
      <c r="A34" s="70" t="s">
        <v>7</v>
      </c>
      <c r="B34" s="70"/>
      <c r="C34" s="70"/>
      <c r="D34" s="54" t="s">
        <v>46</v>
      </c>
      <c r="E34" s="61">
        <v>52</v>
      </c>
      <c r="F34" s="61">
        <v>93</v>
      </c>
      <c r="G34" s="61">
        <v>0</v>
      </c>
      <c r="H34" s="61">
        <f>+E34+F34+G34</f>
        <v>145</v>
      </c>
      <c r="I34" s="61">
        <v>53</v>
      </c>
      <c r="J34" s="61">
        <v>135</v>
      </c>
      <c r="K34" s="61">
        <v>1</v>
      </c>
      <c r="L34" s="61">
        <f>+I34+J34+K34</f>
        <v>189</v>
      </c>
      <c r="M34" s="61">
        <v>57</v>
      </c>
      <c r="N34" s="61">
        <v>327</v>
      </c>
      <c r="O34" s="61">
        <v>2</v>
      </c>
      <c r="P34" s="61">
        <f>+M34+N34+O34</f>
        <v>386</v>
      </c>
      <c r="Q34" s="61">
        <v>54</v>
      </c>
      <c r="R34" s="61">
        <v>257</v>
      </c>
      <c r="S34" s="61">
        <v>2</v>
      </c>
      <c r="T34" s="61">
        <f>+Q34+R34+S34</f>
        <v>313</v>
      </c>
      <c r="U34" s="61">
        <v>83</v>
      </c>
      <c r="V34" s="61">
        <v>638</v>
      </c>
      <c r="W34" s="61">
        <v>2</v>
      </c>
      <c r="X34" s="61">
        <f>+U34+V34+W34</f>
        <v>723</v>
      </c>
      <c r="Y34" s="61">
        <v>98</v>
      </c>
      <c r="Z34" s="61">
        <v>2600</v>
      </c>
      <c r="AA34" s="61">
        <v>2</v>
      </c>
      <c r="AB34" s="61">
        <f>+Y34+Z34+AA34</f>
        <v>2700</v>
      </c>
      <c r="AC34" s="61">
        <v>128</v>
      </c>
      <c r="AD34" s="61">
        <v>1439</v>
      </c>
      <c r="AE34" s="61">
        <v>2</v>
      </c>
      <c r="AF34" s="61">
        <f>+AC34+AD34+AE34</f>
        <v>1569</v>
      </c>
      <c r="AG34" s="61">
        <v>130</v>
      </c>
      <c r="AH34" s="61">
        <v>115</v>
      </c>
      <c r="AI34" s="61">
        <v>2</v>
      </c>
      <c r="AJ34" s="61">
        <f>+AG34+AH34+AI34</f>
        <v>247</v>
      </c>
      <c r="AK34" s="61">
        <v>152</v>
      </c>
      <c r="AL34" s="61">
        <v>1400</v>
      </c>
      <c r="AM34" s="61">
        <v>3</v>
      </c>
      <c r="AN34" s="61">
        <f>+AK34+AL34+AM34</f>
        <v>1555</v>
      </c>
      <c r="AO34" s="7"/>
      <c r="AP34" s="70" t="s">
        <v>7</v>
      </c>
      <c r="AQ34" s="70"/>
      <c r="AR34" s="70"/>
      <c r="AS34" s="50" t="s">
        <v>21</v>
      </c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3" customFormat="1" ht="39.75" customHeight="1">
      <c r="A35" s="70" t="s">
        <v>8</v>
      </c>
      <c r="B35" s="70"/>
      <c r="C35" s="70"/>
      <c r="D35" s="55" t="s">
        <v>63</v>
      </c>
      <c r="E35" s="61">
        <v>4235</v>
      </c>
      <c r="F35" s="61">
        <v>2822</v>
      </c>
      <c r="G35" s="61">
        <v>215</v>
      </c>
      <c r="H35" s="61">
        <f>+E35+F35+G35</f>
        <v>7272</v>
      </c>
      <c r="I35" s="61">
        <v>3624</v>
      </c>
      <c r="J35" s="61">
        <v>3413</v>
      </c>
      <c r="K35" s="61">
        <v>229</v>
      </c>
      <c r="L35" s="61">
        <f>+I35+J35+K35</f>
        <v>7266</v>
      </c>
      <c r="M35" s="61">
        <v>3705</v>
      </c>
      <c r="N35" s="61">
        <v>3988</v>
      </c>
      <c r="O35" s="61">
        <v>254</v>
      </c>
      <c r="P35" s="61">
        <f>+M35+N35+O35</f>
        <v>7947</v>
      </c>
      <c r="Q35" s="61">
        <v>3842</v>
      </c>
      <c r="R35" s="61">
        <v>4081</v>
      </c>
      <c r="S35" s="61">
        <v>258</v>
      </c>
      <c r="T35" s="61">
        <f>+Q35+R35+S35</f>
        <v>8181</v>
      </c>
      <c r="U35" s="61">
        <v>4587</v>
      </c>
      <c r="V35" s="61">
        <v>5615</v>
      </c>
      <c r="W35" s="61">
        <v>270</v>
      </c>
      <c r="X35" s="61">
        <f>+U35+V35+W35</f>
        <v>10472</v>
      </c>
      <c r="Y35" s="61">
        <v>5380</v>
      </c>
      <c r="Z35" s="61">
        <v>3728</v>
      </c>
      <c r="AA35" s="61">
        <v>314</v>
      </c>
      <c r="AB35" s="61">
        <f>+Y35+Z35+AA35</f>
        <v>9422</v>
      </c>
      <c r="AC35" s="61">
        <v>6835</v>
      </c>
      <c r="AD35" s="61">
        <v>4528</v>
      </c>
      <c r="AE35" s="61">
        <v>327</v>
      </c>
      <c r="AF35" s="61">
        <f>+AC35+AD35+AE35</f>
        <v>11690</v>
      </c>
      <c r="AG35" s="61">
        <v>7048</v>
      </c>
      <c r="AH35" s="61">
        <v>8164</v>
      </c>
      <c r="AI35" s="61">
        <v>364</v>
      </c>
      <c r="AJ35" s="61">
        <f>+AG35+AH35+AI35</f>
        <v>15576</v>
      </c>
      <c r="AK35" s="61">
        <v>7665</v>
      </c>
      <c r="AL35" s="61">
        <v>9211</v>
      </c>
      <c r="AM35" s="61">
        <v>320</v>
      </c>
      <c r="AN35" s="61">
        <f>+AK35+AL35+AM35</f>
        <v>17196</v>
      </c>
      <c r="AO35" s="7"/>
      <c r="AP35" s="70" t="s">
        <v>8</v>
      </c>
      <c r="AQ35" s="70"/>
      <c r="AR35" s="70"/>
      <c r="AS35" s="50" t="s">
        <v>24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86" s="3" customFormat="1" ht="39.75" customHeight="1">
      <c r="A36" s="9">
        <v>6.2</v>
      </c>
      <c r="B36" s="10"/>
      <c r="C36" s="10"/>
      <c r="D36" s="54" t="s">
        <v>53</v>
      </c>
      <c r="E36" s="61">
        <f aca="true" t="shared" si="26" ref="E36:AN36">E37</f>
        <v>238</v>
      </c>
      <c r="F36" s="61">
        <f t="shared" si="26"/>
        <v>75</v>
      </c>
      <c r="G36" s="61">
        <f t="shared" si="26"/>
        <v>53</v>
      </c>
      <c r="H36" s="61">
        <f t="shared" si="26"/>
        <v>366</v>
      </c>
      <c r="I36" s="61">
        <f t="shared" si="26"/>
        <v>251</v>
      </c>
      <c r="J36" s="61">
        <f t="shared" si="26"/>
        <v>46</v>
      </c>
      <c r="K36" s="61">
        <f t="shared" si="26"/>
        <v>58</v>
      </c>
      <c r="L36" s="61">
        <f t="shared" si="26"/>
        <v>355</v>
      </c>
      <c r="M36" s="61">
        <f t="shared" si="26"/>
        <v>297</v>
      </c>
      <c r="N36" s="61">
        <f t="shared" si="26"/>
        <v>124</v>
      </c>
      <c r="O36" s="61">
        <f t="shared" si="26"/>
        <v>62</v>
      </c>
      <c r="P36" s="61">
        <f t="shared" si="26"/>
        <v>483</v>
      </c>
      <c r="Q36" s="61">
        <f t="shared" si="26"/>
        <v>308</v>
      </c>
      <c r="R36" s="61">
        <f t="shared" si="26"/>
        <v>68</v>
      </c>
      <c r="S36" s="61">
        <f t="shared" si="26"/>
        <v>65</v>
      </c>
      <c r="T36" s="61">
        <f t="shared" si="26"/>
        <v>441</v>
      </c>
      <c r="U36" s="61">
        <f t="shared" si="26"/>
        <v>395</v>
      </c>
      <c r="V36" s="61">
        <f t="shared" si="26"/>
        <v>-64</v>
      </c>
      <c r="W36" s="61">
        <f t="shared" si="26"/>
        <v>68</v>
      </c>
      <c r="X36" s="61">
        <f t="shared" si="26"/>
        <v>399</v>
      </c>
      <c r="Y36" s="61">
        <f t="shared" si="26"/>
        <v>467</v>
      </c>
      <c r="Z36" s="61">
        <f t="shared" si="26"/>
        <v>-112</v>
      </c>
      <c r="AA36" s="61">
        <f t="shared" si="26"/>
        <v>74</v>
      </c>
      <c r="AB36" s="61">
        <f t="shared" si="26"/>
        <v>429</v>
      </c>
      <c r="AC36" s="61">
        <f t="shared" si="26"/>
        <v>573</v>
      </c>
      <c r="AD36" s="61">
        <f t="shared" si="26"/>
        <v>-79</v>
      </c>
      <c r="AE36" s="61">
        <f t="shared" si="26"/>
        <v>80</v>
      </c>
      <c r="AF36" s="61">
        <f t="shared" si="26"/>
        <v>574</v>
      </c>
      <c r="AG36" s="61">
        <f t="shared" si="26"/>
        <v>606</v>
      </c>
      <c r="AH36" s="61">
        <f t="shared" si="26"/>
        <v>-54</v>
      </c>
      <c r="AI36" s="61">
        <f t="shared" si="26"/>
        <v>80</v>
      </c>
      <c r="AJ36" s="61">
        <f t="shared" si="26"/>
        <v>632</v>
      </c>
      <c r="AK36" s="61">
        <f t="shared" si="26"/>
        <v>613</v>
      </c>
      <c r="AL36" s="61">
        <f t="shared" si="26"/>
        <v>-80</v>
      </c>
      <c r="AM36" s="61">
        <f t="shared" si="26"/>
        <v>87</v>
      </c>
      <c r="AN36" s="61">
        <f t="shared" si="26"/>
        <v>620</v>
      </c>
      <c r="AO36" s="7"/>
      <c r="AP36" s="9">
        <v>6.2</v>
      </c>
      <c r="AQ36" s="10"/>
      <c r="AR36" s="10"/>
      <c r="AS36" s="50" t="s">
        <v>34</v>
      </c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s="12" customFormat="1" ht="39.75" customHeight="1">
      <c r="A37" s="78" t="s">
        <v>9</v>
      </c>
      <c r="B37" s="78"/>
      <c r="C37" s="78"/>
      <c r="D37" s="56" t="s">
        <v>63</v>
      </c>
      <c r="E37" s="63">
        <v>238</v>
      </c>
      <c r="F37" s="63">
        <v>75</v>
      </c>
      <c r="G37" s="63">
        <v>53</v>
      </c>
      <c r="H37" s="63">
        <f>+E37+F37+G37</f>
        <v>366</v>
      </c>
      <c r="I37" s="63">
        <v>251</v>
      </c>
      <c r="J37" s="63">
        <v>46</v>
      </c>
      <c r="K37" s="63">
        <v>58</v>
      </c>
      <c r="L37" s="63">
        <f>+I37+J37+K37</f>
        <v>355</v>
      </c>
      <c r="M37" s="63">
        <v>297</v>
      </c>
      <c r="N37" s="63">
        <v>124</v>
      </c>
      <c r="O37" s="63">
        <v>62</v>
      </c>
      <c r="P37" s="63">
        <f>+M37+N37+O37</f>
        <v>483</v>
      </c>
      <c r="Q37" s="63">
        <v>308</v>
      </c>
      <c r="R37" s="63">
        <v>68</v>
      </c>
      <c r="S37" s="63">
        <v>65</v>
      </c>
      <c r="T37" s="63">
        <f>+Q37+R37+S37</f>
        <v>441</v>
      </c>
      <c r="U37" s="63">
        <v>395</v>
      </c>
      <c r="V37" s="63">
        <v>-64</v>
      </c>
      <c r="W37" s="63">
        <v>68</v>
      </c>
      <c r="X37" s="63">
        <f>+U37+V37+W37</f>
        <v>399</v>
      </c>
      <c r="Y37" s="63">
        <v>467</v>
      </c>
      <c r="Z37" s="63">
        <v>-112</v>
      </c>
      <c r="AA37" s="63">
        <v>74</v>
      </c>
      <c r="AB37" s="63">
        <f>+Y37+Z37+AA37</f>
        <v>429</v>
      </c>
      <c r="AC37" s="63">
        <v>573</v>
      </c>
      <c r="AD37" s="63">
        <v>-79</v>
      </c>
      <c r="AE37" s="63">
        <v>80</v>
      </c>
      <c r="AF37" s="63">
        <f>+AC37+AD37+AE37</f>
        <v>574</v>
      </c>
      <c r="AG37" s="63">
        <v>606</v>
      </c>
      <c r="AH37" s="63">
        <v>-54</v>
      </c>
      <c r="AI37" s="63">
        <v>80</v>
      </c>
      <c r="AJ37" s="63">
        <f>+AG37+AH37+AI37</f>
        <v>632</v>
      </c>
      <c r="AK37" s="63">
        <v>613</v>
      </c>
      <c r="AL37" s="63">
        <v>-80</v>
      </c>
      <c r="AM37" s="63">
        <v>87</v>
      </c>
      <c r="AN37" s="63">
        <f>+AK37+AL37+AM37</f>
        <v>620</v>
      </c>
      <c r="AO37" s="15"/>
      <c r="AP37" s="78" t="s">
        <v>9</v>
      </c>
      <c r="AQ37" s="78"/>
      <c r="AR37" s="78"/>
      <c r="AS37" s="52" t="s">
        <v>24</v>
      </c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</row>
    <row r="38" spans="21:86" s="2" customFormat="1" ht="30" customHeight="1">
      <c r="U38" s="71" t="s">
        <v>99</v>
      </c>
      <c r="V38" s="71"/>
      <c r="W38" s="71"/>
      <c r="AS38" s="23" t="s">
        <v>97</v>
      </c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s="1" customFormat="1" ht="30" customHeight="1">
      <c r="A39" s="72" t="s">
        <v>94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4" t="s">
        <v>68</v>
      </c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s="1" customFormat="1" ht="30" customHeight="1">
      <c r="A40" s="76"/>
      <c r="B40" s="76"/>
      <c r="C40" s="76"/>
      <c r="D40" s="76"/>
      <c r="E40" s="30"/>
      <c r="F40" s="30"/>
      <c r="G40" s="30"/>
      <c r="H40" s="30"/>
      <c r="J40" s="30"/>
      <c r="K40" s="30"/>
      <c r="L40" s="30"/>
      <c r="R40" s="47"/>
      <c r="S40" s="47"/>
      <c r="T40" s="47"/>
      <c r="U40" s="47"/>
      <c r="V40" s="47"/>
      <c r="W40" s="47"/>
      <c r="X40" s="47"/>
      <c r="Y40" s="74" t="s">
        <v>69</v>
      </c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s="1" customFormat="1" ht="30" customHeight="1">
      <c r="A41" s="73" t="s">
        <v>95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5" t="s">
        <v>96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s="3" customFormat="1" ht="30" customHeight="1">
      <c r="A42" s="13"/>
      <c r="B42" s="13"/>
      <c r="C42" s="13"/>
      <c r="D42" s="13"/>
      <c r="F42" s="36"/>
      <c r="G42" s="36"/>
      <c r="H42" s="36"/>
      <c r="M42" s="27"/>
      <c r="Q42" s="27"/>
      <c r="R42" s="27"/>
      <c r="S42" s="27"/>
      <c r="T42" s="27"/>
      <c r="U42" s="27"/>
      <c r="V42" s="77" t="s">
        <v>98</v>
      </c>
      <c r="W42" s="77"/>
      <c r="X42" s="77"/>
      <c r="Y42" s="27"/>
      <c r="Z42" s="42" t="s">
        <v>113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12"/>
      <c r="AQ42" s="12"/>
      <c r="AR42" s="31"/>
      <c r="AS42" s="31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s="3" customFormat="1" ht="30" customHeight="1">
      <c r="A43" s="79" t="s">
        <v>43</v>
      </c>
      <c r="B43" s="79"/>
      <c r="C43" s="79"/>
      <c r="D43" s="79"/>
      <c r="E43" s="83" t="s">
        <v>101</v>
      </c>
      <c r="F43" s="83"/>
      <c r="G43" s="83"/>
      <c r="H43" s="83"/>
      <c r="I43" s="83" t="s">
        <v>102</v>
      </c>
      <c r="J43" s="83"/>
      <c r="K43" s="83"/>
      <c r="L43" s="83"/>
      <c r="M43" s="83" t="s">
        <v>103</v>
      </c>
      <c r="N43" s="83"/>
      <c r="O43" s="83"/>
      <c r="P43" s="83"/>
      <c r="Q43" s="83" t="s">
        <v>104</v>
      </c>
      <c r="R43" s="83"/>
      <c r="S43" s="83"/>
      <c r="T43" s="83"/>
      <c r="U43" s="83" t="s">
        <v>105</v>
      </c>
      <c r="V43" s="83"/>
      <c r="W43" s="83"/>
      <c r="X43" s="83"/>
      <c r="Y43" s="83" t="s">
        <v>112</v>
      </c>
      <c r="Z43" s="83"/>
      <c r="AA43" s="83"/>
      <c r="AB43" s="83"/>
      <c r="AC43" s="83" t="s">
        <v>115</v>
      </c>
      <c r="AD43" s="83"/>
      <c r="AE43" s="83"/>
      <c r="AF43" s="83"/>
      <c r="AG43" s="83" t="s">
        <v>116</v>
      </c>
      <c r="AH43" s="83"/>
      <c r="AI43" s="83"/>
      <c r="AJ43" s="83"/>
      <c r="AK43" s="83" t="s">
        <v>117</v>
      </c>
      <c r="AL43" s="83"/>
      <c r="AM43" s="83"/>
      <c r="AN43" s="83"/>
      <c r="AO43" s="84" t="s">
        <v>62</v>
      </c>
      <c r="AP43" s="84"/>
      <c r="AQ43" s="84"/>
      <c r="AR43" s="84"/>
      <c r="AS43" s="84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s="3" customFormat="1" ht="30" customHeight="1">
      <c r="A44" s="71"/>
      <c r="B44" s="71"/>
      <c r="C44" s="71"/>
      <c r="D44" s="71"/>
      <c r="E44" s="5" t="s">
        <v>91</v>
      </c>
      <c r="F44" s="5" t="s">
        <v>92</v>
      </c>
      <c r="G44" s="81" t="s">
        <v>107</v>
      </c>
      <c r="H44" s="44" t="s">
        <v>122</v>
      </c>
      <c r="I44" s="5" t="s">
        <v>91</v>
      </c>
      <c r="J44" s="5" t="s">
        <v>92</v>
      </c>
      <c r="K44" s="81" t="s">
        <v>107</v>
      </c>
      <c r="L44" s="44" t="s">
        <v>122</v>
      </c>
      <c r="M44" s="5" t="s">
        <v>91</v>
      </c>
      <c r="N44" s="5" t="s">
        <v>92</v>
      </c>
      <c r="O44" s="81" t="s">
        <v>107</v>
      </c>
      <c r="P44" s="44" t="s">
        <v>122</v>
      </c>
      <c r="Q44" s="5" t="s">
        <v>91</v>
      </c>
      <c r="R44" s="5" t="s">
        <v>92</v>
      </c>
      <c r="S44" s="81" t="s">
        <v>107</v>
      </c>
      <c r="T44" s="44" t="s">
        <v>122</v>
      </c>
      <c r="U44" s="5" t="s">
        <v>91</v>
      </c>
      <c r="V44" s="5" t="s">
        <v>92</v>
      </c>
      <c r="W44" s="81" t="s">
        <v>107</v>
      </c>
      <c r="X44" s="44" t="s">
        <v>122</v>
      </c>
      <c r="Y44" s="5" t="s">
        <v>91</v>
      </c>
      <c r="Z44" s="5" t="s">
        <v>92</v>
      </c>
      <c r="AA44" s="81" t="s">
        <v>107</v>
      </c>
      <c r="AB44" s="44" t="s">
        <v>122</v>
      </c>
      <c r="AC44" s="5" t="s">
        <v>91</v>
      </c>
      <c r="AD44" s="5" t="s">
        <v>92</v>
      </c>
      <c r="AE44" s="81" t="s">
        <v>107</v>
      </c>
      <c r="AF44" s="44" t="s">
        <v>122</v>
      </c>
      <c r="AG44" s="5" t="s">
        <v>91</v>
      </c>
      <c r="AH44" s="5" t="s">
        <v>92</v>
      </c>
      <c r="AI44" s="81" t="s">
        <v>107</v>
      </c>
      <c r="AJ44" s="44" t="s">
        <v>122</v>
      </c>
      <c r="AK44" s="5" t="s">
        <v>91</v>
      </c>
      <c r="AL44" s="5" t="s">
        <v>92</v>
      </c>
      <c r="AM44" s="81" t="s">
        <v>107</v>
      </c>
      <c r="AN44" s="44" t="s">
        <v>122</v>
      </c>
      <c r="AO44" s="84"/>
      <c r="AP44" s="84"/>
      <c r="AQ44" s="84"/>
      <c r="AR44" s="84"/>
      <c r="AS44" s="84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86" s="3" customFormat="1" ht="40.5" customHeight="1">
      <c r="A45" s="71"/>
      <c r="B45" s="71"/>
      <c r="C45" s="71"/>
      <c r="D45" s="71"/>
      <c r="E45" s="5"/>
      <c r="F45" s="5"/>
      <c r="G45" s="82"/>
      <c r="H45" s="45"/>
      <c r="I45" s="5"/>
      <c r="J45" s="5"/>
      <c r="K45" s="82"/>
      <c r="L45" s="45"/>
      <c r="M45" s="5"/>
      <c r="N45" s="5"/>
      <c r="O45" s="82"/>
      <c r="P45" s="45"/>
      <c r="Q45" s="5"/>
      <c r="R45" s="5"/>
      <c r="S45" s="82"/>
      <c r="T45" s="45"/>
      <c r="U45" s="5"/>
      <c r="V45" s="5"/>
      <c r="W45" s="82"/>
      <c r="X45" s="45"/>
      <c r="Y45" s="5"/>
      <c r="Z45" s="5"/>
      <c r="AA45" s="82"/>
      <c r="AB45" s="45"/>
      <c r="AC45" s="5"/>
      <c r="AD45" s="5"/>
      <c r="AE45" s="82"/>
      <c r="AF45" s="45"/>
      <c r="AG45" s="5"/>
      <c r="AH45" s="5"/>
      <c r="AI45" s="82"/>
      <c r="AJ45" s="45"/>
      <c r="AK45" s="5"/>
      <c r="AL45" s="5"/>
      <c r="AM45" s="82"/>
      <c r="AN45" s="45"/>
      <c r="AO45" s="84"/>
      <c r="AP45" s="84"/>
      <c r="AQ45" s="84"/>
      <c r="AR45" s="84"/>
      <c r="AS45" s="84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</row>
    <row r="46" spans="1:86" s="3" customFormat="1" ht="30" customHeight="1">
      <c r="A46" s="77"/>
      <c r="B46" s="77"/>
      <c r="C46" s="77"/>
      <c r="D46" s="77"/>
      <c r="E46" s="6" t="s">
        <v>0</v>
      </c>
      <c r="F46" s="6" t="s">
        <v>1</v>
      </c>
      <c r="G46" s="6" t="s">
        <v>106</v>
      </c>
      <c r="H46" s="46" t="s">
        <v>121</v>
      </c>
      <c r="I46" s="6" t="s">
        <v>0</v>
      </c>
      <c r="J46" s="6" t="s">
        <v>1</v>
      </c>
      <c r="K46" s="6" t="s">
        <v>106</v>
      </c>
      <c r="L46" s="46" t="s">
        <v>121</v>
      </c>
      <c r="M46" s="6" t="s">
        <v>0</v>
      </c>
      <c r="N46" s="6" t="s">
        <v>1</v>
      </c>
      <c r="O46" s="6" t="s">
        <v>106</v>
      </c>
      <c r="P46" s="46" t="s">
        <v>121</v>
      </c>
      <c r="Q46" s="6" t="s">
        <v>0</v>
      </c>
      <c r="R46" s="6" t="s">
        <v>1</v>
      </c>
      <c r="S46" s="6" t="s">
        <v>106</v>
      </c>
      <c r="T46" s="46" t="s">
        <v>121</v>
      </c>
      <c r="U46" s="6" t="s">
        <v>0</v>
      </c>
      <c r="V46" s="6" t="s">
        <v>1</v>
      </c>
      <c r="W46" s="6" t="s">
        <v>106</v>
      </c>
      <c r="X46" s="46" t="s">
        <v>121</v>
      </c>
      <c r="Y46" s="6" t="s">
        <v>0</v>
      </c>
      <c r="Z46" s="6" t="s">
        <v>1</v>
      </c>
      <c r="AA46" s="6" t="s">
        <v>106</v>
      </c>
      <c r="AB46" s="46" t="s">
        <v>121</v>
      </c>
      <c r="AC46" s="6" t="s">
        <v>0</v>
      </c>
      <c r="AD46" s="6" t="s">
        <v>1</v>
      </c>
      <c r="AE46" s="6" t="s">
        <v>106</v>
      </c>
      <c r="AF46" s="46" t="s">
        <v>121</v>
      </c>
      <c r="AG46" s="6" t="s">
        <v>0</v>
      </c>
      <c r="AH46" s="6" t="s">
        <v>1</v>
      </c>
      <c r="AI46" s="6" t="s">
        <v>106</v>
      </c>
      <c r="AJ46" s="46" t="s">
        <v>121</v>
      </c>
      <c r="AK46" s="6" t="s">
        <v>0</v>
      </c>
      <c r="AL46" s="6" t="s">
        <v>1</v>
      </c>
      <c r="AM46" s="6" t="s">
        <v>106</v>
      </c>
      <c r="AN46" s="46" t="s">
        <v>121</v>
      </c>
      <c r="AO46" s="84"/>
      <c r="AP46" s="84"/>
      <c r="AQ46" s="84"/>
      <c r="AR46" s="84"/>
      <c r="AS46" s="84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</row>
    <row r="47" spans="1:86" s="7" customFormat="1" ht="30" customHeight="1">
      <c r="A47" s="80">
        <v>1</v>
      </c>
      <c r="B47" s="80"/>
      <c r="C47" s="80"/>
      <c r="D47" s="80"/>
      <c r="E47" s="14">
        <v>2</v>
      </c>
      <c r="F47" s="14">
        <v>3</v>
      </c>
      <c r="G47" s="14">
        <v>4</v>
      </c>
      <c r="H47" s="14">
        <v>5</v>
      </c>
      <c r="I47" s="14">
        <v>6</v>
      </c>
      <c r="J47" s="14">
        <v>7</v>
      </c>
      <c r="K47" s="14">
        <v>8</v>
      </c>
      <c r="L47" s="14">
        <v>9</v>
      </c>
      <c r="M47" s="14">
        <v>10</v>
      </c>
      <c r="N47" s="14">
        <v>11</v>
      </c>
      <c r="O47" s="14">
        <v>12</v>
      </c>
      <c r="P47" s="14">
        <v>13</v>
      </c>
      <c r="Q47" s="14">
        <v>14</v>
      </c>
      <c r="R47" s="14">
        <v>15</v>
      </c>
      <c r="S47" s="14">
        <v>16</v>
      </c>
      <c r="T47" s="14">
        <v>17</v>
      </c>
      <c r="U47" s="14">
        <v>18</v>
      </c>
      <c r="V47" s="14">
        <v>19</v>
      </c>
      <c r="W47" s="14">
        <v>20</v>
      </c>
      <c r="X47" s="14">
        <v>21</v>
      </c>
      <c r="Y47" s="14">
        <v>22</v>
      </c>
      <c r="Z47" s="14">
        <v>23</v>
      </c>
      <c r="AA47" s="14">
        <v>24</v>
      </c>
      <c r="AB47" s="14">
        <v>25</v>
      </c>
      <c r="AC47" s="14">
        <v>26</v>
      </c>
      <c r="AD47" s="14">
        <v>27</v>
      </c>
      <c r="AE47" s="14">
        <v>28</v>
      </c>
      <c r="AF47" s="14">
        <v>29</v>
      </c>
      <c r="AG47" s="14">
        <v>30</v>
      </c>
      <c r="AH47" s="14">
        <v>31</v>
      </c>
      <c r="AI47" s="14">
        <v>32</v>
      </c>
      <c r="AJ47" s="14">
        <v>33</v>
      </c>
      <c r="AK47" s="14">
        <v>34</v>
      </c>
      <c r="AL47" s="14">
        <v>35</v>
      </c>
      <c r="AM47" s="14">
        <v>36</v>
      </c>
      <c r="AN47" s="14">
        <v>37</v>
      </c>
      <c r="AO47" s="80">
        <v>1</v>
      </c>
      <c r="AP47" s="80"/>
      <c r="AQ47" s="80"/>
      <c r="AR47" s="80"/>
      <c r="AS47" s="80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1:86" s="20" customFormat="1" ht="34.5" customHeight="1">
      <c r="A48" s="17">
        <v>7</v>
      </c>
      <c r="B48" s="17"/>
      <c r="C48" s="17"/>
      <c r="D48" s="53" t="s">
        <v>54</v>
      </c>
      <c r="E48" s="60">
        <f>E49+E52+E55+E57</f>
        <v>46718</v>
      </c>
      <c r="F48" s="60">
        <f>F49+F52+F55+F57</f>
        <v>19156</v>
      </c>
      <c r="G48" s="60">
        <f>G49+G52+G55+G57</f>
        <v>18183</v>
      </c>
      <c r="H48" s="60">
        <f>H49+H52+H55+H57</f>
        <v>84057</v>
      </c>
      <c r="I48" s="60">
        <f aca="true" t="shared" si="27" ref="I48:N48">I49+I52+I55+I57</f>
        <v>46868</v>
      </c>
      <c r="J48" s="60">
        <f t="shared" si="27"/>
        <v>20806</v>
      </c>
      <c r="K48" s="60">
        <f>K49+K52+K55+K57</f>
        <v>18624</v>
      </c>
      <c r="L48" s="60">
        <f>L49+L52+L55+L57</f>
        <v>86298</v>
      </c>
      <c r="M48" s="60">
        <f t="shared" si="27"/>
        <v>48305</v>
      </c>
      <c r="N48" s="60">
        <f t="shared" si="27"/>
        <v>21772</v>
      </c>
      <c r="O48" s="60">
        <f>O49+O52+O55+O57</f>
        <v>19509</v>
      </c>
      <c r="P48" s="60">
        <f>P49+P52+P55+P57</f>
        <v>89586</v>
      </c>
      <c r="Q48" s="64">
        <f aca="true" t="shared" si="28" ref="Q48:V48">Q49+Q52+Q55+Q57</f>
        <v>53707</v>
      </c>
      <c r="R48" s="64">
        <f t="shared" si="28"/>
        <v>18693</v>
      </c>
      <c r="S48" s="64">
        <f>S49+S52+S55+S57</f>
        <v>22255</v>
      </c>
      <c r="T48" s="64">
        <f>T49+T52+T55+T57</f>
        <v>94655</v>
      </c>
      <c r="U48" s="64">
        <f t="shared" si="28"/>
        <v>72287</v>
      </c>
      <c r="V48" s="64">
        <f t="shared" si="28"/>
        <v>1643</v>
      </c>
      <c r="W48" s="64">
        <f aca="true" t="shared" si="29" ref="W48:AB48">W49+W52+W55+W57</f>
        <v>25723</v>
      </c>
      <c r="X48" s="64">
        <f>X49+X52+X55+X57</f>
        <v>99653</v>
      </c>
      <c r="Y48" s="64">
        <f t="shared" si="29"/>
        <v>93862</v>
      </c>
      <c r="Z48" s="64">
        <f t="shared" si="29"/>
        <v>-4438</v>
      </c>
      <c r="AA48" s="64">
        <f t="shared" si="29"/>
        <v>27850.614314643484</v>
      </c>
      <c r="AB48" s="64">
        <f t="shared" si="29"/>
        <v>117274.61431464349</v>
      </c>
      <c r="AC48" s="64">
        <f aca="true" t="shared" si="30" ref="AC48:AN48">AC49+AC52+AC55+AC57</f>
        <v>95272</v>
      </c>
      <c r="AD48" s="64">
        <f t="shared" si="30"/>
        <v>-1631</v>
      </c>
      <c r="AE48" s="64">
        <f t="shared" si="30"/>
        <v>26978.931625765144</v>
      </c>
      <c r="AF48" s="64">
        <f t="shared" si="30"/>
        <v>120619.93162576514</v>
      </c>
      <c r="AG48" s="64">
        <f t="shared" si="30"/>
        <v>102146</v>
      </c>
      <c r="AH48" s="64">
        <f t="shared" si="30"/>
        <v>-7484</v>
      </c>
      <c r="AI48" s="64">
        <f t="shared" si="30"/>
        <v>31315.45291235639</v>
      </c>
      <c r="AJ48" s="64">
        <f t="shared" si="30"/>
        <v>125977.45291235638</v>
      </c>
      <c r="AK48" s="64">
        <f t="shared" si="30"/>
        <v>111036</v>
      </c>
      <c r="AL48" s="64">
        <f t="shared" si="30"/>
        <v>-5402</v>
      </c>
      <c r="AM48" s="64">
        <f t="shared" si="30"/>
        <v>34273</v>
      </c>
      <c r="AN48" s="64">
        <f t="shared" si="30"/>
        <v>139907</v>
      </c>
      <c r="AO48" s="25"/>
      <c r="AP48" s="17">
        <v>7</v>
      </c>
      <c r="AQ48" s="17"/>
      <c r="AR48" s="17"/>
      <c r="AS48" s="49" t="s">
        <v>93</v>
      </c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</row>
    <row r="49" spans="1:86" s="3" customFormat="1" ht="34.5" customHeight="1">
      <c r="A49" s="9">
        <v>7.1</v>
      </c>
      <c r="B49" s="10"/>
      <c r="C49" s="10"/>
      <c r="D49" s="54" t="s">
        <v>55</v>
      </c>
      <c r="E49" s="61">
        <f>E50+E51</f>
        <v>16322</v>
      </c>
      <c r="F49" s="61">
        <f>F50+F51</f>
        <v>5374</v>
      </c>
      <c r="G49" s="61">
        <f>G50+G51</f>
        <v>7466</v>
      </c>
      <c r="H49" s="61">
        <f>H50+H51</f>
        <v>29162</v>
      </c>
      <c r="I49" s="61">
        <f aca="true" t="shared" si="31" ref="I49:N49">I50+I51</f>
        <v>16947</v>
      </c>
      <c r="J49" s="61">
        <f t="shared" si="31"/>
        <v>5968</v>
      </c>
      <c r="K49" s="61">
        <f>K50+K51</f>
        <v>7856</v>
      </c>
      <c r="L49" s="61">
        <f>L50+L51</f>
        <v>30771</v>
      </c>
      <c r="M49" s="61">
        <f t="shared" si="31"/>
        <v>17840</v>
      </c>
      <c r="N49" s="61">
        <f t="shared" si="31"/>
        <v>10690</v>
      </c>
      <c r="O49" s="61">
        <f>O50+O51</f>
        <v>8899</v>
      </c>
      <c r="P49" s="61">
        <f>P50+P51</f>
        <v>37429</v>
      </c>
      <c r="Q49" s="65">
        <f aca="true" t="shared" si="32" ref="Q49:V49">Q50+Q51</f>
        <v>19499</v>
      </c>
      <c r="R49" s="65">
        <f t="shared" si="32"/>
        <v>14645</v>
      </c>
      <c r="S49" s="65">
        <f>S50+S51</f>
        <v>9464</v>
      </c>
      <c r="T49" s="65">
        <f>T50+T51</f>
        <v>43608</v>
      </c>
      <c r="U49" s="65">
        <f t="shared" si="32"/>
        <v>30120</v>
      </c>
      <c r="V49" s="65">
        <f t="shared" si="32"/>
        <v>6278</v>
      </c>
      <c r="W49" s="65">
        <f aca="true" t="shared" si="33" ref="W49:AB49">W50+W51</f>
        <v>11080</v>
      </c>
      <c r="X49" s="65">
        <f>X50+X51</f>
        <v>47478</v>
      </c>
      <c r="Y49" s="65">
        <f t="shared" si="33"/>
        <v>39480</v>
      </c>
      <c r="Z49" s="65">
        <f t="shared" si="33"/>
        <v>4823</v>
      </c>
      <c r="AA49" s="65">
        <f t="shared" si="33"/>
        <v>11268</v>
      </c>
      <c r="AB49" s="65">
        <f t="shared" si="33"/>
        <v>55571</v>
      </c>
      <c r="AC49" s="65">
        <f aca="true" t="shared" si="34" ref="AC49:AN49">AC50+AC51</f>
        <v>38895</v>
      </c>
      <c r="AD49" s="65">
        <f t="shared" si="34"/>
        <v>5199</v>
      </c>
      <c r="AE49" s="65">
        <f t="shared" si="34"/>
        <v>12782</v>
      </c>
      <c r="AF49" s="65">
        <f t="shared" si="34"/>
        <v>56876</v>
      </c>
      <c r="AG49" s="65">
        <f t="shared" si="34"/>
        <v>42849</v>
      </c>
      <c r="AH49" s="65">
        <f t="shared" si="34"/>
        <v>5981</v>
      </c>
      <c r="AI49" s="65">
        <f t="shared" si="34"/>
        <v>13881</v>
      </c>
      <c r="AJ49" s="65">
        <f t="shared" si="34"/>
        <v>62711</v>
      </c>
      <c r="AK49" s="65">
        <f t="shared" si="34"/>
        <v>48061</v>
      </c>
      <c r="AL49" s="65">
        <f t="shared" si="34"/>
        <v>7104</v>
      </c>
      <c r="AM49" s="65">
        <f t="shared" si="34"/>
        <v>15451</v>
      </c>
      <c r="AN49" s="65">
        <f t="shared" si="34"/>
        <v>70616</v>
      </c>
      <c r="AO49" s="26"/>
      <c r="AP49" s="9">
        <v>7.1</v>
      </c>
      <c r="AQ49" s="10"/>
      <c r="AR49" s="10"/>
      <c r="AS49" s="50" t="s">
        <v>35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1:86" s="3" customFormat="1" ht="34.5" customHeight="1">
      <c r="A50" s="70" t="s">
        <v>70</v>
      </c>
      <c r="B50" s="70"/>
      <c r="C50" s="70"/>
      <c r="D50" s="54" t="s">
        <v>46</v>
      </c>
      <c r="E50" s="61">
        <v>16239</v>
      </c>
      <c r="F50" s="61">
        <v>5586</v>
      </c>
      <c r="G50" s="61">
        <v>7127</v>
      </c>
      <c r="H50" s="61">
        <f>+E50+F50+G50</f>
        <v>28952</v>
      </c>
      <c r="I50" s="61">
        <v>16827</v>
      </c>
      <c r="J50" s="61">
        <v>6216</v>
      </c>
      <c r="K50" s="61">
        <v>7441</v>
      </c>
      <c r="L50" s="61">
        <f>+I50+J50+K50</f>
        <v>30484</v>
      </c>
      <c r="M50" s="61">
        <v>17694</v>
      </c>
      <c r="N50" s="61">
        <v>10859</v>
      </c>
      <c r="O50" s="61">
        <v>8443</v>
      </c>
      <c r="P50" s="61">
        <f>+M50+N50+O50</f>
        <v>36996</v>
      </c>
      <c r="Q50" s="65">
        <v>19280</v>
      </c>
      <c r="R50" s="65">
        <v>14811</v>
      </c>
      <c r="S50" s="65">
        <v>8949</v>
      </c>
      <c r="T50" s="65">
        <f>+Q50+R50+S50</f>
        <v>43040</v>
      </c>
      <c r="U50" s="65">
        <v>29809</v>
      </c>
      <c r="V50" s="65">
        <v>6421</v>
      </c>
      <c r="W50" s="65">
        <v>10422</v>
      </c>
      <c r="X50" s="65">
        <f>+U50+V50+W50</f>
        <v>46652</v>
      </c>
      <c r="Y50" s="65">
        <v>39153</v>
      </c>
      <c r="Z50" s="65">
        <v>5279</v>
      </c>
      <c r="AA50" s="65">
        <v>10300</v>
      </c>
      <c r="AB50" s="65">
        <f>+Y50+Z50+AA50</f>
        <v>54732</v>
      </c>
      <c r="AC50" s="65">
        <v>38471</v>
      </c>
      <c r="AD50" s="65">
        <v>5713</v>
      </c>
      <c r="AE50" s="65">
        <v>11495</v>
      </c>
      <c r="AF50" s="65">
        <f>+AC50+AD50+AE50</f>
        <v>55679</v>
      </c>
      <c r="AG50" s="65">
        <v>42345</v>
      </c>
      <c r="AH50" s="65">
        <v>6636</v>
      </c>
      <c r="AI50" s="65">
        <v>12470</v>
      </c>
      <c r="AJ50" s="65">
        <f>+AG50+AH50+AI50</f>
        <v>61451</v>
      </c>
      <c r="AK50" s="65">
        <v>47332</v>
      </c>
      <c r="AL50" s="65">
        <v>8230</v>
      </c>
      <c r="AM50" s="65">
        <v>13841</v>
      </c>
      <c r="AN50" s="65">
        <f>+AK50+AL50+AM50</f>
        <v>69403</v>
      </c>
      <c r="AO50" s="26"/>
      <c r="AP50" s="70" t="s">
        <v>70</v>
      </c>
      <c r="AQ50" s="70"/>
      <c r="AR50" s="70"/>
      <c r="AS50" s="50" t="s">
        <v>21</v>
      </c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1:86" s="3" customFormat="1" ht="34.5" customHeight="1">
      <c r="A51" s="70" t="s">
        <v>71</v>
      </c>
      <c r="B51" s="70"/>
      <c r="C51" s="70"/>
      <c r="D51" s="55" t="s">
        <v>63</v>
      </c>
      <c r="E51" s="61">
        <v>83</v>
      </c>
      <c r="F51" s="61">
        <v>-212</v>
      </c>
      <c r="G51" s="61">
        <v>339</v>
      </c>
      <c r="H51" s="61">
        <f>+E51+F51+G51</f>
        <v>210</v>
      </c>
      <c r="I51" s="61">
        <v>120</v>
      </c>
      <c r="J51" s="61">
        <v>-248</v>
      </c>
      <c r="K51" s="61">
        <v>415</v>
      </c>
      <c r="L51" s="61">
        <f>+I51+J51+K51</f>
        <v>287</v>
      </c>
      <c r="M51" s="61">
        <v>146</v>
      </c>
      <c r="N51" s="61">
        <v>-169</v>
      </c>
      <c r="O51" s="61">
        <v>456</v>
      </c>
      <c r="P51" s="61">
        <f>+M51+N51+O51</f>
        <v>433</v>
      </c>
      <c r="Q51" s="65">
        <v>219</v>
      </c>
      <c r="R51" s="65">
        <v>-166</v>
      </c>
      <c r="S51" s="65">
        <v>515</v>
      </c>
      <c r="T51" s="65">
        <f>+Q51+R51+S51</f>
        <v>568</v>
      </c>
      <c r="U51" s="65">
        <v>311</v>
      </c>
      <c r="V51" s="65">
        <v>-143</v>
      </c>
      <c r="W51" s="65">
        <v>658</v>
      </c>
      <c r="X51" s="65">
        <f>+U51+V51+W51</f>
        <v>826</v>
      </c>
      <c r="Y51" s="65">
        <v>327</v>
      </c>
      <c r="Z51" s="65">
        <v>-456</v>
      </c>
      <c r="AA51" s="65">
        <v>968</v>
      </c>
      <c r="AB51" s="65">
        <f>+Y51+Z51+AA51</f>
        <v>839</v>
      </c>
      <c r="AC51" s="65">
        <v>424</v>
      </c>
      <c r="AD51" s="65">
        <v>-514</v>
      </c>
      <c r="AE51" s="65">
        <v>1287</v>
      </c>
      <c r="AF51" s="65">
        <f>+AC51+AD51+AE51</f>
        <v>1197</v>
      </c>
      <c r="AG51" s="65">
        <v>504</v>
      </c>
      <c r="AH51" s="65">
        <v>-655</v>
      </c>
      <c r="AI51" s="65">
        <v>1411</v>
      </c>
      <c r="AJ51" s="65">
        <f>+AG51+AH51+AI51</f>
        <v>1260</v>
      </c>
      <c r="AK51" s="65">
        <v>729</v>
      </c>
      <c r="AL51" s="65">
        <v>-1126</v>
      </c>
      <c r="AM51" s="65">
        <v>1610</v>
      </c>
      <c r="AN51" s="65">
        <f>+AK51+AL51+AM51</f>
        <v>1213</v>
      </c>
      <c r="AO51" s="26"/>
      <c r="AP51" s="70" t="s">
        <v>71</v>
      </c>
      <c r="AQ51" s="70"/>
      <c r="AR51" s="70"/>
      <c r="AS51" s="50" t="s">
        <v>24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</row>
    <row r="52" spans="1:86" s="3" customFormat="1" ht="34.5" customHeight="1">
      <c r="A52" s="9">
        <v>7.2</v>
      </c>
      <c r="B52" s="10"/>
      <c r="C52" s="10"/>
      <c r="D52" s="55" t="s">
        <v>64</v>
      </c>
      <c r="E52" s="61">
        <f aca="true" t="shared" si="35" ref="E52:K52">E53+E54</f>
        <v>15235</v>
      </c>
      <c r="F52" s="61">
        <f t="shared" si="35"/>
        <v>1933</v>
      </c>
      <c r="G52" s="61">
        <f>G53+G54</f>
        <v>3813</v>
      </c>
      <c r="H52" s="61">
        <f t="shared" si="35"/>
        <v>20981</v>
      </c>
      <c r="I52" s="61">
        <f t="shared" si="35"/>
        <v>15542</v>
      </c>
      <c r="J52" s="61">
        <f t="shared" si="35"/>
        <v>2806</v>
      </c>
      <c r="K52" s="61">
        <f t="shared" si="35"/>
        <v>3733</v>
      </c>
      <c r="L52" s="61">
        <f>L53+L54</f>
        <v>22081</v>
      </c>
      <c r="M52" s="61">
        <f aca="true" t="shared" si="36" ref="M52:T52">M53+M54</f>
        <v>16294</v>
      </c>
      <c r="N52" s="61">
        <f t="shared" si="36"/>
        <v>1346</v>
      </c>
      <c r="O52" s="61">
        <f t="shared" si="36"/>
        <v>4178</v>
      </c>
      <c r="P52" s="61">
        <f t="shared" si="36"/>
        <v>21818</v>
      </c>
      <c r="Q52" s="65">
        <f t="shared" si="36"/>
        <v>18000</v>
      </c>
      <c r="R52" s="65">
        <f t="shared" si="36"/>
        <v>-1082</v>
      </c>
      <c r="S52" s="65">
        <f t="shared" si="36"/>
        <v>5559</v>
      </c>
      <c r="T52" s="65">
        <f t="shared" si="36"/>
        <v>22477</v>
      </c>
      <c r="U52" s="65">
        <f aca="true" t="shared" si="37" ref="U52:AM52">U53+U54</f>
        <v>20848</v>
      </c>
      <c r="V52" s="65">
        <f t="shared" si="37"/>
        <v>-4264</v>
      </c>
      <c r="W52" s="65">
        <f t="shared" si="37"/>
        <v>6698</v>
      </c>
      <c r="X52" s="65">
        <f t="shared" si="37"/>
        <v>23282</v>
      </c>
      <c r="Y52" s="65">
        <f t="shared" si="37"/>
        <v>24075</v>
      </c>
      <c r="Z52" s="65">
        <f t="shared" si="37"/>
        <v>-4260</v>
      </c>
      <c r="AA52" s="65">
        <f t="shared" si="37"/>
        <v>7590</v>
      </c>
      <c r="AB52" s="65">
        <f t="shared" si="37"/>
        <v>27405</v>
      </c>
      <c r="AC52" s="65">
        <f t="shared" si="37"/>
        <v>27615</v>
      </c>
      <c r="AD52" s="65">
        <f t="shared" si="37"/>
        <v>-5004</v>
      </c>
      <c r="AE52" s="65">
        <f t="shared" si="37"/>
        <v>8378</v>
      </c>
      <c r="AF52" s="65">
        <f>AF53+AF54</f>
        <v>30989</v>
      </c>
      <c r="AG52" s="65">
        <f t="shared" si="37"/>
        <v>30481</v>
      </c>
      <c r="AH52" s="65">
        <f t="shared" si="37"/>
        <v>-7504</v>
      </c>
      <c r="AI52" s="65">
        <f t="shared" si="37"/>
        <v>8788</v>
      </c>
      <c r="AJ52" s="65">
        <f>AJ53+AJ54</f>
        <v>31765</v>
      </c>
      <c r="AK52" s="65">
        <f t="shared" si="37"/>
        <v>31330</v>
      </c>
      <c r="AL52" s="65">
        <f t="shared" si="37"/>
        <v>-3793</v>
      </c>
      <c r="AM52" s="65">
        <f t="shared" si="37"/>
        <v>9558</v>
      </c>
      <c r="AN52" s="65">
        <f>AN53+AN54</f>
        <v>37095</v>
      </c>
      <c r="AO52" s="26"/>
      <c r="AP52" s="9">
        <v>7.2</v>
      </c>
      <c r="AQ52" s="10"/>
      <c r="AR52" s="10"/>
      <c r="AS52" s="50" t="s">
        <v>36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1:86" s="3" customFormat="1" ht="34.5" customHeight="1">
      <c r="A53" s="70" t="s">
        <v>10</v>
      </c>
      <c r="B53" s="70"/>
      <c r="C53" s="70"/>
      <c r="D53" s="54" t="s">
        <v>46</v>
      </c>
      <c r="E53" s="61">
        <v>1462</v>
      </c>
      <c r="F53" s="61">
        <v>246</v>
      </c>
      <c r="G53" s="61">
        <v>514</v>
      </c>
      <c r="H53" s="61">
        <f>+E53+F53+G53</f>
        <v>2222</v>
      </c>
      <c r="I53" s="61">
        <v>1441</v>
      </c>
      <c r="J53" s="61">
        <v>254</v>
      </c>
      <c r="K53" s="61">
        <v>590</v>
      </c>
      <c r="L53" s="61">
        <f>+I53+J53+K53</f>
        <v>2285</v>
      </c>
      <c r="M53" s="61">
        <v>1453</v>
      </c>
      <c r="N53" s="61">
        <v>160</v>
      </c>
      <c r="O53" s="61">
        <v>658</v>
      </c>
      <c r="P53" s="61">
        <f>+M53+N53+O53</f>
        <v>2271</v>
      </c>
      <c r="Q53" s="65">
        <v>1403</v>
      </c>
      <c r="R53" s="65">
        <v>156</v>
      </c>
      <c r="S53" s="65">
        <v>784</v>
      </c>
      <c r="T53" s="65">
        <f>+Q53+R53+S53</f>
        <v>2343</v>
      </c>
      <c r="U53" s="65">
        <v>1684</v>
      </c>
      <c r="V53" s="65">
        <v>344</v>
      </c>
      <c r="W53" s="65">
        <v>827</v>
      </c>
      <c r="X53" s="65">
        <f>+U53+V53+W53</f>
        <v>2855</v>
      </c>
      <c r="Y53" s="65">
        <v>2105</v>
      </c>
      <c r="Z53" s="65">
        <v>166</v>
      </c>
      <c r="AA53" s="65">
        <v>934</v>
      </c>
      <c r="AB53" s="65">
        <f>+Y53+Z53+AA53</f>
        <v>3205</v>
      </c>
      <c r="AC53" s="65">
        <v>2604</v>
      </c>
      <c r="AD53" s="65">
        <v>193</v>
      </c>
      <c r="AE53" s="65">
        <v>1029</v>
      </c>
      <c r="AF53" s="65">
        <f>+AC53+AD53+AE53</f>
        <v>3826</v>
      </c>
      <c r="AG53" s="65">
        <v>2704</v>
      </c>
      <c r="AH53" s="65">
        <v>209</v>
      </c>
      <c r="AI53" s="65">
        <v>1094</v>
      </c>
      <c r="AJ53" s="65">
        <f>+AG53+AH53+AI53</f>
        <v>4007</v>
      </c>
      <c r="AK53" s="65">
        <v>3141</v>
      </c>
      <c r="AL53" s="65">
        <v>232</v>
      </c>
      <c r="AM53" s="65">
        <v>1230</v>
      </c>
      <c r="AN53" s="65">
        <f>+AK53+AL53+AM53</f>
        <v>4603</v>
      </c>
      <c r="AO53" s="26"/>
      <c r="AP53" s="70" t="s">
        <v>10</v>
      </c>
      <c r="AQ53" s="70"/>
      <c r="AR53" s="70"/>
      <c r="AS53" s="50" t="s">
        <v>21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</row>
    <row r="54" spans="1:86" s="3" customFormat="1" ht="34.5" customHeight="1">
      <c r="A54" s="70" t="s">
        <v>11</v>
      </c>
      <c r="B54" s="70"/>
      <c r="C54" s="70"/>
      <c r="D54" s="55" t="s">
        <v>63</v>
      </c>
      <c r="E54" s="61">
        <v>13773</v>
      </c>
      <c r="F54" s="61">
        <v>1687</v>
      </c>
      <c r="G54" s="61">
        <v>3299</v>
      </c>
      <c r="H54" s="61">
        <f>+E54+F54+G54</f>
        <v>18759</v>
      </c>
      <c r="I54" s="61">
        <v>14101</v>
      </c>
      <c r="J54" s="61">
        <v>2552</v>
      </c>
      <c r="K54" s="61">
        <v>3143</v>
      </c>
      <c r="L54" s="61">
        <f>+I54+J54+K54</f>
        <v>19796</v>
      </c>
      <c r="M54" s="61">
        <v>14841</v>
      </c>
      <c r="N54" s="61">
        <v>1186</v>
      </c>
      <c r="O54" s="61">
        <v>3520</v>
      </c>
      <c r="P54" s="61">
        <f>+M54+N54+O54</f>
        <v>19547</v>
      </c>
      <c r="Q54" s="65">
        <v>16597</v>
      </c>
      <c r="R54" s="65">
        <v>-1238</v>
      </c>
      <c r="S54" s="65">
        <v>4775</v>
      </c>
      <c r="T54" s="65">
        <f>+Q54+R54+S54</f>
        <v>20134</v>
      </c>
      <c r="U54" s="65">
        <v>19164</v>
      </c>
      <c r="V54" s="65">
        <v>-4608</v>
      </c>
      <c r="W54" s="65">
        <v>5871</v>
      </c>
      <c r="X54" s="65">
        <f>+U54+V54+W54</f>
        <v>20427</v>
      </c>
      <c r="Y54" s="65">
        <v>21970</v>
      </c>
      <c r="Z54" s="65">
        <v>-4426</v>
      </c>
      <c r="AA54" s="65">
        <v>6656</v>
      </c>
      <c r="AB54" s="65">
        <f>+Y54+Z54+AA54</f>
        <v>24200</v>
      </c>
      <c r="AC54" s="65">
        <v>25011</v>
      </c>
      <c r="AD54" s="65">
        <v>-5197</v>
      </c>
      <c r="AE54" s="65">
        <v>7349</v>
      </c>
      <c r="AF54" s="65">
        <f>+AC54+AD54+AE54</f>
        <v>27163</v>
      </c>
      <c r="AG54" s="65">
        <v>27777</v>
      </c>
      <c r="AH54" s="65">
        <v>-7713</v>
      </c>
      <c r="AI54" s="65">
        <v>7694</v>
      </c>
      <c r="AJ54" s="65">
        <f>+AG54+AH54+AI54</f>
        <v>27758</v>
      </c>
      <c r="AK54" s="65">
        <v>28189</v>
      </c>
      <c r="AL54" s="65">
        <v>-4025</v>
      </c>
      <c r="AM54" s="65">
        <v>8328</v>
      </c>
      <c r="AN54" s="65">
        <f>+AK54+AL54+AM54</f>
        <v>32492</v>
      </c>
      <c r="AO54" s="26"/>
      <c r="AP54" s="70" t="s">
        <v>11</v>
      </c>
      <c r="AQ54" s="70"/>
      <c r="AR54" s="70"/>
      <c r="AS54" s="50" t="s">
        <v>24</v>
      </c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</row>
    <row r="55" spans="1:86" s="3" customFormat="1" ht="34.5" customHeight="1">
      <c r="A55" s="9">
        <v>7.3</v>
      </c>
      <c r="B55" s="10"/>
      <c r="C55" s="10"/>
      <c r="D55" s="54" t="s">
        <v>56</v>
      </c>
      <c r="E55" s="61">
        <f aca="true" t="shared" si="38" ref="E55:AN55">E56</f>
        <v>334</v>
      </c>
      <c r="F55" s="61">
        <f t="shared" si="38"/>
        <v>404</v>
      </c>
      <c r="G55" s="61">
        <f t="shared" si="38"/>
        <v>85</v>
      </c>
      <c r="H55" s="61">
        <f t="shared" si="38"/>
        <v>823</v>
      </c>
      <c r="I55" s="61">
        <f t="shared" si="38"/>
        <v>360</v>
      </c>
      <c r="J55" s="61">
        <f t="shared" si="38"/>
        <v>386</v>
      </c>
      <c r="K55" s="61">
        <f t="shared" si="38"/>
        <v>91</v>
      </c>
      <c r="L55" s="61">
        <f t="shared" si="38"/>
        <v>837</v>
      </c>
      <c r="M55" s="61">
        <f t="shared" si="38"/>
        <v>378</v>
      </c>
      <c r="N55" s="61">
        <f t="shared" si="38"/>
        <v>477</v>
      </c>
      <c r="O55" s="61">
        <f t="shared" si="38"/>
        <v>101</v>
      </c>
      <c r="P55" s="61">
        <f t="shared" si="38"/>
        <v>956</v>
      </c>
      <c r="Q55" s="65">
        <f t="shared" si="38"/>
        <v>449</v>
      </c>
      <c r="R55" s="65">
        <f t="shared" si="38"/>
        <v>337</v>
      </c>
      <c r="S55" s="65">
        <f t="shared" si="38"/>
        <v>109</v>
      </c>
      <c r="T55" s="65">
        <f t="shared" si="38"/>
        <v>895</v>
      </c>
      <c r="U55" s="65">
        <f t="shared" si="38"/>
        <v>581</v>
      </c>
      <c r="V55" s="65">
        <f t="shared" si="38"/>
        <v>298</v>
      </c>
      <c r="W55" s="65">
        <f t="shared" si="38"/>
        <v>117</v>
      </c>
      <c r="X55" s="65">
        <f t="shared" si="38"/>
        <v>996</v>
      </c>
      <c r="Y55" s="65">
        <f t="shared" si="38"/>
        <v>703</v>
      </c>
      <c r="Z55" s="65">
        <f t="shared" si="38"/>
        <v>646</v>
      </c>
      <c r="AA55" s="65">
        <f t="shared" si="38"/>
        <v>132</v>
      </c>
      <c r="AB55" s="65">
        <f t="shared" si="38"/>
        <v>1481</v>
      </c>
      <c r="AC55" s="65">
        <f t="shared" si="38"/>
        <v>680</v>
      </c>
      <c r="AD55" s="65">
        <f t="shared" si="38"/>
        <v>530</v>
      </c>
      <c r="AE55" s="65">
        <f t="shared" si="38"/>
        <v>144</v>
      </c>
      <c r="AF55" s="65">
        <f t="shared" si="38"/>
        <v>1354</v>
      </c>
      <c r="AG55" s="65">
        <f t="shared" si="38"/>
        <v>848</v>
      </c>
      <c r="AH55" s="65">
        <f t="shared" si="38"/>
        <v>402</v>
      </c>
      <c r="AI55" s="65">
        <f t="shared" si="38"/>
        <v>176</v>
      </c>
      <c r="AJ55" s="65">
        <f t="shared" si="38"/>
        <v>1426</v>
      </c>
      <c r="AK55" s="65">
        <f t="shared" si="38"/>
        <v>1021</v>
      </c>
      <c r="AL55" s="65">
        <f t="shared" si="38"/>
        <v>383</v>
      </c>
      <c r="AM55" s="65">
        <f t="shared" si="38"/>
        <v>179</v>
      </c>
      <c r="AN55" s="65">
        <f t="shared" si="38"/>
        <v>1583</v>
      </c>
      <c r="AO55" s="26"/>
      <c r="AP55" s="9">
        <v>7.3</v>
      </c>
      <c r="AQ55" s="10"/>
      <c r="AR55" s="10"/>
      <c r="AS55" s="50" t="s">
        <v>37</v>
      </c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</row>
    <row r="56" spans="1:86" s="3" customFormat="1" ht="34.5" customHeight="1">
      <c r="A56" s="70" t="s">
        <v>12</v>
      </c>
      <c r="B56" s="70"/>
      <c r="C56" s="70"/>
      <c r="D56" s="55" t="s">
        <v>63</v>
      </c>
      <c r="E56" s="61">
        <v>334</v>
      </c>
      <c r="F56" s="61">
        <v>404</v>
      </c>
      <c r="G56" s="61">
        <v>85</v>
      </c>
      <c r="H56" s="61">
        <f>+E56+F56+G56</f>
        <v>823</v>
      </c>
      <c r="I56" s="61">
        <v>360</v>
      </c>
      <c r="J56" s="61">
        <v>386</v>
      </c>
      <c r="K56" s="61">
        <v>91</v>
      </c>
      <c r="L56" s="61">
        <f>+I56+J56+K56</f>
        <v>837</v>
      </c>
      <c r="M56" s="61">
        <v>378</v>
      </c>
      <c r="N56" s="61">
        <v>477</v>
      </c>
      <c r="O56" s="61">
        <v>101</v>
      </c>
      <c r="P56" s="61">
        <f>+M56+N56+O56</f>
        <v>956</v>
      </c>
      <c r="Q56" s="65">
        <v>449</v>
      </c>
      <c r="R56" s="65">
        <v>337</v>
      </c>
      <c r="S56" s="65">
        <v>109</v>
      </c>
      <c r="T56" s="65">
        <f>+Q56+R56+S56</f>
        <v>895</v>
      </c>
      <c r="U56" s="65">
        <v>581</v>
      </c>
      <c r="V56" s="65">
        <v>298</v>
      </c>
      <c r="W56" s="65">
        <v>117</v>
      </c>
      <c r="X56" s="65">
        <f>+U56+V56+W56</f>
        <v>996</v>
      </c>
      <c r="Y56" s="65">
        <v>703</v>
      </c>
      <c r="Z56" s="65">
        <v>646</v>
      </c>
      <c r="AA56" s="65">
        <v>132</v>
      </c>
      <c r="AB56" s="65">
        <f>+Y56+Z56+AA56</f>
        <v>1481</v>
      </c>
      <c r="AC56" s="65">
        <v>680</v>
      </c>
      <c r="AD56" s="65">
        <v>530</v>
      </c>
      <c r="AE56" s="65">
        <v>144</v>
      </c>
      <c r="AF56" s="65">
        <f>+AC56+AD56+AE56</f>
        <v>1354</v>
      </c>
      <c r="AG56" s="65">
        <v>848</v>
      </c>
      <c r="AH56" s="65">
        <v>402</v>
      </c>
      <c r="AI56" s="65">
        <v>176</v>
      </c>
      <c r="AJ56" s="65">
        <f>+AG56+AH56+AI56</f>
        <v>1426</v>
      </c>
      <c r="AK56" s="65">
        <v>1021</v>
      </c>
      <c r="AL56" s="65">
        <v>383</v>
      </c>
      <c r="AM56" s="65">
        <v>179</v>
      </c>
      <c r="AN56" s="65">
        <f>+AK56+AL56+AM56</f>
        <v>1583</v>
      </c>
      <c r="AO56" s="26"/>
      <c r="AP56" s="70" t="s">
        <v>12</v>
      </c>
      <c r="AQ56" s="70"/>
      <c r="AR56" s="70"/>
      <c r="AS56" s="50" t="s">
        <v>24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</row>
    <row r="57" spans="1:86" s="3" customFormat="1" ht="34.5" customHeight="1">
      <c r="A57" s="9">
        <v>7.4</v>
      </c>
      <c r="B57" s="10"/>
      <c r="C57" s="10"/>
      <c r="D57" s="54" t="s">
        <v>57</v>
      </c>
      <c r="E57" s="61">
        <f aca="true" t="shared" si="39" ref="E57:K57">E58+E59</f>
        <v>14827</v>
      </c>
      <c r="F57" s="61">
        <f t="shared" si="39"/>
        <v>11445</v>
      </c>
      <c r="G57" s="61">
        <f>G58+G59</f>
        <v>6819</v>
      </c>
      <c r="H57" s="61">
        <f t="shared" si="39"/>
        <v>33091</v>
      </c>
      <c r="I57" s="61">
        <f t="shared" si="39"/>
        <v>14019</v>
      </c>
      <c r="J57" s="61">
        <f t="shared" si="39"/>
        <v>11646</v>
      </c>
      <c r="K57" s="61">
        <f t="shared" si="39"/>
        <v>6944</v>
      </c>
      <c r="L57" s="61">
        <f>L58+L59</f>
        <v>32609</v>
      </c>
      <c r="M57" s="61">
        <f aca="true" t="shared" si="40" ref="M57:T57">M58+M59</f>
        <v>13793</v>
      </c>
      <c r="N57" s="61">
        <f t="shared" si="40"/>
        <v>9259</v>
      </c>
      <c r="O57" s="61">
        <f t="shared" si="40"/>
        <v>6331</v>
      </c>
      <c r="P57" s="61">
        <f t="shared" si="40"/>
        <v>29383</v>
      </c>
      <c r="Q57" s="65">
        <f t="shared" si="40"/>
        <v>15759</v>
      </c>
      <c r="R57" s="65">
        <f t="shared" si="40"/>
        <v>4793</v>
      </c>
      <c r="S57" s="65">
        <f t="shared" si="40"/>
        <v>7123</v>
      </c>
      <c r="T57" s="65">
        <f t="shared" si="40"/>
        <v>27675</v>
      </c>
      <c r="U57" s="65">
        <f aca="true" t="shared" si="41" ref="U57:AM57">U58+U59</f>
        <v>20738</v>
      </c>
      <c r="V57" s="65">
        <f t="shared" si="41"/>
        <v>-669</v>
      </c>
      <c r="W57" s="65">
        <f t="shared" si="41"/>
        <v>7828</v>
      </c>
      <c r="X57" s="65">
        <f t="shared" si="41"/>
        <v>27897</v>
      </c>
      <c r="Y57" s="65">
        <f t="shared" si="41"/>
        <v>29604</v>
      </c>
      <c r="Z57" s="65">
        <f t="shared" si="41"/>
        <v>-5647</v>
      </c>
      <c r="AA57" s="65">
        <f t="shared" si="41"/>
        <v>8860.614314643486</v>
      </c>
      <c r="AB57" s="65">
        <f t="shared" si="41"/>
        <v>32817.614314643484</v>
      </c>
      <c r="AC57" s="65">
        <f t="shared" si="41"/>
        <v>28082</v>
      </c>
      <c r="AD57" s="65">
        <f t="shared" si="41"/>
        <v>-2356</v>
      </c>
      <c r="AE57" s="65">
        <f t="shared" si="41"/>
        <v>5674.931625765145</v>
      </c>
      <c r="AF57" s="65">
        <f>AF58+AF59</f>
        <v>31400.931625765144</v>
      </c>
      <c r="AG57" s="65">
        <f t="shared" si="41"/>
        <v>27968</v>
      </c>
      <c r="AH57" s="65">
        <f t="shared" si="41"/>
        <v>-6363</v>
      </c>
      <c r="AI57" s="65">
        <f t="shared" si="41"/>
        <v>8470.45291235639</v>
      </c>
      <c r="AJ57" s="65">
        <f>AJ58+AJ59</f>
        <v>30075.45291235639</v>
      </c>
      <c r="AK57" s="65">
        <f t="shared" si="41"/>
        <v>30624</v>
      </c>
      <c r="AL57" s="65">
        <f t="shared" si="41"/>
        <v>-9096</v>
      </c>
      <c r="AM57" s="65">
        <f t="shared" si="41"/>
        <v>9085</v>
      </c>
      <c r="AN57" s="65">
        <f>AN58+AN59</f>
        <v>30613</v>
      </c>
      <c r="AO57" s="26"/>
      <c r="AP57" s="9">
        <v>7.4</v>
      </c>
      <c r="AQ57" s="10"/>
      <c r="AR57" s="10"/>
      <c r="AS57" s="50" t="s">
        <v>38</v>
      </c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</row>
    <row r="58" spans="1:86" s="3" customFormat="1" ht="34.5" customHeight="1">
      <c r="A58" s="70" t="s">
        <v>13</v>
      </c>
      <c r="B58" s="70"/>
      <c r="C58" s="70"/>
      <c r="D58" s="54" t="s">
        <v>46</v>
      </c>
      <c r="E58" s="61">
        <v>4097</v>
      </c>
      <c r="F58" s="61">
        <v>27</v>
      </c>
      <c r="G58" s="61">
        <v>165</v>
      </c>
      <c r="H58" s="61">
        <f>+E58+F58+G58</f>
        <v>4289</v>
      </c>
      <c r="I58" s="61">
        <v>4215</v>
      </c>
      <c r="J58" s="61">
        <v>27</v>
      </c>
      <c r="K58" s="61">
        <v>162</v>
      </c>
      <c r="L58" s="61">
        <f>+I58+J58+K58</f>
        <v>4404</v>
      </c>
      <c r="M58" s="61">
        <v>4211</v>
      </c>
      <c r="N58" s="61">
        <v>30</v>
      </c>
      <c r="O58" s="61">
        <v>134</v>
      </c>
      <c r="P58" s="61">
        <f>+M58+N58+O58</f>
        <v>4375</v>
      </c>
      <c r="Q58" s="65">
        <v>4701</v>
      </c>
      <c r="R58" s="65">
        <v>32</v>
      </c>
      <c r="S58" s="65">
        <v>156</v>
      </c>
      <c r="T58" s="65">
        <f>+Q58+R58+S58</f>
        <v>4889</v>
      </c>
      <c r="U58" s="65">
        <v>6340</v>
      </c>
      <c r="V58" s="65">
        <v>55</v>
      </c>
      <c r="W58" s="65">
        <v>169</v>
      </c>
      <c r="X58" s="65">
        <f>+U58+V58+W58</f>
        <v>6564</v>
      </c>
      <c r="Y58" s="65">
        <v>10044</v>
      </c>
      <c r="Z58" s="65">
        <v>41</v>
      </c>
      <c r="AA58" s="65">
        <v>190.6143146434857</v>
      </c>
      <c r="AB58" s="65">
        <f>+Y58+Z58+AA58</f>
        <v>10275.614314643486</v>
      </c>
      <c r="AC58" s="65">
        <v>10021</v>
      </c>
      <c r="AD58" s="65">
        <v>44</v>
      </c>
      <c r="AE58" s="65">
        <v>67.93162576514568</v>
      </c>
      <c r="AF58" s="65">
        <f>+AC58+AD58+AE58</f>
        <v>10132.931625765146</v>
      </c>
      <c r="AG58" s="65">
        <v>9985</v>
      </c>
      <c r="AH58" s="65">
        <v>41</v>
      </c>
      <c r="AI58" s="65">
        <v>147.45291235638902</v>
      </c>
      <c r="AJ58" s="65">
        <f>+AG58+AH58+AI58</f>
        <v>10173.45291235639</v>
      </c>
      <c r="AK58" s="65">
        <v>11055</v>
      </c>
      <c r="AL58" s="65">
        <v>39</v>
      </c>
      <c r="AM58" s="65">
        <v>171</v>
      </c>
      <c r="AN58" s="65">
        <f>+AK58+AL58+AM58</f>
        <v>11265</v>
      </c>
      <c r="AO58" s="26"/>
      <c r="AP58" s="70" t="s">
        <v>13</v>
      </c>
      <c r="AQ58" s="70"/>
      <c r="AR58" s="70"/>
      <c r="AS58" s="50" t="s">
        <v>21</v>
      </c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</row>
    <row r="59" spans="1:86" s="3" customFormat="1" ht="34.5" customHeight="1">
      <c r="A59" s="70" t="s">
        <v>14</v>
      </c>
      <c r="B59" s="70"/>
      <c r="C59" s="70"/>
      <c r="D59" s="55" t="s">
        <v>63</v>
      </c>
      <c r="E59" s="61">
        <v>10730</v>
      </c>
      <c r="F59" s="61">
        <v>11418</v>
      </c>
      <c r="G59" s="61">
        <v>6654</v>
      </c>
      <c r="H59" s="61">
        <f>+E59+F59+G59</f>
        <v>28802</v>
      </c>
      <c r="I59" s="61">
        <v>9804</v>
      </c>
      <c r="J59" s="61">
        <v>11619</v>
      </c>
      <c r="K59" s="61">
        <v>6782</v>
      </c>
      <c r="L59" s="61">
        <f>+I59+J59+K59</f>
        <v>28205</v>
      </c>
      <c r="M59" s="61">
        <v>9582</v>
      </c>
      <c r="N59" s="61">
        <v>9229</v>
      </c>
      <c r="O59" s="61">
        <v>6197</v>
      </c>
      <c r="P59" s="61">
        <f>+M59+N59+O59</f>
        <v>25008</v>
      </c>
      <c r="Q59" s="65">
        <v>11058</v>
      </c>
      <c r="R59" s="65">
        <v>4761</v>
      </c>
      <c r="S59" s="65">
        <v>6967</v>
      </c>
      <c r="T59" s="65">
        <f>+Q59+R59+S59</f>
        <v>22786</v>
      </c>
      <c r="U59" s="65">
        <f>14298+100</f>
        <v>14398</v>
      </c>
      <c r="V59" s="65">
        <f>-624-100</f>
        <v>-724</v>
      </c>
      <c r="W59" s="65">
        <v>7659</v>
      </c>
      <c r="X59" s="65">
        <f>+U59+V59+W59</f>
        <v>21333</v>
      </c>
      <c r="Y59" s="65">
        <v>19560</v>
      </c>
      <c r="Z59" s="65">
        <v>-5688</v>
      </c>
      <c r="AA59" s="65">
        <v>8670</v>
      </c>
      <c r="AB59" s="65">
        <f>+Y59+Z59+AA59</f>
        <v>22542</v>
      </c>
      <c r="AC59" s="65">
        <v>18061</v>
      </c>
      <c r="AD59" s="65">
        <v>-2400</v>
      </c>
      <c r="AE59" s="65">
        <v>5607</v>
      </c>
      <c r="AF59" s="65">
        <f>+AC59+AD59+AE59</f>
        <v>21268</v>
      </c>
      <c r="AG59" s="65">
        <v>17983</v>
      </c>
      <c r="AH59" s="65">
        <v>-6404</v>
      </c>
      <c r="AI59" s="65">
        <v>8323</v>
      </c>
      <c r="AJ59" s="65">
        <f>+AG59+AH59+AI59</f>
        <v>19902</v>
      </c>
      <c r="AK59" s="65">
        <v>19569</v>
      </c>
      <c r="AL59" s="65">
        <v>-9135</v>
      </c>
      <c r="AM59" s="65">
        <v>8914</v>
      </c>
      <c r="AN59" s="65">
        <f>+AK59+AL59+AM59</f>
        <v>19348</v>
      </c>
      <c r="AO59" s="26"/>
      <c r="AP59" s="70" t="s">
        <v>14</v>
      </c>
      <c r="AQ59" s="70"/>
      <c r="AR59" s="70"/>
      <c r="AS59" s="50" t="s">
        <v>24</v>
      </c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</row>
    <row r="60" spans="1:86" s="20" customFormat="1" ht="34.5" customHeight="1">
      <c r="A60" s="17">
        <v>8</v>
      </c>
      <c r="B60" s="17"/>
      <c r="C60" s="17"/>
      <c r="D60" s="53" t="s">
        <v>83</v>
      </c>
      <c r="E60" s="60">
        <f aca="true" t="shared" si="42" ref="E60:K60">E62+E67</f>
        <v>36767</v>
      </c>
      <c r="F60" s="60">
        <f t="shared" si="42"/>
        <v>58959</v>
      </c>
      <c r="G60" s="60">
        <f>G62+G67</f>
        <v>2314</v>
      </c>
      <c r="H60" s="60">
        <f t="shared" si="42"/>
        <v>98040</v>
      </c>
      <c r="I60" s="60">
        <f t="shared" si="42"/>
        <v>39700</v>
      </c>
      <c r="J60" s="60">
        <f t="shared" si="42"/>
        <v>55259</v>
      </c>
      <c r="K60" s="60">
        <f t="shared" si="42"/>
        <v>2564</v>
      </c>
      <c r="L60" s="60">
        <f>L62+L67</f>
        <v>97523</v>
      </c>
      <c r="M60" s="60">
        <f aca="true" t="shared" si="43" ref="M60:T60">M62+M67</f>
        <v>42104</v>
      </c>
      <c r="N60" s="60">
        <f t="shared" si="43"/>
        <v>72740</v>
      </c>
      <c r="O60" s="60">
        <f t="shared" si="43"/>
        <v>2887</v>
      </c>
      <c r="P60" s="60">
        <f t="shared" si="43"/>
        <v>117731</v>
      </c>
      <c r="Q60" s="64">
        <f t="shared" si="43"/>
        <v>43553</v>
      </c>
      <c r="R60" s="64">
        <f t="shared" si="43"/>
        <v>83503</v>
      </c>
      <c r="S60" s="64">
        <f t="shared" si="43"/>
        <v>3148</v>
      </c>
      <c r="T60" s="64">
        <f t="shared" si="43"/>
        <v>130204</v>
      </c>
      <c r="U60" s="64">
        <f aca="true" t="shared" si="44" ref="U60:AM60">U62+U67</f>
        <v>52274</v>
      </c>
      <c r="V60" s="64">
        <f t="shared" si="44"/>
        <v>103764</v>
      </c>
      <c r="W60" s="64">
        <f t="shared" si="44"/>
        <v>3534</v>
      </c>
      <c r="X60" s="64">
        <f t="shared" si="44"/>
        <v>159572</v>
      </c>
      <c r="Y60" s="64">
        <f t="shared" si="44"/>
        <v>62789</v>
      </c>
      <c r="Z60" s="64">
        <f t="shared" si="44"/>
        <v>116411</v>
      </c>
      <c r="AA60" s="64">
        <f t="shared" si="44"/>
        <v>4095</v>
      </c>
      <c r="AB60" s="64">
        <f t="shared" si="44"/>
        <v>183295</v>
      </c>
      <c r="AC60" s="64">
        <f t="shared" si="44"/>
        <v>83684</v>
      </c>
      <c r="AD60" s="64">
        <f t="shared" si="44"/>
        <v>154291</v>
      </c>
      <c r="AE60" s="64">
        <f t="shared" si="44"/>
        <v>4641</v>
      </c>
      <c r="AF60" s="64">
        <f>AF62+AF67</f>
        <v>242616</v>
      </c>
      <c r="AG60" s="64">
        <f t="shared" si="44"/>
        <v>86638</v>
      </c>
      <c r="AH60" s="64">
        <f t="shared" si="44"/>
        <v>192990</v>
      </c>
      <c r="AI60" s="64">
        <f t="shared" si="44"/>
        <v>5219</v>
      </c>
      <c r="AJ60" s="64">
        <f>AJ62+AJ67</f>
        <v>284847</v>
      </c>
      <c r="AK60" s="64">
        <f t="shared" si="44"/>
        <v>99552</v>
      </c>
      <c r="AL60" s="64">
        <f t="shared" si="44"/>
        <v>232527</v>
      </c>
      <c r="AM60" s="64">
        <f t="shared" si="44"/>
        <v>5965</v>
      </c>
      <c r="AN60" s="64">
        <f>AN62+AN67</f>
        <v>338044</v>
      </c>
      <c r="AO60" s="25"/>
      <c r="AP60" s="17">
        <v>8</v>
      </c>
      <c r="AQ60" s="17"/>
      <c r="AR60" s="17"/>
      <c r="AS60" s="49" t="s">
        <v>76</v>
      </c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</row>
    <row r="61" spans="1:86" s="20" customFormat="1" ht="34.5" customHeight="1">
      <c r="A61" s="17"/>
      <c r="B61" s="17"/>
      <c r="C61" s="17"/>
      <c r="D61" s="53" t="s">
        <v>84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25"/>
      <c r="AP61" s="17"/>
      <c r="AQ61" s="17"/>
      <c r="AR61" s="17"/>
      <c r="AS61" s="49" t="s">
        <v>77</v>
      </c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</row>
    <row r="62" spans="1:86" s="3" customFormat="1" ht="34.5" customHeight="1">
      <c r="A62" s="9">
        <v>8.1</v>
      </c>
      <c r="B62" s="10"/>
      <c r="C62" s="10"/>
      <c r="D62" s="54" t="s">
        <v>58</v>
      </c>
      <c r="E62" s="61">
        <f aca="true" t="shared" si="45" ref="E62:K62">E63+E65+E66</f>
        <v>36753</v>
      </c>
      <c r="F62" s="61">
        <f t="shared" si="45"/>
        <v>58959</v>
      </c>
      <c r="G62" s="61">
        <f>G63+G65+G66</f>
        <v>1588</v>
      </c>
      <c r="H62" s="61">
        <f t="shared" si="45"/>
        <v>97300</v>
      </c>
      <c r="I62" s="61">
        <f t="shared" si="45"/>
        <v>39685</v>
      </c>
      <c r="J62" s="61">
        <f t="shared" si="45"/>
        <v>55259</v>
      </c>
      <c r="K62" s="61">
        <f t="shared" si="45"/>
        <v>1778</v>
      </c>
      <c r="L62" s="61">
        <f>L63+L65+L66</f>
        <v>96722</v>
      </c>
      <c r="M62" s="61">
        <f aca="true" t="shared" si="46" ref="M62:T62">M63+M65+M66</f>
        <v>42088</v>
      </c>
      <c r="N62" s="61">
        <f t="shared" si="46"/>
        <v>72740</v>
      </c>
      <c r="O62" s="61">
        <f t="shared" si="46"/>
        <v>1994</v>
      </c>
      <c r="P62" s="61">
        <f t="shared" si="46"/>
        <v>116822</v>
      </c>
      <c r="Q62" s="65">
        <f t="shared" si="46"/>
        <v>43534</v>
      </c>
      <c r="R62" s="65">
        <f t="shared" si="46"/>
        <v>83503</v>
      </c>
      <c r="S62" s="65">
        <f t="shared" si="46"/>
        <v>2145</v>
      </c>
      <c r="T62" s="65">
        <f t="shared" si="46"/>
        <v>129182</v>
      </c>
      <c r="U62" s="65">
        <f aca="true" t="shared" si="47" ref="U62:AM62">U63+U65+U66</f>
        <v>52251</v>
      </c>
      <c r="V62" s="65">
        <f t="shared" si="47"/>
        <v>103764</v>
      </c>
      <c r="W62" s="65">
        <f t="shared" si="47"/>
        <v>2364</v>
      </c>
      <c r="X62" s="65">
        <f t="shared" si="47"/>
        <v>158379</v>
      </c>
      <c r="Y62" s="65">
        <f t="shared" si="47"/>
        <v>62750</v>
      </c>
      <c r="Z62" s="65">
        <f t="shared" si="47"/>
        <v>116411</v>
      </c>
      <c r="AA62" s="65">
        <f t="shared" si="47"/>
        <v>2735</v>
      </c>
      <c r="AB62" s="65">
        <f t="shared" si="47"/>
        <v>181896</v>
      </c>
      <c r="AC62" s="65">
        <f t="shared" si="47"/>
        <v>83658</v>
      </c>
      <c r="AD62" s="65">
        <f t="shared" si="47"/>
        <v>154291</v>
      </c>
      <c r="AE62" s="65">
        <f t="shared" si="47"/>
        <v>3052</v>
      </c>
      <c r="AF62" s="65">
        <f>AF63+AF65+AF66</f>
        <v>241001</v>
      </c>
      <c r="AG62" s="65">
        <f t="shared" si="47"/>
        <v>86611</v>
      </c>
      <c r="AH62" s="65">
        <f t="shared" si="47"/>
        <v>192990</v>
      </c>
      <c r="AI62" s="65">
        <f t="shared" si="47"/>
        <v>3404</v>
      </c>
      <c r="AJ62" s="65">
        <f>AJ63+AJ65+AJ66</f>
        <v>283005</v>
      </c>
      <c r="AK62" s="65">
        <f t="shared" si="47"/>
        <v>99524</v>
      </c>
      <c r="AL62" s="65">
        <f t="shared" si="47"/>
        <v>232527</v>
      </c>
      <c r="AM62" s="65">
        <f t="shared" si="47"/>
        <v>3819</v>
      </c>
      <c r="AN62" s="65">
        <f>AN63+AN65+AN66</f>
        <v>335870</v>
      </c>
      <c r="AO62" s="26"/>
      <c r="AP62" s="9">
        <v>8.1</v>
      </c>
      <c r="AQ62" s="10"/>
      <c r="AR62" s="10"/>
      <c r="AS62" s="50" t="s">
        <v>39</v>
      </c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</row>
    <row r="63" spans="1:86" s="3" customFormat="1" ht="34.5" customHeight="1">
      <c r="A63" s="70" t="s">
        <v>15</v>
      </c>
      <c r="B63" s="70"/>
      <c r="C63" s="70"/>
      <c r="D63" s="54" t="s">
        <v>87</v>
      </c>
      <c r="E63" s="61">
        <v>274</v>
      </c>
      <c r="F63" s="61">
        <v>0</v>
      </c>
      <c r="G63" s="61"/>
      <c r="H63" s="61">
        <f>+E63+F63+G63</f>
        <v>274</v>
      </c>
      <c r="I63" s="61">
        <v>391</v>
      </c>
      <c r="J63" s="61">
        <v>0</v>
      </c>
      <c r="K63" s="61"/>
      <c r="L63" s="61">
        <f>+I63+J63+K63</f>
        <v>391</v>
      </c>
      <c r="M63" s="61">
        <v>734</v>
      </c>
      <c r="N63" s="61">
        <v>0</v>
      </c>
      <c r="O63" s="61">
        <v>0</v>
      </c>
      <c r="P63" s="61">
        <f>+M63+N63+O63</f>
        <v>734</v>
      </c>
      <c r="Q63" s="65">
        <v>415</v>
      </c>
      <c r="R63" s="65">
        <v>0</v>
      </c>
      <c r="S63" s="65"/>
      <c r="T63" s="65">
        <f>+Q63+R63+S63</f>
        <v>415</v>
      </c>
      <c r="U63" s="65">
        <v>635</v>
      </c>
      <c r="V63" s="65">
        <v>0</v>
      </c>
      <c r="W63" s="65"/>
      <c r="X63" s="65">
        <f>+U63+V63+W63</f>
        <v>635</v>
      </c>
      <c r="Y63" s="65">
        <v>736</v>
      </c>
      <c r="Z63" s="65"/>
      <c r="AA63" s="65"/>
      <c r="AB63" s="65">
        <f>+Y63+Z63+AA63</f>
        <v>736</v>
      </c>
      <c r="AC63" s="65">
        <v>849</v>
      </c>
      <c r="AD63" s="65"/>
      <c r="AE63" s="65"/>
      <c r="AF63" s="65">
        <f>+AC63+AD63+AE63</f>
        <v>849</v>
      </c>
      <c r="AG63" s="65">
        <v>974</v>
      </c>
      <c r="AH63" s="65"/>
      <c r="AI63" s="65"/>
      <c r="AJ63" s="65">
        <f>+AG63+AH63+AI63</f>
        <v>974</v>
      </c>
      <c r="AK63" s="65">
        <v>1096</v>
      </c>
      <c r="AL63" s="65"/>
      <c r="AM63" s="65"/>
      <c r="AN63" s="65">
        <f>+AK63+AL63+AM63</f>
        <v>1096</v>
      </c>
      <c r="AO63" s="26"/>
      <c r="AP63" s="70" t="s">
        <v>15</v>
      </c>
      <c r="AQ63" s="70"/>
      <c r="AR63" s="70"/>
      <c r="AS63" s="50" t="s">
        <v>86</v>
      </c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</row>
    <row r="64" spans="1:86" s="3" customFormat="1" ht="34.5" customHeight="1">
      <c r="A64" s="9"/>
      <c r="B64" s="9"/>
      <c r="C64" s="9"/>
      <c r="D64" s="54" t="s">
        <v>89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26"/>
      <c r="AP64" s="9"/>
      <c r="AQ64" s="9"/>
      <c r="AR64" s="9"/>
      <c r="AS64" s="50" t="s">
        <v>85</v>
      </c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</row>
    <row r="65" spans="1:86" s="3" customFormat="1" ht="34.5" customHeight="1">
      <c r="A65" s="70" t="s">
        <v>16</v>
      </c>
      <c r="B65" s="70"/>
      <c r="C65" s="70"/>
      <c r="D65" s="54" t="s">
        <v>46</v>
      </c>
      <c r="E65" s="61">
        <v>1288</v>
      </c>
      <c r="F65" s="61">
        <v>88</v>
      </c>
      <c r="G65" s="61"/>
      <c r="H65" s="61">
        <f>+E65+F65+G65</f>
        <v>1376</v>
      </c>
      <c r="I65" s="61">
        <v>1607</v>
      </c>
      <c r="J65" s="61">
        <v>100</v>
      </c>
      <c r="K65" s="61">
        <v>0</v>
      </c>
      <c r="L65" s="61">
        <f>+I65+J65+K65</f>
        <v>1707</v>
      </c>
      <c r="M65" s="61">
        <v>1720</v>
      </c>
      <c r="N65" s="61">
        <v>106</v>
      </c>
      <c r="O65" s="61">
        <v>1</v>
      </c>
      <c r="P65" s="61">
        <f>+M65+N65+O65</f>
        <v>1827</v>
      </c>
      <c r="Q65" s="65">
        <v>1710</v>
      </c>
      <c r="R65" s="65">
        <v>140</v>
      </c>
      <c r="S65" s="65"/>
      <c r="T65" s="65">
        <f>+Q65+R65+S65</f>
        <v>1850</v>
      </c>
      <c r="U65" s="65">
        <v>1948</v>
      </c>
      <c r="V65" s="65">
        <v>115</v>
      </c>
      <c r="W65" s="65"/>
      <c r="X65" s="65">
        <f>+U65+V65+W65</f>
        <v>2063</v>
      </c>
      <c r="Y65" s="65">
        <v>2173</v>
      </c>
      <c r="Z65" s="65">
        <v>206</v>
      </c>
      <c r="AA65" s="65">
        <v>1</v>
      </c>
      <c r="AB65" s="65">
        <f>+Y65+Z65+AA65</f>
        <v>2380</v>
      </c>
      <c r="AC65" s="65">
        <v>2460</v>
      </c>
      <c r="AD65" s="65">
        <v>287</v>
      </c>
      <c r="AE65" s="65">
        <v>0</v>
      </c>
      <c r="AF65" s="65">
        <f>+AC65+AD65+AE65</f>
        <v>2747</v>
      </c>
      <c r="AG65" s="65">
        <v>2957</v>
      </c>
      <c r="AH65" s="65">
        <v>287</v>
      </c>
      <c r="AI65" s="65">
        <v>0</v>
      </c>
      <c r="AJ65" s="65">
        <f>+AG65+AH65+AI65</f>
        <v>3244</v>
      </c>
      <c r="AK65" s="65">
        <v>3129</v>
      </c>
      <c r="AL65" s="65">
        <v>405</v>
      </c>
      <c r="AM65" s="65">
        <v>0</v>
      </c>
      <c r="AN65" s="65">
        <f>+AK65+AL65+AM65</f>
        <v>3534</v>
      </c>
      <c r="AO65" s="26"/>
      <c r="AP65" s="70" t="s">
        <v>16</v>
      </c>
      <c r="AQ65" s="70"/>
      <c r="AR65" s="70"/>
      <c r="AS65" s="50" t="s">
        <v>21</v>
      </c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</row>
    <row r="66" spans="1:86" s="3" customFormat="1" ht="34.5" customHeight="1">
      <c r="A66" s="70" t="s">
        <v>72</v>
      </c>
      <c r="B66" s="70"/>
      <c r="C66" s="70"/>
      <c r="D66" s="55" t="s">
        <v>63</v>
      </c>
      <c r="E66" s="61">
        <v>35191</v>
      </c>
      <c r="F66" s="61">
        <v>58871</v>
      </c>
      <c r="G66" s="61">
        <v>1588</v>
      </c>
      <c r="H66" s="61">
        <f>+E66+F66+G66</f>
        <v>95650</v>
      </c>
      <c r="I66" s="61">
        <v>37687</v>
      </c>
      <c r="J66" s="61">
        <v>55159</v>
      </c>
      <c r="K66" s="61">
        <v>1778</v>
      </c>
      <c r="L66" s="61">
        <f>+I66+J66+K66</f>
        <v>94624</v>
      </c>
      <c r="M66" s="61">
        <v>39634</v>
      </c>
      <c r="N66" s="61">
        <v>72634</v>
      </c>
      <c r="O66" s="61">
        <v>1993</v>
      </c>
      <c r="P66" s="61">
        <f>+M66+N66+O66</f>
        <v>114261</v>
      </c>
      <c r="Q66" s="65">
        <v>41409</v>
      </c>
      <c r="R66" s="65">
        <v>83363</v>
      </c>
      <c r="S66" s="65">
        <v>2145</v>
      </c>
      <c r="T66" s="65">
        <f>+Q66+R66+S66</f>
        <v>126917</v>
      </c>
      <c r="U66" s="65">
        <v>49668</v>
      </c>
      <c r="V66" s="65">
        <v>103649</v>
      </c>
      <c r="W66" s="65">
        <v>2364</v>
      </c>
      <c r="X66" s="65">
        <f>+U66+V66+W66</f>
        <v>155681</v>
      </c>
      <c r="Y66" s="65">
        <v>59841</v>
      </c>
      <c r="Z66" s="65">
        <v>116205</v>
      </c>
      <c r="AA66" s="65">
        <v>2734</v>
      </c>
      <c r="AB66" s="65">
        <f>+Y66+Z66+AA66</f>
        <v>178780</v>
      </c>
      <c r="AC66" s="65">
        <v>80349</v>
      </c>
      <c r="AD66" s="65">
        <v>154004</v>
      </c>
      <c r="AE66" s="65">
        <v>3052</v>
      </c>
      <c r="AF66" s="65">
        <f>+AC66+AD66+AE66</f>
        <v>237405</v>
      </c>
      <c r="AG66" s="65">
        <v>82680</v>
      </c>
      <c r="AH66" s="65">
        <v>192703</v>
      </c>
      <c r="AI66" s="65">
        <v>3404</v>
      </c>
      <c r="AJ66" s="65">
        <f>+AG66+AH66+AI66</f>
        <v>278787</v>
      </c>
      <c r="AK66" s="65">
        <v>95299</v>
      </c>
      <c r="AL66" s="65">
        <v>232122</v>
      </c>
      <c r="AM66" s="65">
        <v>3819</v>
      </c>
      <c r="AN66" s="65">
        <f>+AK66+AL66+AM66</f>
        <v>331240</v>
      </c>
      <c r="AO66" s="26"/>
      <c r="AP66" s="70" t="s">
        <v>72</v>
      </c>
      <c r="AQ66" s="70"/>
      <c r="AR66" s="70"/>
      <c r="AS66" s="50" t="s">
        <v>24</v>
      </c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</row>
    <row r="67" spans="1:86" s="3" customFormat="1" ht="34.5" customHeight="1">
      <c r="A67" s="9">
        <v>8.2</v>
      </c>
      <c r="B67" s="10"/>
      <c r="C67" s="10"/>
      <c r="D67" s="54" t="s">
        <v>65</v>
      </c>
      <c r="E67" s="61">
        <f aca="true" t="shared" si="48" ref="E67:AN67">E68</f>
        <v>14</v>
      </c>
      <c r="F67" s="61">
        <f t="shared" si="48"/>
        <v>0</v>
      </c>
      <c r="G67" s="61">
        <f t="shared" si="48"/>
        <v>726</v>
      </c>
      <c r="H67" s="61">
        <f t="shared" si="48"/>
        <v>740</v>
      </c>
      <c r="I67" s="61">
        <f t="shared" si="48"/>
        <v>15</v>
      </c>
      <c r="J67" s="61">
        <f t="shared" si="48"/>
        <v>0</v>
      </c>
      <c r="K67" s="61">
        <f t="shared" si="48"/>
        <v>786</v>
      </c>
      <c r="L67" s="61">
        <f t="shared" si="48"/>
        <v>801</v>
      </c>
      <c r="M67" s="61">
        <f t="shared" si="48"/>
        <v>16</v>
      </c>
      <c r="N67" s="61">
        <f t="shared" si="48"/>
        <v>0</v>
      </c>
      <c r="O67" s="61">
        <f t="shared" si="48"/>
        <v>893</v>
      </c>
      <c r="P67" s="61">
        <f t="shared" si="48"/>
        <v>909</v>
      </c>
      <c r="Q67" s="65">
        <f t="shared" si="48"/>
        <v>19</v>
      </c>
      <c r="R67" s="65">
        <f t="shared" si="48"/>
        <v>0</v>
      </c>
      <c r="S67" s="65">
        <f t="shared" si="48"/>
        <v>1003</v>
      </c>
      <c r="T67" s="65">
        <f t="shared" si="48"/>
        <v>1022</v>
      </c>
      <c r="U67" s="65">
        <f t="shared" si="48"/>
        <v>23</v>
      </c>
      <c r="V67" s="65">
        <f t="shared" si="48"/>
        <v>0</v>
      </c>
      <c r="W67" s="65">
        <f t="shared" si="48"/>
        <v>1170</v>
      </c>
      <c r="X67" s="65">
        <f t="shared" si="48"/>
        <v>1193</v>
      </c>
      <c r="Y67" s="65">
        <f t="shared" si="48"/>
        <v>39</v>
      </c>
      <c r="Z67" s="65">
        <f t="shared" si="48"/>
        <v>0</v>
      </c>
      <c r="AA67" s="65">
        <f t="shared" si="48"/>
        <v>1360</v>
      </c>
      <c r="AB67" s="65">
        <f t="shared" si="48"/>
        <v>1399</v>
      </c>
      <c r="AC67" s="65">
        <f t="shared" si="48"/>
        <v>26</v>
      </c>
      <c r="AD67" s="65">
        <f t="shared" si="48"/>
        <v>0</v>
      </c>
      <c r="AE67" s="65">
        <f t="shared" si="48"/>
        <v>1589</v>
      </c>
      <c r="AF67" s="65">
        <f t="shared" si="48"/>
        <v>1615</v>
      </c>
      <c r="AG67" s="65">
        <f t="shared" si="48"/>
        <v>27</v>
      </c>
      <c r="AH67" s="65">
        <f t="shared" si="48"/>
        <v>0</v>
      </c>
      <c r="AI67" s="65">
        <f t="shared" si="48"/>
        <v>1815</v>
      </c>
      <c r="AJ67" s="65">
        <f t="shared" si="48"/>
        <v>1842</v>
      </c>
      <c r="AK67" s="65">
        <f t="shared" si="48"/>
        <v>28</v>
      </c>
      <c r="AL67" s="65">
        <f t="shared" si="48"/>
        <v>0</v>
      </c>
      <c r="AM67" s="65">
        <f t="shared" si="48"/>
        <v>2146</v>
      </c>
      <c r="AN67" s="65">
        <f t="shared" si="48"/>
        <v>2174</v>
      </c>
      <c r="AO67" s="26"/>
      <c r="AP67" s="9">
        <v>8.2</v>
      </c>
      <c r="AQ67" s="10"/>
      <c r="AR67" s="10"/>
      <c r="AS67" s="50" t="s">
        <v>40</v>
      </c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</row>
    <row r="68" spans="1:86" s="3" customFormat="1" ht="34.5" customHeight="1">
      <c r="A68" s="70" t="s">
        <v>17</v>
      </c>
      <c r="B68" s="70"/>
      <c r="C68" s="70"/>
      <c r="D68" s="54" t="s">
        <v>50</v>
      </c>
      <c r="E68" s="61">
        <v>14</v>
      </c>
      <c r="F68" s="61">
        <v>0</v>
      </c>
      <c r="G68" s="61">
        <v>726</v>
      </c>
      <c r="H68" s="61">
        <f>+E68+F68+G68</f>
        <v>740</v>
      </c>
      <c r="I68" s="61">
        <v>15</v>
      </c>
      <c r="J68" s="61">
        <v>0</v>
      </c>
      <c r="K68" s="61">
        <v>786</v>
      </c>
      <c r="L68" s="61">
        <f>+I68+J68+K68</f>
        <v>801</v>
      </c>
      <c r="M68" s="61">
        <v>16</v>
      </c>
      <c r="N68" s="61">
        <v>0</v>
      </c>
      <c r="O68" s="61">
        <v>893</v>
      </c>
      <c r="P68" s="61">
        <f>+M68+N68+O68</f>
        <v>909</v>
      </c>
      <c r="Q68" s="65">
        <v>19</v>
      </c>
      <c r="R68" s="65">
        <v>0</v>
      </c>
      <c r="S68" s="65">
        <v>1003</v>
      </c>
      <c r="T68" s="65">
        <f>+Q68+R68+S68</f>
        <v>1022</v>
      </c>
      <c r="U68" s="65">
        <v>23</v>
      </c>
      <c r="V68" s="65">
        <v>0</v>
      </c>
      <c r="W68" s="65">
        <v>1170</v>
      </c>
      <c r="X68" s="65">
        <f>+U68+V68+W68</f>
        <v>1193</v>
      </c>
      <c r="Y68" s="65">
        <v>39</v>
      </c>
      <c r="Z68" s="65">
        <v>0</v>
      </c>
      <c r="AA68" s="65">
        <v>1360</v>
      </c>
      <c r="AB68" s="65">
        <f>+Y68+Z68+AA68</f>
        <v>1399</v>
      </c>
      <c r="AC68" s="65">
        <v>26</v>
      </c>
      <c r="AD68" s="65">
        <v>0</v>
      </c>
      <c r="AE68" s="65">
        <v>1589</v>
      </c>
      <c r="AF68" s="65">
        <f>+AC68+AD68+AE68</f>
        <v>1615</v>
      </c>
      <c r="AG68" s="65">
        <v>27</v>
      </c>
      <c r="AH68" s="65">
        <v>0</v>
      </c>
      <c r="AI68" s="65">
        <v>1815</v>
      </c>
      <c r="AJ68" s="65">
        <f>+AG68+AH68+AI68</f>
        <v>1842</v>
      </c>
      <c r="AK68" s="65">
        <v>28</v>
      </c>
      <c r="AL68" s="65">
        <v>0</v>
      </c>
      <c r="AM68" s="65">
        <v>2146</v>
      </c>
      <c r="AN68" s="65">
        <f>+AK68+AL68+AM68</f>
        <v>2174</v>
      </c>
      <c r="AO68" s="26"/>
      <c r="AP68" s="70" t="s">
        <v>17</v>
      </c>
      <c r="AQ68" s="70"/>
      <c r="AR68" s="70"/>
      <c r="AS68" s="50" t="s">
        <v>30</v>
      </c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</row>
    <row r="69" spans="1:86" s="20" customFormat="1" ht="34.5" customHeight="1">
      <c r="A69" s="17">
        <v>9</v>
      </c>
      <c r="B69" s="17"/>
      <c r="C69" s="17"/>
      <c r="D69" s="53" t="s">
        <v>80</v>
      </c>
      <c r="E69" s="60">
        <f aca="true" t="shared" si="49" ref="E69:K69">E71+E75</f>
        <v>228485</v>
      </c>
      <c r="F69" s="60">
        <f t="shared" si="49"/>
        <v>-45</v>
      </c>
      <c r="G69" s="60">
        <f>G71+G75</f>
        <v>28634</v>
      </c>
      <c r="H69" s="60">
        <f t="shared" si="49"/>
        <v>257074</v>
      </c>
      <c r="I69" s="60">
        <f t="shared" si="49"/>
        <v>254004</v>
      </c>
      <c r="J69" s="60">
        <f t="shared" si="49"/>
        <v>570</v>
      </c>
      <c r="K69" s="60">
        <f t="shared" si="49"/>
        <v>31803</v>
      </c>
      <c r="L69" s="60">
        <f>L71+L75</f>
        <v>286377</v>
      </c>
      <c r="M69" s="60">
        <f aca="true" t="shared" si="50" ref="M69:T69">M71+M75</f>
        <v>275963</v>
      </c>
      <c r="N69" s="60">
        <f t="shared" si="50"/>
        <v>285</v>
      </c>
      <c r="O69" s="60">
        <f t="shared" si="50"/>
        <v>35554</v>
      </c>
      <c r="P69" s="60">
        <f t="shared" si="50"/>
        <v>311802</v>
      </c>
      <c r="Q69" s="64">
        <f t="shared" si="50"/>
        <v>313768</v>
      </c>
      <c r="R69" s="64">
        <f t="shared" si="50"/>
        <v>359</v>
      </c>
      <c r="S69" s="64">
        <f t="shared" si="50"/>
        <v>40363</v>
      </c>
      <c r="T69" s="64">
        <f t="shared" si="50"/>
        <v>354490</v>
      </c>
      <c r="U69" s="64">
        <f aca="true" t="shared" si="51" ref="U69:AM69">U71+U75</f>
        <v>404690</v>
      </c>
      <c r="V69" s="64">
        <f t="shared" si="51"/>
        <v>43</v>
      </c>
      <c r="W69" s="64">
        <f t="shared" si="51"/>
        <v>45159</v>
      </c>
      <c r="X69" s="64">
        <f t="shared" si="51"/>
        <v>449892</v>
      </c>
      <c r="Y69" s="64">
        <f t="shared" si="51"/>
        <v>530053</v>
      </c>
      <c r="Z69" s="64">
        <f t="shared" si="51"/>
        <v>210</v>
      </c>
      <c r="AA69" s="64">
        <f t="shared" si="51"/>
        <v>51191</v>
      </c>
      <c r="AB69" s="64">
        <f t="shared" si="51"/>
        <v>581454</v>
      </c>
      <c r="AC69" s="64">
        <f t="shared" si="51"/>
        <v>605440</v>
      </c>
      <c r="AD69" s="64">
        <f t="shared" si="51"/>
        <v>919</v>
      </c>
      <c r="AE69" s="64">
        <f t="shared" si="51"/>
        <v>58020</v>
      </c>
      <c r="AF69" s="64">
        <f>AF71+AF75</f>
        <v>664379</v>
      </c>
      <c r="AG69" s="64">
        <f t="shared" si="51"/>
        <v>676818</v>
      </c>
      <c r="AH69" s="64">
        <f t="shared" si="51"/>
        <v>992</v>
      </c>
      <c r="AI69" s="64">
        <f t="shared" si="51"/>
        <v>65746</v>
      </c>
      <c r="AJ69" s="64">
        <f>AJ71+AJ75</f>
        <v>743556</v>
      </c>
      <c r="AK69" s="64">
        <f t="shared" si="51"/>
        <v>775499</v>
      </c>
      <c r="AL69" s="64">
        <f t="shared" si="51"/>
        <v>1513</v>
      </c>
      <c r="AM69" s="64">
        <f t="shared" si="51"/>
        <v>77077</v>
      </c>
      <c r="AN69" s="64">
        <f>AN71+AN75</f>
        <v>854089</v>
      </c>
      <c r="AO69" s="25"/>
      <c r="AP69" s="17">
        <v>9</v>
      </c>
      <c r="AQ69" s="17"/>
      <c r="AR69" s="17"/>
      <c r="AS69" s="49" t="s">
        <v>82</v>
      </c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</row>
    <row r="70" spans="1:86" s="20" customFormat="1" ht="34.5" customHeight="1">
      <c r="A70" s="17"/>
      <c r="B70" s="17"/>
      <c r="C70" s="17"/>
      <c r="D70" s="53" t="s">
        <v>81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25"/>
      <c r="AP70" s="17"/>
      <c r="AQ70" s="17"/>
      <c r="AR70" s="17"/>
      <c r="AS70" s="49" t="s">
        <v>114</v>
      </c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</row>
    <row r="71" spans="1:86" s="3" customFormat="1" ht="34.5" customHeight="1">
      <c r="A71" s="9">
        <v>9.1</v>
      </c>
      <c r="B71" s="10"/>
      <c r="C71" s="10"/>
      <c r="D71" s="54" t="s">
        <v>90</v>
      </c>
      <c r="E71" s="61">
        <f aca="true" t="shared" si="52" ref="E71:K71">E73+E74</f>
        <v>149020</v>
      </c>
      <c r="F71" s="61">
        <f t="shared" si="52"/>
        <v>0</v>
      </c>
      <c r="G71" s="61">
        <f>G73+G74</f>
        <v>25618</v>
      </c>
      <c r="H71" s="61">
        <f t="shared" si="52"/>
        <v>174638</v>
      </c>
      <c r="I71" s="61">
        <f t="shared" si="52"/>
        <v>161435</v>
      </c>
      <c r="J71" s="61">
        <f t="shared" si="52"/>
        <v>0</v>
      </c>
      <c r="K71" s="61">
        <f t="shared" si="52"/>
        <v>28392</v>
      </c>
      <c r="L71" s="61">
        <f>L73+L74</f>
        <v>189827</v>
      </c>
      <c r="M71" s="61">
        <f aca="true" t="shared" si="53" ref="M71:T71">M73+M74</f>
        <v>174298</v>
      </c>
      <c r="N71" s="61">
        <f t="shared" si="53"/>
        <v>0</v>
      </c>
      <c r="O71" s="61">
        <f t="shared" si="53"/>
        <v>31783</v>
      </c>
      <c r="P71" s="61">
        <f t="shared" si="53"/>
        <v>206081</v>
      </c>
      <c r="Q71" s="65">
        <f t="shared" si="53"/>
        <v>198884</v>
      </c>
      <c r="R71" s="65">
        <f t="shared" si="53"/>
        <v>0</v>
      </c>
      <c r="S71" s="65">
        <f t="shared" si="53"/>
        <v>36108</v>
      </c>
      <c r="T71" s="65">
        <f t="shared" si="53"/>
        <v>234992</v>
      </c>
      <c r="U71" s="65">
        <f aca="true" t="shared" si="54" ref="U71:AM71">U73+U74</f>
        <v>266495</v>
      </c>
      <c r="V71" s="65">
        <f t="shared" si="54"/>
        <v>0</v>
      </c>
      <c r="W71" s="65">
        <f t="shared" si="54"/>
        <v>40158</v>
      </c>
      <c r="X71" s="65">
        <f t="shared" si="54"/>
        <v>306653</v>
      </c>
      <c r="Y71" s="65">
        <f t="shared" si="54"/>
        <v>358331</v>
      </c>
      <c r="Z71" s="65">
        <f t="shared" si="54"/>
        <v>0</v>
      </c>
      <c r="AA71" s="65">
        <f t="shared" si="54"/>
        <v>45310</v>
      </c>
      <c r="AB71" s="65">
        <f t="shared" si="54"/>
        <v>403641</v>
      </c>
      <c r="AC71" s="65">
        <f t="shared" si="54"/>
        <v>390804</v>
      </c>
      <c r="AD71" s="65">
        <f t="shared" si="54"/>
        <v>0</v>
      </c>
      <c r="AE71" s="65">
        <f t="shared" si="54"/>
        <v>51316</v>
      </c>
      <c r="AF71" s="65">
        <f>AF73+AF74</f>
        <v>442120</v>
      </c>
      <c r="AG71" s="65">
        <f t="shared" si="54"/>
        <v>440604</v>
      </c>
      <c r="AH71" s="65">
        <f t="shared" si="54"/>
        <v>0</v>
      </c>
      <c r="AI71" s="65">
        <f t="shared" si="54"/>
        <v>57742</v>
      </c>
      <c r="AJ71" s="65">
        <f>AJ73+AJ74</f>
        <v>498346</v>
      </c>
      <c r="AK71" s="65">
        <f t="shared" si="54"/>
        <v>500100</v>
      </c>
      <c r="AL71" s="65">
        <f t="shared" si="54"/>
        <v>0</v>
      </c>
      <c r="AM71" s="65">
        <f t="shared" si="54"/>
        <v>67093</v>
      </c>
      <c r="AN71" s="65">
        <f>AN73+AN74</f>
        <v>567193</v>
      </c>
      <c r="AO71" s="26"/>
      <c r="AP71" s="9">
        <v>9.1</v>
      </c>
      <c r="AQ71" s="10"/>
      <c r="AR71" s="10"/>
      <c r="AS71" s="50" t="s">
        <v>78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</row>
    <row r="72" spans="1:86" s="3" customFormat="1" ht="34.5" customHeight="1">
      <c r="A72" s="11"/>
      <c r="B72" s="10"/>
      <c r="C72" s="10"/>
      <c r="D72" s="55" t="s">
        <v>88</v>
      </c>
      <c r="E72" s="61"/>
      <c r="F72" s="61"/>
      <c r="G72" s="61"/>
      <c r="H72" s="66"/>
      <c r="I72" s="61"/>
      <c r="J72" s="61"/>
      <c r="K72" s="61"/>
      <c r="L72" s="66"/>
      <c r="M72" s="61"/>
      <c r="N72" s="61"/>
      <c r="O72" s="61"/>
      <c r="P72" s="66"/>
      <c r="Q72" s="65"/>
      <c r="R72" s="65"/>
      <c r="S72" s="65"/>
      <c r="T72" s="67"/>
      <c r="U72" s="65"/>
      <c r="V72" s="65"/>
      <c r="W72" s="65"/>
      <c r="X72" s="67"/>
      <c r="Y72" s="65"/>
      <c r="Z72" s="65"/>
      <c r="AA72" s="65"/>
      <c r="AB72" s="67"/>
      <c r="AC72" s="65"/>
      <c r="AD72" s="65"/>
      <c r="AE72" s="65"/>
      <c r="AF72" s="67"/>
      <c r="AG72" s="65"/>
      <c r="AH72" s="65"/>
      <c r="AI72" s="65"/>
      <c r="AJ72" s="67"/>
      <c r="AK72" s="65"/>
      <c r="AL72" s="65"/>
      <c r="AM72" s="65"/>
      <c r="AN72" s="67"/>
      <c r="AO72" s="26"/>
      <c r="AP72" s="11"/>
      <c r="AQ72" s="10"/>
      <c r="AR72" s="10"/>
      <c r="AS72" s="50" t="s">
        <v>79</v>
      </c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</row>
    <row r="73" spans="1:86" s="3" customFormat="1" ht="34.5" customHeight="1">
      <c r="A73" s="70" t="s">
        <v>73</v>
      </c>
      <c r="B73" s="70"/>
      <c r="C73" s="70"/>
      <c r="D73" s="54" t="s">
        <v>59</v>
      </c>
      <c r="E73" s="61">
        <v>137023</v>
      </c>
      <c r="F73" s="61">
        <v>0</v>
      </c>
      <c r="G73" s="61">
        <v>23821</v>
      </c>
      <c r="H73" s="61">
        <f>+E73+F73+G73</f>
        <v>160844</v>
      </c>
      <c r="I73" s="61">
        <v>146979</v>
      </c>
      <c r="J73" s="61">
        <v>0</v>
      </c>
      <c r="K73" s="61">
        <v>26479</v>
      </c>
      <c r="L73" s="61">
        <f>+I73+J73+K73</f>
        <v>173458</v>
      </c>
      <c r="M73" s="61">
        <v>159646</v>
      </c>
      <c r="N73" s="61">
        <v>0</v>
      </c>
      <c r="O73" s="61">
        <v>29720</v>
      </c>
      <c r="P73" s="61">
        <f>+M73+N73+O73</f>
        <v>189366</v>
      </c>
      <c r="Q73" s="65">
        <v>183155</v>
      </c>
      <c r="R73" s="65">
        <v>0</v>
      </c>
      <c r="S73" s="65">
        <v>33877</v>
      </c>
      <c r="T73" s="65">
        <f>+Q73+R73+S73</f>
        <v>217032</v>
      </c>
      <c r="U73" s="65">
        <v>240938</v>
      </c>
      <c r="V73" s="65">
        <v>0</v>
      </c>
      <c r="W73" s="65">
        <v>37692</v>
      </c>
      <c r="X73" s="65">
        <f>+U73+V73+W73</f>
        <v>278630</v>
      </c>
      <c r="Y73" s="65">
        <v>330474</v>
      </c>
      <c r="Z73" s="65">
        <v>0</v>
      </c>
      <c r="AA73" s="65">
        <v>42541</v>
      </c>
      <c r="AB73" s="65">
        <f>+Y73+Z73+AA73</f>
        <v>373015</v>
      </c>
      <c r="AC73" s="65">
        <v>368287</v>
      </c>
      <c r="AD73" s="65">
        <v>0</v>
      </c>
      <c r="AE73" s="65">
        <v>48211</v>
      </c>
      <c r="AF73" s="65">
        <f>+AC73+AD73+AE73</f>
        <v>416498</v>
      </c>
      <c r="AG73" s="65">
        <v>415956</v>
      </c>
      <c r="AH73" s="65">
        <v>0</v>
      </c>
      <c r="AI73" s="65">
        <v>54314</v>
      </c>
      <c r="AJ73" s="65">
        <f>+AG73+AH73+AI73</f>
        <v>470270</v>
      </c>
      <c r="AK73" s="65">
        <v>473611</v>
      </c>
      <c r="AL73" s="65">
        <v>0</v>
      </c>
      <c r="AM73" s="65">
        <v>63284</v>
      </c>
      <c r="AN73" s="65">
        <f>+AK73+AL73+AM73</f>
        <v>536895</v>
      </c>
      <c r="AO73" s="26"/>
      <c r="AP73" s="70" t="s">
        <v>73</v>
      </c>
      <c r="AQ73" s="70"/>
      <c r="AR73" s="70"/>
      <c r="AS73" s="50" t="s">
        <v>74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</row>
    <row r="74" spans="1:86" s="3" customFormat="1" ht="34.5" customHeight="1">
      <c r="A74" s="70" t="s">
        <v>75</v>
      </c>
      <c r="B74" s="70"/>
      <c r="C74" s="70"/>
      <c r="D74" s="57" t="s">
        <v>119</v>
      </c>
      <c r="E74" s="61">
        <v>11997</v>
      </c>
      <c r="F74" s="61">
        <v>0</v>
      </c>
      <c r="G74" s="61">
        <v>1797</v>
      </c>
      <c r="H74" s="61">
        <f>+E74+F74+G74</f>
        <v>13794</v>
      </c>
      <c r="I74" s="61">
        <v>14456</v>
      </c>
      <c r="J74" s="61">
        <v>0</v>
      </c>
      <c r="K74" s="61">
        <v>1913</v>
      </c>
      <c r="L74" s="61">
        <f>+I74+J74+K74</f>
        <v>16369</v>
      </c>
      <c r="M74" s="61">
        <v>14652</v>
      </c>
      <c r="N74" s="61">
        <v>0</v>
      </c>
      <c r="O74" s="61">
        <v>2063</v>
      </c>
      <c r="P74" s="61">
        <f>+M74+N74+O74</f>
        <v>16715</v>
      </c>
      <c r="Q74" s="65">
        <v>15729</v>
      </c>
      <c r="R74" s="65">
        <v>0</v>
      </c>
      <c r="S74" s="65">
        <v>2231</v>
      </c>
      <c r="T74" s="65">
        <f>+Q74+R74+S74</f>
        <v>17960</v>
      </c>
      <c r="U74" s="65">
        <v>25557</v>
      </c>
      <c r="V74" s="65">
        <v>0</v>
      </c>
      <c r="W74" s="65">
        <v>2466</v>
      </c>
      <c r="X74" s="65">
        <f>+U74+V74+W74</f>
        <v>28023</v>
      </c>
      <c r="Y74" s="65">
        <v>27857</v>
      </c>
      <c r="Z74" s="65">
        <v>0</v>
      </c>
      <c r="AA74" s="65">
        <v>2769</v>
      </c>
      <c r="AB74" s="65">
        <f>+Y74+Z74+AA74</f>
        <v>30626</v>
      </c>
      <c r="AC74" s="65">
        <v>22517</v>
      </c>
      <c r="AD74" s="65">
        <v>0</v>
      </c>
      <c r="AE74" s="65">
        <v>3105</v>
      </c>
      <c r="AF74" s="65">
        <f>+AC74+AD74+AE74</f>
        <v>25622</v>
      </c>
      <c r="AG74" s="65">
        <v>24648</v>
      </c>
      <c r="AH74" s="65">
        <v>0</v>
      </c>
      <c r="AI74" s="65">
        <v>3428</v>
      </c>
      <c r="AJ74" s="65">
        <f>+AG74+AH74+AI74</f>
        <v>28076</v>
      </c>
      <c r="AK74" s="65">
        <v>26489</v>
      </c>
      <c r="AL74" s="65">
        <v>0</v>
      </c>
      <c r="AM74" s="65">
        <v>3809</v>
      </c>
      <c r="AN74" s="65">
        <f>+AK74+AL74+AM74</f>
        <v>30298</v>
      </c>
      <c r="AO74" s="26"/>
      <c r="AP74" s="70" t="s">
        <v>75</v>
      </c>
      <c r="AQ74" s="70"/>
      <c r="AR74" s="70"/>
      <c r="AS74" s="50" t="s">
        <v>110</v>
      </c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</row>
    <row r="75" spans="1:86" s="3" customFormat="1" ht="34.5" customHeight="1">
      <c r="A75" s="9">
        <v>9.2</v>
      </c>
      <c r="B75" s="10"/>
      <c r="C75" s="10"/>
      <c r="D75" s="55" t="s">
        <v>66</v>
      </c>
      <c r="E75" s="61">
        <f>E76+E77+E78+E79</f>
        <v>79465</v>
      </c>
      <c r="F75" s="61">
        <f aca="true" t="shared" si="55" ref="F75:N75">F76+F77+F78+F79</f>
        <v>-45</v>
      </c>
      <c r="G75" s="61">
        <f t="shared" si="55"/>
        <v>3016</v>
      </c>
      <c r="H75" s="61">
        <f t="shared" si="55"/>
        <v>82436</v>
      </c>
      <c r="I75" s="61">
        <f t="shared" si="55"/>
        <v>92569</v>
      </c>
      <c r="J75" s="61">
        <f t="shared" si="55"/>
        <v>570</v>
      </c>
      <c r="K75" s="61">
        <f t="shared" si="55"/>
        <v>3411</v>
      </c>
      <c r="L75" s="61">
        <f>L76+L77+L78+L79</f>
        <v>96550</v>
      </c>
      <c r="M75" s="61">
        <f t="shared" si="55"/>
        <v>101665</v>
      </c>
      <c r="N75" s="61">
        <f t="shared" si="55"/>
        <v>285</v>
      </c>
      <c r="O75" s="61">
        <f aca="true" t="shared" si="56" ref="O75:X75">O76+O77+O78+O79</f>
        <v>3771</v>
      </c>
      <c r="P75" s="61">
        <f t="shared" si="56"/>
        <v>105721</v>
      </c>
      <c r="Q75" s="65">
        <f t="shared" si="56"/>
        <v>114884</v>
      </c>
      <c r="R75" s="65">
        <f t="shared" si="56"/>
        <v>359</v>
      </c>
      <c r="S75" s="65">
        <f t="shared" si="56"/>
        <v>4255</v>
      </c>
      <c r="T75" s="65">
        <f t="shared" si="56"/>
        <v>119498</v>
      </c>
      <c r="U75" s="65">
        <f t="shared" si="56"/>
        <v>138195</v>
      </c>
      <c r="V75" s="65">
        <f t="shared" si="56"/>
        <v>43</v>
      </c>
      <c r="W75" s="65">
        <f t="shared" si="56"/>
        <v>5001</v>
      </c>
      <c r="X75" s="65">
        <f t="shared" si="56"/>
        <v>143239</v>
      </c>
      <c r="Y75" s="65">
        <f aca="true" t="shared" si="57" ref="Y75:AM75">Y76+Y77+Y78+Y79</f>
        <v>171722</v>
      </c>
      <c r="Z75" s="65">
        <f t="shared" si="57"/>
        <v>210</v>
      </c>
      <c r="AA75" s="65">
        <f t="shared" si="57"/>
        <v>5881</v>
      </c>
      <c r="AB75" s="65">
        <f t="shared" si="57"/>
        <v>177813</v>
      </c>
      <c r="AC75" s="65">
        <f t="shared" si="57"/>
        <v>214636</v>
      </c>
      <c r="AD75" s="65">
        <f t="shared" si="57"/>
        <v>919</v>
      </c>
      <c r="AE75" s="65">
        <f t="shared" si="57"/>
        <v>6704</v>
      </c>
      <c r="AF75" s="65">
        <f>AF76+AF77+AF78+AF79</f>
        <v>222259</v>
      </c>
      <c r="AG75" s="65">
        <f t="shared" si="57"/>
        <v>236214</v>
      </c>
      <c r="AH75" s="65">
        <f t="shared" si="57"/>
        <v>992</v>
      </c>
      <c r="AI75" s="65">
        <f t="shared" si="57"/>
        <v>8004</v>
      </c>
      <c r="AJ75" s="65">
        <f>AJ76+AJ77+AJ78+AJ79</f>
        <v>245210</v>
      </c>
      <c r="AK75" s="65">
        <f t="shared" si="57"/>
        <v>275399</v>
      </c>
      <c r="AL75" s="65">
        <f t="shared" si="57"/>
        <v>1513</v>
      </c>
      <c r="AM75" s="65">
        <f t="shared" si="57"/>
        <v>9984</v>
      </c>
      <c r="AN75" s="65">
        <f>AN76+AN77+AN78+AN79</f>
        <v>286896</v>
      </c>
      <c r="AO75" s="26"/>
      <c r="AP75" s="9">
        <v>9.2</v>
      </c>
      <c r="AQ75" s="10"/>
      <c r="AR75" s="10"/>
      <c r="AS75" s="50" t="s">
        <v>41</v>
      </c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</row>
    <row r="76" spans="1:86" s="3" customFormat="1" ht="34.5" customHeight="1">
      <c r="A76" s="70" t="s">
        <v>18</v>
      </c>
      <c r="B76" s="70"/>
      <c r="C76" s="70"/>
      <c r="D76" s="54" t="s">
        <v>50</v>
      </c>
      <c r="E76" s="61">
        <v>70506</v>
      </c>
      <c r="F76" s="61">
        <v>0</v>
      </c>
      <c r="G76" s="61">
        <v>2304</v>
      </c>
      <c r="H76" s="61">
        <f>+E76+F76+G76</f>
        <v>72810</v>
      </c>
      <c r="I76" s="61">
        <v>80969</v>
      </c>
      <c r="J76" s="61">
        <v>0</v>
      </c>
      <c r="K76" s="61">
        <v>2635</v>
      </c>
      <c r="L76" s="61">
        <f>+I76+J76+K76</f>
        <v>83604</v>
      </c>
      <c r="M76" s="61">
        <v>88577</v>
      </c>
      <c r="N76" s="61">
        <v>0</v>
      </c>
      <c r="O76" s="61">
        <v>2921</v>
      </c>
      <c r="P76" s="61">
        <f>+M76+N76+O76</f>
        <v>91498</v>
      </c>
      <c r="Q76" s="65">
        <v>101096</v>
      </c>
      <c r="R76" s="65">
        <v>0</v>
      </c>
      <c r="S76" s="65">
        <v>3307</v>
      </c>
      <c r="T76" s="65">
        <f>+Q76+R76+S76</f>
        <v>104403</v>
      </c>
      <c r="U76" s="65">
        <v>119916</v>
      </c>
      <c r="V76" s="65">
        <v>0</v>
      </c>
      <c r="W76" s="65">
        <v>3906</v>
      </c>
      <c r="X76" s="65">
        <f>+U76+V76+W76</f>
        <v>123822</v>
      </c>
      <c r="Y76" s="65">
        <v>151641</v>
      </c>
      <c r="Z76" s="65">
        <v>0</v>
      </c>
      <c r="AA76" s="65">
        <v>4605</v>
      </c>
      <c r="AB76" s="65">
        <f>+Y76+Z76+AA76</f>
        <v>156246</v>
      </c>
      <c r="AC76" s="65">
        <v>187889</v>
      </c>
      <c r="AD76" s="65">
        <v>0</v>
      </c>
      <c r="AE76" s="65">
        <v>5210</v>
      </c>
      <c r="AF76" s="65">
        <f>+AC76+AD76+AE76</f>
        <v>193099</v>
      </c>
      <c r="AG76" s="65">
        <v>207035</v>
      </c>
      <c r="AH76" s="65">
        <v>0</v>
      </c>
      <c r="AI76" s="65">
        <v>6322</v>
      </c>
      <c r="AJ76" s="65">
        <f>+AG76+AH76+AI76</f>
        <v>213357</v>
      </c>
      <c r="AK76" s="65">
        <v>244091</v>
      </c>
      <c r="AL76" s="65">
        <v>0</v>
      </c>
      <c r="AM76" s="65">
        <v>8067</v>
      </c>
      <c r="AN76" s="65">
        <f>+AK76+AL76+AM76</f>
        <v>252158</v>
      </c>
      <c r="AO76" s="26"/>
      <c r="AP76" s="70" t="s">
        <v>18</v>
      </c>
      <c r="AQ76" s="70"/>
      <c r="AR76" s="70"/>
      <c r="AS76" s="50" t="s">
        <v>30</v>
      </c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</row>
    <row r="77" spans="1:86" s="3" customFormat="1" ht="34.5" customHeight="1">
      <c r="A77" s="70" t="s">
        <v>19</v>
      </c>
      <c r="B77" s="70"/>
      <c r="C77" s="70"/>
      <c r="D77" s="54" t="s">
        <v>46</v>
      </c>
      <c r="E77" s="61">
        <v>0</v>
      </c>
      <c r="F77" s="61">
        <v>0</v>
      </c>
      <c r="G77" s="61">
        <v>0</v>
      </c>
      <c r="H77" s="61">
        <f>+E77+F77+G77</f>
        <v>0</v>
      </c>
      <c r="I77" s="61">
        <v>0</v>
      </c>
      <c r="J77" s="61">
        <v>0</v>
      </c>
      <c r="K77" s="61">
        <v>0</v>
      </c>
      <c r="L77" s="61">
        <f>+I77+J77+K77</f>
        <v>0</v>
      </c>
      <c r="M77" s="61">
        <v>0</v>
      </c>
      <c r="N77" s="61">
        <v>0</v>
      </c>
      <c r="O77" s="61">
        <v>0</v>
      </c>
      <c r="P77" s="61">
        <f>+M77+N77+O77</f>
        <v>0</v>
      </c>
      <c r="Q77" s="65">
        <v>0</v>
      </c>
      <c r="R77" s="65">
        <v>0</v>
      </c>
      <c r="S77" s="65">
        <v>0</v>
      </c>
      <c r="T77" s="65">
        <f>+Q77+R77+S77</f>
        <v>0</v>
      </c>
      <c r="U77" s="65">
        <v>0</v>
      </c>
      <c r="V77" s="65">
        <v>0</v>
      </c>
      <c r="W77" s="65">
        <v>0</v>
      </c>
      <c r="X77" s="65">
        <f>+U77+V77+W77</f>
        <v>0</v>
      </c>
      <c r="Y77" s="65">
        <v>0</v>
      </c>
      <c r="Z77" s="65">
        <v>0</v>
      </c>
      <c r="AA77" s="65">
        <v>0</v>
      </c>
      <c r="AB77" s="65">
        <f>+Y77+Z77+AA77</f>
        <v>0</v>
      </c>
      <c r="AC77" s="65">
        <v>0</v>
      </c>
      <c r="AD77" s="65">
        <v>0</v>
      </c>
      <c r="AE77" s="65">
        <v>0</v>
      </c>
      <c r="AF77" s="65">
        <f>+AC77+AD77+AE77</f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65">
        <v>0</v>
      </c>
      <c r="AM77" s="65">
        <v>0</v>
      </c>
      <c r="AN77" s="65">
        <f>+AK77+AL77+AM77</f>
        <v>0</v>
      </c>
      <c r="AO77" s="26"/>
      <c r="AP77" s="70" t="s">
        <v>19</v>
      </c>
      <c r="AQ77" s="70"/>
      <c r="AR77" s="70"/>
      <c r="AS77" s="50" t="s">
        <v>21</v>
      </c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</row>
    <row r="78" spans="1:86" s="3" customFormat="1" ht="34.5" customHeight="1">
      <c r="A78" s="70" t="s">
        <v>20</v>
      </c>
      <c r="B78" s="70"/>
      <c r="C78" s="70"/>
      <c r="D78" s="55" t="s">
        <v>63</v>
      </c>
      <c r="E78" s="61">
        <v>1761</v>
      </c>
      <c r="F78" s="61">
        <f>-43-2</f>
        <v>-45</v>
      </c>
      <c r="G78" s="61">
        <f>460+2</f>
        <v>462</v>
      </c>
      <c r="H78" s="61">
        <f>+E78+F78+G78</f>
        <v>2178</v>
      </c>
      <c r="I78" s="61">
        <v>1691</v>
      </c>
      <c r="J78" s="61">
        <v>570</v>
      </c>
      <c r="K78" s="61">
        <v>435</v>
      </c>
      <c r="L78" s="61">
        <f>+I78+J78+K78</f>
        <v>2696</v>
      </c>
      <c r="M78" s="61">
        <v>1762</v>
      </c>
      <c r="N78" s="61">
        <v>285</v>
      </c>
      <c r="O78" s="61">
        <v>418</v>
      </c>
      <c r="P78" s="61">
        <f>+M78+N78+O78</f>
        <v>2465</v>
      </c>
      <c r="Q78" s="65">
        <v>2257</v>
      </c>
      <c r="R78" s="65">
        <v>359</v>
      </c>
      <c r="S78" s="65">
        <v>424</v>
      </c>
      <c r="T78" s="65">
        <f>+Q78+R78+S78</f>
        <v>3040</v>
      </c>
      <c r="U78" s="65">
        <v>3147</v>
      </c>
      <c r="V78" s="65">
        <v>43</v>
      </c>
      <c r="W78" s="65">
        <v>438</v>
      </c>
      <c r="X78" s="65">
        <f>+U78+V78+W78</f>
        <v>3628</v>
      </c>
      <c r="Y78" s="65">
        <v>3586</v>
      </c>
      <c r="Z78" s="65">
        <v>210</v>
      </c>
      <c r="AA78" s="65">
        <v>460</v>
      </c>
      <c r="AB78" s="65">
        <f>+Y78+Z78+AA78</f>
        <v>4256</v>
      </c>
      <c r="AC78" s="65">
        <v>3577</v>
      </c>
      <c r="AD78" s="65">
        <v>919</v>
      </c>
      <c r="AE78" s="65">
        <v>493</v>
      </c>
      <c r="AF78" s="65">
        <f>+AC78+AD78+AE78</f>
        <v>4989</v>
      </c>
      <c r="AG78" s="65">
        <v>3811</v>
      </c>
      <c r="AH78" s="65">
        <v>992</v>
      </c>
      <c r="AI78" s="65">
        <v>496</v>
      </c>
      <c r="AJ78" s="65">
        <f>+AG78+AH78+AI78</f>
        <v>5299</v>
      </c>
      <c r="AK78" s="65">
        <v>4046</v>
      </c>
      <c r="AL78" s="65">
        <v>1513</v>
      </c>
      <c r="AM78" s="65">
        <v>526</v>
      </c>
      <c r="AN78" s="65">
        <f>+AK78+AL78+AM78</f>
        <v>6085</v>
      </c>
      <c r="AO78" s="26"/>
      <c r="AP78" s="70" t="s">
        <v>20</v>
      </c>
      <c r="AQ78" s="70"/>
      <c r="AR78" s="70"/>
      <c r="AS78" s="50" t="s">
        <v>24</v>
      </c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</row>
    <row r="79" spans="1:86" s="3" customFormat="1" ht="34.5" customHeight="1">
      <c r="A79" s="70" t="s">
        <v>111</v>
      </c>
      <c r="B79" s="70"/>
      <c r="C79" s="70"/>
      <c r="D79" s="57" t="s">
        <v>119</v>
      </c>
      <c r="E79" s="61">
        <v>7198</v>
      </c>
      <c r="F79" s="61"/>
      <c r="G79" s="61">
        <v>250</v>
      </c>
      <c r="H79" s="61">
        <f>+E79+F79+G79</f>
        <v>7448</v>
      </c>
      <c r="I79" s="61">
        <v>9909</v>
      </c>
      <c r="J79" s="61"/>
      <c r="K79" s="61">
        <v>341</v>
      </c>
      <c r="L79" s="61">
        <f>+I79+J79+K79</f>
        <v>10250</v>
      </c>
      <c r="M79" s="61">
        <v>11326</v>
      </c>
      <c r="N79" s="61"/>
      <c r="O79" s="61">
        <v>432</v>
      </c>
      <c r="P79" s="61">
        <f>+M79+N79+O79</f>
        <v>11758</v>
      </c>
      <c r="Q79" s="65">
        <v>11531</v>
      </c>
      <c r="R79" s="65"/>
      <c r="S79" s="65">
        <v>524</v>
      </c>
      <c r="T79" s="65">
        <f>+Q79+R79+S79</f>
        <v>12055</v>
      </c>
      <c r="U79" s="65">
        <v>15132</v>
      </c>
      <c r="V79" s="65"/>
      <c r="W79" s="65">
        <v>657</v>
      </c>
      <c r="X79" s="65">
        <f>+U79+V79+W79</f>
        <v>15789</v>
      </c>
      <c r="Y79" s="65">
        <v>16495</v>
      </c>
      <c r="Z79" s="65"/>
      <c r="AA79" s="65">
        <v>816</v>
      </c>
      <c r="AB79" s="65">
        <f>+Y79+Z79+AA79</f>
        <v>17311</v>
      </c>
      <c r="AC79" s="65">
        <v>23170</v>
      </c>
      <c r="AD79" s="65"/>
      <c r="AE79" s="65">
        <v>1001</v>
      </c>
      <c r="AF79" s="65">
        <f>+AC79+AD79+AE79</f>
        <v>24171</v>
      </c>
      <c r="AG79" s="65">
        <v>25368</v>
      </c>
      <c r="AH79" s="65"/>
      <c r="AI79" s="65">
        <v>1186</v>
      </c>
      <c r="AJ79" s="65">
        <f>+AG79+AH79+AI79</f>
        <v>26554</v>
      </c>
      <c r="AK79" s="65">
        <v>27262</v>
      </c>
      <c r="AL79" s="65"/>
      <c r="AM79" s="65">
        <v>1391</v>
      </c>
      <c r="AN79" s="65">
        <f>+AK79+AL79+AM79</f>
        <v>28653</v>
      </c>
      <c r="AO79" s="26"/>
      <c r="AP79" s="70" t="s">
        <v>111</v>
      </c>
      <c r="AQ79" s="70"/>
      <c r="AR79" s="70"/>
      <c r="AS79" s="50" t="s">
        <v>110</v>
      </c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</row>
    <row r="80" spans="1:86" s="3" customFormat="1" ht="34.5" customHeight="1">
      <c r="A80" s="17">
        <v>10</v>
      </c>
      <c r="B80" s="17"/>
      <c r="C80" s="17"/>
      <c r="D80" s="53" t="s">
        <v>67</v>
      </c>
      <c r="E80" s="60">
        <f>E81+E82+E83+E84</f>
        <v>417624</v>
      </c>
      <c r="F80" s="60">
        <f>F81+F82+F83+F84</f>
        <v>153891</v>
      </c>
      <c r="G80" s="60">
        <f>G81+G82+G83+G84</f>
        <v>109004</v>
      </c>
      <c r="H80" s="60">
        <f>H81+H82+H83+H84</f>
        <v>680519</v>
      </c>
      <c r="I80" s="60">
        <f aca="true" t="shared" si="58" ref="I80:N80">I81+I82+I83+I84</f>
        <v>451769</v>
      </c>
      <c r="J80" s="60">
        <f t="shared" si="58"/>
        <v>157886</v>
      </c>
      <c r="K80" s="60">
        <f>K81+K82+K83+K84</f>
        <v>119385</v>
      </c>
      <c r="L80" s="60">
        <f>L81+L82+L83+L84</f>
        <v>729040</v>
      </c>
      <c r="M80" s="60">
        <f t="shared" si="58"/>
        <v>490912</v>
      </c>
      <c r="N80" s="60">
        <f t="shared" si="58"/>
        <v>196490</v>
      </c>
      <c r="O80" s="60">
        <f>O81+O82+O83+O84</f>
        <v>131487</v>
      </c>
      <c r="P80" s="60">
        <f>P81+P82+P83+P84</f>
        <v>818889</v>
      </c>
      <c r="Q80" s="64">
        <f aca="true" t="shared" si="59" ref="Q80:V80">Q81+Q82+Q83+Q84</f>
        <v>558921</v>
      </c>
      <c r="R80" s="64">
        <f t="shared" si="59"/>
        <v>209775</v>
      </c>
      <c r="S80" s="64">
        <f>S81+S82+S83+S84</f>
        <v>145127</v>
      </c>
      <c r="T80" s="64">
        <f>T81+T82+T83+T84</f>
        <v>913823</v>
      </c>
      <c r="U80" s="64">
        <f t="shared" si="59"/>
        <v>717134</v>
      </c>
      <c r="V80" s="64">
        <f t="shared" si="59"/>
        <v>194903</v>
      </c>
      <c r="W80" s="64">
        <f aca="true" t="shared" si="60" ref="W80:AB80">W81+W82+W83+W84</f>
        <v>162679</v>
      </c>
      <c r="X80" s="64">
        <f t="shared" si="60"/>
        <v>1074716</v>
      </c>
      <c r="Y80" s="64">
        <f t="shared" si="60"/>
        <v>899653</v>
      </c>
      <c r="Z80" s="64">
        <f t="shared" si="60"/>
        <v>215949</v>
      </c>
      <c r="AA80" s="64">
        <f t="shared" si="60"/>
        <v>190279.6143146435</v>
      </c>
      <c r="AB80" s="64">
        <f t="shared" si="60"/>
        <v>1305881.6143146434</v>
      </c>
      <c r="AC80" s="64">
        <f aca="true" t="shared" si="61" ref="AC80:AN80">AC81+AC82+AC83+AC84</f>
        <v>1022955</v>
      </c>
      <c r="AD80" s="64">
        <f t="shared" si="61"/>
        <v>276168</v>
      </c>
      <c r="AE80" s="64">
        <f t="shared" si="61"/>
        <v>206156.93162576514</v>
      </c>
      <c r="AF80" s="64">
        <f t="shared" si="61"/>
        <v>1505279.9316257653</v>
      </c>
      <c r="AG80" s="64">
        <f t="shared" si="61"/>
        <v>1126324</v>
      </c>
      <c r="AH80" s="64">
        <f t="shared" si="61"/>
        <v>339494</v>
      </c>
      <c r="AI80" s="64">
        <f t="shared" si="61"/>
        <v>233159.45291235638</v>
      </c>
      <c r="AJ80" s="64">
        <f t="shared" si="61"/>
        <v>1698977.4529123562</v>
      </c>
      <c r="AK80" s="64">
        <f t="shared" si="61"/>
        <v>1279548</v>
      </c>
      <c r="AL80" s="64">
        <f t="shared" si="61"/>
        <v>378011</v>
      </c>
      <c r="AM80" s="64">
        <f t="shared" si="61"/>
        <v>262247</v>
      </c>
      <c r="AN80" s="64">
        <f t="shared" si="61"/>
        <v>1919806</v>
      </c>
      <c r="AO80" s="25"/>
      <c r="AP80" s="17">
        <v>10</v>
      </c>
      <c r="AQ80" s="17"/>
      <c r="AR80" s="17"/>
      <c r="AS80" s="49" t="s">
        <v>42</v>
      </c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</row>
    <row r="81" spans="1:86" s="3" customFormat="1" ht="34.5" customHeight="1">
      <c r="A81" s="86">
        <v>10.1</v>
      </c>
      <c r="B81" s="86"/>
      <c r="C81" s="16"/>
      <c r="D81" s="53" t="s">
        <v>50</v>
      </c>
      <c r="E81" s="60">
        <f aca="true" t="shared" si="62" ref="E81:X81">E25+E29+E63+E68+E73+E76</f>
        <v>227589</v>
      </c>
      <c r="F81" s="60">
        <f t="shared" si="62"/>
        <v>0</v>
      </c>
      <c r="G81" s="60">
        <f t="shared" si="62"/>
        <v>29474</v>
      </c>
      <c r="H81" s="60">
        <f t="shared" si="62"/>
        <v>257063</v>
      </c>
      <c r="I81" s="60">
        <f t="shared" si="62"/>
        <v>250310</v>
      </c>
      <c r="J81" s="60">
        <f t="shared" si="62"/>
        <v>0</v>
      </c>
      <c r="K81" s="60">
        <f t="shared" si="62"/>
        <v>32851</v>
      </c>
      <c r="L81" s="60">
        <f t="shared" si="62"/>
        <v>283161</v>
      </c>
      <c r="M81" s="60">
        <f t="shared" si="62"/>
        <v>275257</v>
      </c>
      <c r="N81" s="60">
        <f t="shared" si="62"/>
        <v>0</v>
      </c>
      <c r="O81" s="60">
        <f t="shared" si="62"/>
        <v>36781</v>
      </c>
      <c r="P81" s="60">
        <f t="shared" si="62"/>
        <v>312038</v>
      </c>
      <c r="Q81" s="64">
        <f t="shared" si="62"/>
        <v>313726</v>
      </c>
      <c r="R81" s="64">
        <f t="shared" si="62"/>
        <v>0</v>
      </c>
      <c r="S81" s="64">
        <f t="shared" si="62"/>
        <v>41806</v>
      </c>
      <c r="T81" s="64">
        <f t="shared" si="62"/>
        <v>355532</v>
      </c>
      <c r="U81" s="64">
        <f t="shared" si="62"/>
        <v>394751</v>
      </c>
      <c r="V81" s="64">
        <f t="shared" si="62"/>
        <v>0</v>
      </c>
      <c r="W81" s="64">
        <f t="shared" si="62"/>
        <v>46830</v>
      </c>
      <c r="X81" s="64">
        <f t="shared" si="62"/>
        <v>441581</v>
      </c>
      <c r="Y81" s="64">
        <f>Y25+Y29+Y63+Y68+Y73+Y76</f>
        <v>525530</v>
      </c>
      <c r="Z81" s="64">
        <f>Z25+Z29+Z63+Z68+Z73+Z76</f>
        <v>0</v>
      </c>
      <c r="AA81" s="64">
        <f>AA25+AA29+AA63+AA68+AA73+AA76</f>
        <v>53306</v>
      </c>
      <c r="AB81" s="64">
        <f>AB25+AB29+AB63+AB68+AB73+AB76</f>
        <v>578836</v>
      </c>
      <c r="AC81" s="64">
        <f aca="true" t="shared" si="63" ref="AC81:AN81">AC25+AC29+AC63+AC68+AC73+AC76</f>
        <v>605162</v>
      </c>
      <c r="AD81" s="64">
        <f t="shared" si="63"/>
        <v>0</v>
      </c>
      <c r="AE81" s="64">
        <f t="shared" si="63"/>
        <v>60482</v>
      </c>
      <c r="AF81" s="64">
        <f t="shared" si="63"/>
        <v>665644</v>
      </c>
      <c r="AG81" s="64">
        <f t="shared" si="63"/>
        <v>678757</v>
      </c>
      <c r="AH81" s="64">
        <f t="shared" si="63"/>
        <v>0</v>
      </c>
      <c r="AI81" s="64">
        <f t="shared" si="63"/>
        <v>68592</v>
      </c>
      <c r="AJ81" s="64">
        <f t="shared" si="63"/>
        <v>747349</v>
      </c>
      <c r="AK81" s="64">
        <f t="shared" si="63"/>
        <v>781723</v>
      </c>
      <c r="AL81" s="64">
        <f t="shared" si="63"/>
        <v>0</v>
      </c>
      <c r="AM81" s="64">
        <f t="shared" si="63"/>
        <v>80732</v>
      </c>
      <c r="AN81" s="64">
        <f t="shared" si="63"/>
        <v>862455</v>
      </c>
      <c r="AO81" s="25"/>
      <c r="AP81" s="86">
        <v>10.1</v>
      </c>
      <c r="AQ81" s="86"/>
      <c r="AR81" s="16"/>
      <c r="AS81" s="49" t="s">
        <v>30</v>
      </c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</row>
    <row r="82" spans="1:86" s="3" customFormat="1" ht="34.5" customHeight="1">
      <c r="A82" s="86">
        <v>10.2</v>
      </c>
      <c r="B82" s="86"/>
      <c r="C82" s="16"/>
      <c r="D82" s="53" t="s">
        <v>46</v>
      </c>
      <c r="E82" s="60">
        <f aca="true" t="shared" si="64" ref="E82:X82">E12+E15+E22+E26+E30+E34+E50+E53+E58+E65+E77</f>
        <v>46547</v>
      </c>
      <c r="F82" s="60">
        <f t="shared" si="64"/>
        <v>10647</v>
      </c>
      <c r="G82" s="60">
        <f t="shared" si="64"/>
        <v>15817</v>
      </c>
      <c r="H82" s="60">
        <f t="shared" si="64"/>
        <v>73011</v>
      </c>
      <c r="I82" s="60">
        <f t="shared" si="64"/>
        <v>50556</v>
      </c>
      <c r="J82" s="60">
        <f t="shared" si="64"/>
        <v>11053</v>
      </c>
      <c r="K82" s="60">
        <f t="shared" si="64"/>
        <v>16918</v>
      </c>
      <c r="L82" s="60">
        <f t="shared" si="64"/>
        <v>78527</v>
      </c>
      <c r="M82" s="60">
        <f t="shared" si="64"/>
        <v>54910</v>
      </c>
      <c r="N82" s="60">
        <f t="shared" si="64"/>
        <v>16438</v>
      </c>
      <c r="O82" s="60">
        <f t="shared" si="64"/>
        <v>18777</v>
      </c>
      <c r="P82" s="60">
        <f t="shared" si="64"/>
        <v>90125</v>
      </c>
      <c r="Q82" s="64">
        <f t="shared" si="64"/>
        <v>59069</v>
      </c>
      <c r="R82" s="64">
        <f t="shared" si="64"/>
        <v>21513</v>
      </c>
      <c r="S82" s="64">
        <f t="shared" si="64"/>
        <v>20072</v>
      </c>
      <c r="T82" s="64">
        <f t="shared" si="64"/>
        <v>100654</v>
      </c>
      <c r="U82" s="64">
        <f t="shared" si="64"/>
        <v>80188</v>
      </c>
      <c r="V82" s="64">
        <f t="shared" si="64"/>
        <v>15033</v>
      </c>
      <c r="W82" s="64">
        <f t="shared" si="64"/>
        <v>22473</v>
      </c>
      <c r="X82" s="64">
        <f t="shared" si="64"/>
        <v>117694</v>
      </c>
      <c r="Y82" s="64">
        <f>Y12+Y15+Y22+Y26+Y30+Y34+Y50+Y53+Y58+Y65+Y77</f>
        <v>104648</v>
      </c>
      <c r="Z82" s="64">
        <f>Z12+Z15+Z22+Z26+Z30+Z34+Z50+Z53+Z58+Z65+Z77</f>
        <v>17276</v>
      </c>
      <c r="AA82" s="64">
        <f>AA12+AA15+AA22+AA26+AA30+AA34+AA50+AA53+AA58+AA65+AA77</f>
        <v>24031.614314643484</v>
      </c>
      <c r="AB82" s="64">
        <f>AB12+AB15+AB22+AB26+AB30+AB34+AB50+AB53+AB58+AB65+AB77</f>
        <v>145955.6143146435</v>
      </c>
      <c r="AC82" s="64">
        <f aca="true" t="shared" si="65" ref="AC82:AN82">AC12+AC15+AC22+AC26+AC30+AC34+AC50+AC53+AC58+AC65+AC77</f>
        <v>109740</v>
      </c>
      <c r="AD82" s="64">
        <f t="shared" si="65"/>
        <v>17451</v>
      </c>
      <c r="AE82" s="64">
        <f t="shared" si="65"/>
        <v>25745.931625765144</v>
      </c>
      <c r="AF82" s="64">
        <f t="shared" si="65"/>
        <v>152936.93162576514</v>
      </c>
      <c r="AG82" s="64">
        <f t="shared" si="65"/>
        <v>117271</v>
      </c>
      <c r="AH82" s="64">
        <f t="shared" si="65"/>
        <v>23525</v>
      </c>
      <c r="AI82" s="64">
        <f t="shared" si="65"/>
        <v>29243.452912356388</v>
      </c>
      <c r="AJ82" s="64">
        <f t="shared" si="65"/>
        <v>170039.45291235638</v>
      </c>
      <c r="AK82" s="64">
        <f t="shared" si="65"/>
        <v>130186</v>
      </c>
      <c r="AL82" s="64">
        <f t="shared" si="65"/>
        <v>22748</v>
      </c>
      <c r="AM82" s="64">
        <f t="shared" si="65"/>
        <v>32018</v>
      </c>
      <c r="AN82" s="64">
        <f t="shared" si="65"/>
        <v>184952</v>
      </c>
      <c r="AO82" s="25"/>
      <c r="AP82" s="86">
        <v>10.2</v>
      </c>
      <c r="AQ82" s="86"/>
      <c r="AR82" s="16"/>
      <c r="AS82" s="49" t="s">
        <v>21</v>
      </c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</row>
    <row r="83" spans="1:86" s="3" customFormat="1" ht="34.5" customHeight="1">
      <c r="A83" s="86">
        <v>10.3</v>
      </c>
      <c r="B83" s="86"/>
      <c r="C83" s="16"/>
      <c r="D83" s="58" t="s">
        <v>63</v>
      </c>
      <c r="E83" s="60">
        <f aca="true" t="shared" si="66" ref="E83:X83">E13+E16+E18+E20+E23+E27+E31+E35+E37+E51+E54+E56+E59+E66+E78</f>
        <v>124293</v>
      </c>
      <c r="F83" s="60">
        <f t="shared" si="66"/>
        <v>143244</v>
      </c>
      <c r="G83" s="60">
        <f t="shared" si="66"/>
        <v>61666</v>
      </c>
      <c r="H83" s="60">
        <f t="shared" si="66"/>
        <v>329203</v>
      </c>
      <c r="I83" s="60">
        <f t="shared" si="66"/>
        <v>126538</v>
      </c>
      <c r="J83" s="60">
        <f t="shared" si="66"/>
        <v>146833</v>
      </c>
      <c r="K83" s="60">
        <f t="shared" si="66"/>
        <v>67362</v>
      </c>
      <c r="L83" s="60">
        <f t="shared" si="66"/>
        <v>340733</v>
      </c>
      <c r="M83" s="60">
        <f t="shared" si="66"/>
        <v>134767</v>
      </c>
      <c r="N83" s="60">
        <f t="shared" si="66"/>
        <v>180052</v>
      </c>
      <c r="O83" s="60">
        <f t="shared" si="66"/>
        <v>73434</v>
      </c>
      <c r="P83" s="60">
        <f t="shared" si="66"/>
        <v>388253</v>
      </c>
      <c r="Q83" s="64">
        <f t="shared" si="66"/>
        <v>158866</v>
      </c>
      <c r="R83" s="64">
        <f t="shared" si="66"/>
        <v>188262</v>
      </c>
      <c r="S83" s="64">
        <f t="shared" si="66"/>
        <v>80494</v>
      </c>
      <c r="T83" s="64">
        <f t="shared" si="66"/>
        <v>427622</v>
      </c>
      <c r="U83" s="64">
        <f t="shared" si="66"/>
        <v>201506</v>
      </c>
      <c r="V83" s="64">
        <f t="shared" si="66"/>
        <v>179870</v>
      </c>
      <c r="W83" s="64">
        <f t="shared" si="66"/>
        <v>90253</v>
      </c>
      <c r="X83" s="64">
        <f t="shared" si="66"/>
        <v>471629</v>
      </c>
      <c r="Y83" s="64">
        <f>Y13+Y16+Y18+Y20+Y23+Y27+Y31+Y35+Y37+Y51+Y54+Y56+Y59+Y66+Y78</f>
        <v>225123</v>
      </c>
      <c r="Z83" s="64">
        <f>Z13+Z16+Z18+Z20+Z23+Z27+Z31+Z35+Z37+Z51+Z54+Z56+Z59+Z66+Z78</f>
        <v>198673</v>
      </c>
      <c r="AA83" s="64">
        <f>AA13+AA16+AA18+AA20+AA23+AA27+AA31+AA35+AA37+AA51+AA54+AA56+AA59+AA66+AA78</f>
        <v>109357</v>
      </c>
      <c r="AB83" s="64">
        <f>AB13+AB16+AB18+AB20+AB23+AB27+AB31+AB35+AB37+AB51+AB54+AB56+AB59+AB66+AB78</f>
        <v>533153</v>
      </c>
      <c r="AC83" s="64">
        <f aca="true" t="shared" si="67" ref="AC83:AN83">AC13+AC16+AC18+AC20+AC23+AC27+AC31+AC35+AC37+AC51+AC54+AC56+AC59+AC66+AC78</f>
        <v>262366</v>
      </c>
      <c r="AD83" s="64">
        <f t="shared" si="67"/>
        <v>258717</v>
      </c>
      <c r="AE83" s="64">
        <f t="shared" si="67"/>
        <v>115823</v>
      </c>
      <c r="AF83" s="64">
        <f t="shared" si="67"/>
        <v>636906</v>
      </c>
      <c r="AG83" s="64">
        <f t="shared" si="67"/>
        <v>280280</v>
      </c>
      <c r="AH83" s="64">
        <f t="shared" si="67"/>
        <v>315969</v>
      </c>
      <c r="AI83" s="64">
        <f t="shared" si="67"/>
        <v>130710</v>
      </c>
      <c r="AJ83" s="64">
        <f t="shared" si="67"/>
        <v>726959</v>
      </c>
      <c r="AK83" s="64">
        <f t="shared" si="67"/>
        <v>313888</v>
      </c>
      <c r="AL83" s="64">
        <f t="shared" si="67"/>
        <v>355263</v>
      </c>
      <c r="AM83" s="64">
        <f t="shared" si="67"/>
        <v>144297</v>
      </c>
      <c r="AN83" s="64">
        <f t="shared" si="67"/>
        <v>813448</v>
      </c>
      <c r="AO83" s="25"/>
      <c r="AP83" s="86">
        <v>10.3</v>
      </c>
      <c r="AQ83" s="86"/>
      <c r="AR83" s="16"/>
      <c r="AS83" s="49" t="s">
        <v>24</v>
      </c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</row>
    <row r="84" spans="1:86" s="12" customFormat="1" ht="34.5" customHeight="1">
      <c r="A84" s="85">
        <v>10.4</v>
      </c>
      <c r="B84" s="85"/>
      <c r="C84" s="21"/>
      <c r="D84" s="59" t="s">
        <v>119</v>
      </c>
      <c r="E84" s="68">
        <f>E74+E79</f>
        <v>19195</v>
      </c>
      <c r="F84" s="68">
        <f aca="true" t="shared" si="68" ref="F84:X84">F74+F79</f>
        <v>0</v>
      </c>
      <c r="G84" s="68">
        <f t="shared" si="68"/>
        <v>2047</v>
      </c>
      <c r="H84" s="68">
        <f t="shared" si="68"/>
        <v>21242</v>
      </c>
      <c r="I84" s="68">
        <f t="shared" si="68"/>
        <v>24365</v>
      </c>
      <c r="J84" s="68">
        <f t="shared" si="68"/>
        <v>0</v>
      </c>
      <c r="K84" s="68">
        <f t="shared" si="68"/>
        <v>2254</v>
      </c>
      <c r="L84" s="68">
        <f t="shared" si="68"/>
        <v>26619</v>
      </c>
      <c r="M84" s="68">
        <f t="shared" si="68"/>
        <v>25978</v>
      </c>
      <c r="N84" s="68">
        <f t="shared" si="68"/>
        <v>0</v>
      </c>
      <c r="O84" s="68">
        <f t="shared" si="68"/>
        <v>2495</v>
      </c>
      <c r="P84" s="68">
        <f t="shared" si="68"/>
        <v>28473</v>
      </c>
      <c r="Q84" s="69">
        <f>Q74+Q79</f>
        <v>27260</v>
      </c>
      <c r="R84" s="69">
        <f t="shared" si="68"/>
        <v>0</v>
      </c>
      <c r="S84" s="69">
        <f t="shared" si="68"/>
        <v>2755</v>
      </c>
      <c r="T84" s="69">
        <f t="shared" si="68"/>
        <v>30015</v>
      </c>
      <c r="U84" s="69">
        <f t="shared" si="68"/>
        <v>40689</v>
      </c>
      <c r="V84" s="69">
        <f t="shared" si="68"/>
        <v>0</v>
      </c>
      <c r="W84" s="69">
        <f t="shared" si="68"/>
        <v>3123</v>
      </c>
      <c r="X84" s="69">
        <f t="shared" si="68"/>
        <v>43812</v>
      </c>
      <c r="Y84" s="69">
        <f>Y74+Y79</f>
        <v>44352</v>
      </c>
      <c r="Z84" s="69">
        <f>Z74+Z79</f>
        <v>0</v>
      </c>
      <c r="AA84" s="69">
        <f>AA74+AA79</f>
        <v>3585</v>
      </c>
      <c r="AB84" s="69">
        <f>AB74+AB79</f>
        <v>47937</v>
      </c>
      <c r="AC84" s="69">
        <f aca="true" t="shared" si="69" ref="AC84:AN84">AC74+AC79</f>
        <v>45687</v>
      </c>
      <c r="AD84" s="69">
        <f t="shared" si="69"/>
        <v>0</v>
      </c>
      <c r="AE84" s="69">
        <f t="shared" si="69"/>
        <v>4106</v>
      </c>
      <c r="AF84" s="69">
        <f t="shared" si="69"/>
        <v>49793</v>
      </c>
      <c r="AG84" s="69">
        <f t="shared" si="69"/>
        <v>50016</v>
      </c>
      <c r="AH84" s="69">
        <f t="shared" si="69"/>
        <v>0</v>
      </c>
      <c r="AI84" s="69">
        <f t="shared" si="69"/>
        <v>4614</v>
      </c>
      <c r="AJ84" s="69">
        <f t="shared" si="69"/>
        <v>54630</v>
      </c>
      <c r="AK84" s="69">
        <f t="shared" si="69"/>
        <v>53751</v>
      </c>
      <c r="AL84" s="69">
        <f t="shared" si="69"/>
        <v>0</v>
      </c>
      <c r="AM84" s="69">
        <f t="shared" si="69"/>
        <v>5200</v>
      </c>
      <c r="AN84" s="69">
        <f t="shared" si="69"/>
        <v>58951</v>
      </c>
      <c r="AO84" s="29"/>
      <c r="AP84" s="85">
        <v>10.4</v>
      </c>
      <c r="AQ84" s="85"/>
      <c r="AR84" s="21"/>
      <c r="AS84" s="51" t="s">
        <v>110</v>
      </c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</row>
    <row r="85" spans="1:86" s="1" customFormat="1" ht="21.75" customHeight="1">
      <c r="A85" s="37" t="s">
        <v>108</v>
      </c>
      <c r="B85" s="40"/>
      <c r="D85" s="11"/>
      <c r="E85" s="7"/>
      <c r="F85" s="37" t="s">
        <v>109</v>
      </c>
      <c r="G85" s="7"/>
      <c r="H85" s="32"/>
      <c r="I85" s="37"/>
      <c r="J85" s="32"/>
      <c r="K85" s="32"/>
      <c r="L85" s="33"/>
      <c r="N85" s="32"/>
      <c r="P85" s="32"/>
      <c r="S85" s="32"/>
      <c r="X85" s="32"/>
      <c r="Y85" s="32"/>
      <c r="Z85" s="34" t="s">
        <v>124</v>
      </c>
      <c r="AA85" s="32"/>
      <c r="AB85" s="32"/>
      <c r="AC85" s="32"/>
      <c r="AD85" s="32"/>
      <c r="AE85" s="34" t="s">
        <v>123</v>
      </c>
      <c r="AF85" s="32"/>
      <c r="AG85" s="32"/>
      <c r="AH85" s="32"/>
      <c r="AI85" s="32"/>
      <c r="AJ85" s="32"/>
      <c r="AK85" s="32"/>
      <c r="AL85" s="32"/>
      <c r="AM85" s="32"/>
      <c r="AN85" s="32"/>
      <c r="AP85" s="34"/>
      <c r="AQ85" s="34"/>
      <c r="AR85" s="34"/>
      <c r="AS85" s="38" t="s">
        <v>100</v>
      </c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</row>
    <row r="86" spans="1:86" s="1" customFormat="1" ht="21.75" customHeight="1">
      <c r="A86" s="48" t="s">
        <v>126</v>
      </c>
      <c r="B86" s="37"/>
      <c r="C86" s="17"/>
      <c r="D86" s="17"/>
      <c r="E86" s="17"/>
      <c r="F86" s="17"/>
      <c r="G86" s="40"/>
      <c r="Z86" s="39" t="s">
        <v>118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</row>
  </sheetData>
  <mergeCells count="117">
    <mergeCell ref="S6:S7"/>
    <mergeCell ref="U5:X5"/>
    <mergeCell ref="Q5:T5"/>
    <mergeCell ref="E5:H5"/>
    <mergeCell ref="I5:L5"/>
    <mergeCell ref="M5:P5"/>
    <mergeCell ref="O6:O7"/>
    <mergeCell ref="AO5:AS8"/>
    <mergeCell ref="Y5:AB5"/>
    <mergeCell ref="AA6:AA7"/>
    <mergeCell ref="AC5:AF5"/>
    <mergeCell ref="AE6:AE7"/>
    <mergeCell ref="AG5:AJ5"/>
    <mergeCell ref="AI6:AI7"/>
    <mergeCell ref="AK5:AN5"/>
    <mergeCell ref="AM6:AM7"/>
    <mergeCell ref="AP78:AR78"/>
    <mergeCell ref="AP59:AR59"/>
    <mergeCell ref="AP74:AR74"/>
    <mergeCell ref="U43:X43"/>
    <mergeCell ref="W44:W45"/>
    <mergeCell ref="AP56:AR56"/>
    <mergeCell ref="AP77:AR77"/>
    <mergeCell ref="AP76:AR76"/>
    <mergeCell ref="AP63:AR63"/>
    <mergeCell ref="AP66:AR66"/>
    <mergeCell ref="AP84:AQ84"/>
    <mergeCell ref="AP82:AQ82"/>
    <mergeCell ref="AP83:AQ83"/>
    <mergeCell ref="AP81:AQ81"/>
    <mergeCell ref="AP79:AR79"/>
    <mergeCell ref="A84:B84"/>
    <mergeCell ref="A81:B81"/>
    <mergeCell ref="A59:C59"/>
    <mergeCell ref="A82:B82"/>
    <mergeCell ref="A83:B83"/>
    <mergeCell ref="A78:C78"/>
    <mergeCell ref="A74:C74"/>
    <mergeCell ref="A76:C76"/>
    <mergeCell ref="A77:C77"/>
    <mergeCell ref="AP68:AR68"/>
    <mergeCell ref="AP73:AR73"/>
    <mergeCell ref="A12:C12"/>
    <mergeCell ref="A56:C56"/>
    <mergeCell ref="A34:C34"/>
    <mergeCell ref="A58:C58"/>
    <mergeCell ref="A51:C51"/>
    <mergeCell ref="AP58:AR58"/>
    <mergeCell ref="AP65:AR65"/>
    <mergeCell ref="AP50:AR50"/>
    <mergeCell ref="A79:C79"/>
    <mergeCell ref="A73:C73"/>
    <mergeCell ref="A68:C68"/>
    <mergeCell ref="A63:C63"/>
    <mergeCell ref="A66:C66"/>
    <mergeCell ref="Q43:T43"/>
    <mergeCell ref="Y43:AB43"/>
    <mergeCell ref="AA44:AA45"/>
    <mergeCell ref="S44:S45"/>
    <mergeCell ref="AP54:AR54"/>
    <mergeCell ref="AK43:AN43"/>
    <mergeCell ref="A65:C65"/>
    <mergeCell ref="A50:C50"/>
    <mergeCell ref="A47:D47"/>
    <mergeCell ref="A54:C54"/>
    <mergeCell ref="K44:K45"/>
    <mergeCell ref="O44:O45"/>
    <mergeCell ref="AP53:AR53"/>
    <mergeCell ref="AP51:AR51"/>
    <mergeCell ref="V42:X42"/>
    <mergeCell ref="A39:X39"/>
    <mergeCell ref="A41:X41"/>
    <mergeCell ref="A53:C53"/>
    <mergeCell ref="A43:D46"/>
    <mergeCell ref="M43:P43"/>
    <mergeCell ref="I43:L43"/>
    <mergeCell ref="E43:H43"/>
    <mergeCell ref="A40:D40"/>
    <mergeCell ref="G44:G45"/>
    <mergeCell ref="AO47:AS47"/>
    <mergeCell ref="AM44:AM45"/>
    <mergeCell ref="AO43:AS46"/>
    <mergeCell ref="AP34:AR34"/>
    <mergeCell ref="AP37:AR37"/>
    <mergeCell ref="AP35:AR35"/>
    <mergeCell ref="Y39:AS39"/>
    <mergeCell ref="Y40:AS40"/>
    <mergeCell ref="Y41:AS41"/>
    <mergeCell ref="AC43:AF43"/>
    <mergeCell ref="AE44:AE45"/>
    <mergeCell ref="AG43:AJ43"/>
    <mergeCell ref="AI44:AI45"/>
    <mergeCell ref="AP16:AR16"/>
    <mergeCell ref="AP15:AR15"/>
    <mergeCell ref="AP13:AR13"/>
    <mergeCell ref="AO9:AS9"/>
    <mergeCell ref="AP12:AR12"/>
    <mergeCell ref="V4:X4"/>
    <mergeCell ref="A35:C35"/>
    <mergeCell ref="A37:C37"/>
    <mergeCell ref="A5:D8"/>
    <mergeCell ref="A9:D9"/>
    <mergeCell ref="A13:C13"/>
    <mergeCell ref="A15:C15"/>
    <mergeCell ref="W6:W7"/>
    <mergeCell ref="K6:K7"/>
    <mergeCell ref="G6:G7"/>
    <mergeCell ref="A18:C18"/>
    <mergeCell ref="U38:W38"/>
    <mergeCell ref="AP18:AR18"/>
    <mergeCell ref="A1:X1"/>
    <mergeCell ref="A3:X3"/>
    <mergeCell ref="Y1:AS1"/>
    <mergeCell ref="Y2:AS2"/>
    <mergeCell ref="Y3:AS3"/>
    <mergeCell ref="A2:D2"/>
    <mergeCell ref="A16:C16"/>
  </mergeCells>
  <printOptions horizontalCentered="1"/>
  <pageMargins left="0.75" right="0.75" top="1" bottom="1" header="0.5" footer="0.5"/>
  <pageSetup firstPageNumber="68" useFirstPageNumber="1" fitToHeight="0" fitToWidth="2" horizontalDpi="600" verticalDpi="600" orientation="portrait" pageOrder="overThenDown" paperSize="9" scale="38" r:id="rId1"/>
  <headerFooter alignWithMargins="0">
    <oddHeader>&amp;R&amp;"Arial Narrow,Bold"&amp;22&amp;P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38" max="28" man="1"/>
  </rowBreaks>
  <colBreaks count="1" manualBreakCount="1">
    <brk id="24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2014-06-12T04:31:46Z</cp:lastPrinted>
  <dcterms:created xsi:type="dcterms:W3CDTF">1997-04-27T11:16:40Z</dcterms:created>
  <dcterms:modified xsi:type="dcterms:W3CDTF">2014-06-16T11:45:58Z</dcterms:modified>
  <cp:category/>
  <cp:version/>
  <cp:contentType/>
  <cp:contentStatus/>
</cp:coreProperties>
</file>