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'20A10400'!$AB$52</definedName>
    <definedName name="\x">#N/A</definedName>
    <definedName name="\z">#N/A</definedName>
    <definedName name="_Fill" hidden="1">'20A10400'!$A$2:$M$40</definedName>
    <definedName name="_Regression_Int" localSheetId="0" hidden="1">1</definedName>
    <definedName name="_xlnm.Print_Area" localSheetId="0">'20A10400'!$A$1:$M$67</definedName>
    <definedName name="Print_Area_MI" localSheetId="0">'20A10400'!$A$2:$J$49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<sst xmlns="http://schemas.openxmlformats.org/spreadsheetml/2006/main" count="101" uniqueCount="46">
  <si>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</si>
  <si>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 xml:space="preserve">  (As on 31st December)</t>
  </si>
  <si>
    <t>{HOME}/FCCNA1.Q100~{?}~/FS{ESC}{?}~R/FR{ESC}{ESC}C:\123R23\MMH~</t>
  </si>
  <si>
    <t xml:space="preserve">     1</t>
  </si>
  <si>
    <t>TRANSPORT</t>
  </si>
  <si>
    <t xml:space="preserve"> Year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</si>
  <si>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</si>
  <si>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</si>
  <si>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</si>
  <si>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</si>
  <si>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</si>
  <si>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</si>
  <si>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</si>
  <si>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</si>
  <si>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</si>
  <si>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</si>
  <si>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</si>
  <si>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</si>
  <si>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</si>
  <si>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</si>
  <si>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</si>
  <si>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</si>
  <si>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</si>
  <si>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Dry Cargo Liner*</t>
  </si>
  <si>
    <t xml:space="preserve">No. </t>
  </si>
  <si>
    <t>G.R.T</t>
  </si>
  <si>
    <t>D.W.T.</t>
  </si>
  <si>
    <t xml:space="preserve"> _____________________</t>
  </si>
  <si>
    <t>Tanker@</t>
  </si>
  <si>
    <t>Ore/Oil Bulk Carrier</t>
  </si>
  <si>
    <t>Timber Carriers</t>
  </si>
  <si>
    <t>Dry Cargo Bulk Carrier (incl.Tramps)</t>
  </si>
  <si>
    <t xml:space="preserve"> ('000 GRT/'000 DWT)</t>
  </si>
  <si>
    <t>Total Vessels</t>
  </si>
  <si>
    <t xml:space="preserve"> _________________________</t>
  </si>
  <si>
    <t>Source : Indian Shipping Statistics, 2007.</t>
  </si>
  <si>
    <t xml:space="preserve"> (*) : Includes Cellular Containers, Tugs, Ro-Ro Vessels, Dredgers, Port Trusts and Maritime Boards, Barges and Supply Vessels.</t>
  </si>
  <si>
    <t>Passenger-cum-Cargo Vessels**</t>
  </si>
  <si>
    <t>Off-shore Supply Vessels#</t>
  </si>
  <si>
    <t xml:space="preserve"> (**) : Includes Passenger Vessels.            (#) : Includes Specialised for Off-shore services.                 (@) : Includes Acid, LPG and Gas Carriers.</t>
  </si>
  <si>
    <t>1987</t>
  </si>
  <si>
    <t>1988</t>
  </si>
  <si>
    <t>1989</t>
  </si>
  <si>
    <t>1990</t>
  </si>
  <si>
    <t>..</t>
  </si>
  <si>
    <t xml:space="preserve"> Table-6.28: GROWTH OF INDIAN FLEET-BY TYPE OF VESSELS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</si>
</sst>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42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Courier"/>
      <family val="3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 quotePrefix="1">
      <alignment horizontal="center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center"/>
      <protection/>
    </xf>
    <xf numFmtId="1" fontId="3" fillId="0" borderId="0" xfId="0" applyNumberFormat="1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 quotePrefix="1">
      <alignment horizontal="right"/>
      <protection/>
    </xf>
    <xf numFmtId="1" fontId="3" fillId="0" borderId="0" xfId="0" applyNumberFormat="1" applyFont="1" applyBorder="1" applyAlignment="1" applyProtection="1" quotePrefix="1">
      <alignment horizontal="right"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Alignment="1" applyProtection="1" quotePrefix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B113"/>
  <sheetViews>
    <sheetView showGridLines="0" tabSelected="1" view="pageBreakPreview" zoomScaleNormal="75" zoomScaleSheetLayoutView="100" zoomScalePageLayoutView="0" workbookViewId="0" topLeftCell="A1">
      <selection activeCell="L13" sqref="L13"/>
    </sheetView>
  </sheetViews>
  <sheetFormatPr defaultColWidth="9.625" defaultRowHeight="12.75"/>
  <cols>
    <col min="1" max="1" width="9.00390625" style="1" customWidth="1"/>
    <col min="2" max="3" width="8.125" style="1" customWidth="1"/>
    <col min="4" max="4" width="7.625" style="1" customWidth="1"/>
    <col min="5" max="5" width="7.75390625" style="1" customWidth="1"/>
    <col min="6" max="6" width="8.00390625" style="1" customWidth="1"/>
    <col min="7" max="7" width="7.875" style="1" customWidth="1"/>
    <col min="8" max="8" width="8.50390625" style="1" customWidth="1"/>
    <col min="9" max="9" width="7.625" style="1" customWidth="1"/>
    <col min="10" max="10" width="7.50390625" style="1" customWidth="1"/>
    <col min="11" max="12" width="8.50390625" style="1" customWidth="1"/>
    <col min="13" max="13" width="8.875" style="1" customWidth="1"/>
    <col min="14" max="14" width="9.625" style="1" customWidth="1"/>
    <col min="15" max="15" width="7.875" style="1" customWidth="1"/>
    <col min="16" max="16" width="8.00390625" style="1" customWidth="1"/>
    <col min="17" max="17" width="8.125" style="1" customWidth="1"/>
    <col min="18" max="18" width="8.25390625" style="1" customWidth="1"/>
    <col min="19" max="19" width="7.375" style="1" customWidth="1"/>
    <col min="20" max="20" width="7.125" style="1" customWidth="1"/>
    <col min="21" max="21" width="6.125" style="1" customWidth="1"/>
    <col min="22" max="22" width="6.625" style="1" customWidth="1"/>
    <col min="23" max="23" width="7.375" style="1" customWidth="1"/>
    <col min="24" max="24" width="5.875" style="1" customWidth="1"/>
    <col min="25" max="25" width="7.00390625" style="1" customWidth="1"/>
    <col min="26" max="26" width="8.00390625" style="1" customWidth="1"/>
    <col min="27" max="16384" width="9.625" style="1" customWidth="1"/>
  </cols>
  <sheetData>
    <row r="2" spans="1:13" ht="15.75">
      <c r="A2" s="36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2"/>
      <c r="L2" s="32"/>
      <c r="M2" s="32"/>
    </row>
    <row r="3" spans="1:13" ht="15.75">
      <c r="A3" s="19"/>
      <c r="B3" s="20"/>
      <c r="C3" s="20"/>
      <c r="D3" s="20"/>
      <c r="E3" s="20"/>
      <c r="F3" s="20"/>
      <c r="G3" s="20"/>
      <c r="H3" s="20"/>
      <c r="I3" s="20"/>
      <c r="J3" s="20"/>
      <c r="K3" s="18"/>
      <c r="L3" s="18"/>
      <c r="M3" s="18"/>
    </row>
    <row r="4" spans="1:13" ht="14.25">
      <c r="A4" s="38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32"/>
      <c r="L4" s="32"/>
      <c r="M4" s="32"/>
    </row>
    <row r="5" spans="1:13" ht="14.25">
      <c r="A5" s="38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2"/>
      <c r="L5" s="32"/>
      <c r="M5" s="32"/>
    </row>
    <row r="6" spans="1:14" ht="12.7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3"/>
      <c r="L6" s="45" t="s">
        <v>32</v>
      </c>
      <c r="M6" s="46"/>
      <c r="N6" s="7"/>
    </row>
    <row r="7" spans="1:14" ht="12.75">
      <c r="A7" s="6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5"/>
      <c r="N7" s="7"/>
    </row>
    <row r="8" spans="1:13" ht="26.25" customHeight="1">
      <c r="A8" s="9" t="s">
        <v>5</v>
      </c>
      <c r="B8" s="31" t="s">
        <v>23</v>
      </c>
      <c r="C8" s="31"/>
      <c r="D8" s="35"/>
      <c r="E8" s="40" t="s">
        <v>31</v>
      </c>
      <c r="F8" s="40"/>
      <c r="G8" s="41"/>
      <c r="H8" s="31" t="s">
        <v>28</v>
      </c>
      <c r="I8" s="31"/>
      <c r="J8" s="35"/>
      <c r="K8" s="31" t="s">
        <v>29</v>
      </c>
      <c r="L8" s="31"/>
      <c r="M8" s="35"/>
    </row>
    <row r="9" spans="1:13" ht="12.75">
      <c r="A9" s="9"/>
      <c r="B9" s="31" t="s">
        <v>27</v>
      </c>
      <c r="C9" s="32"/>
      <c r="D9" s="32"/>
      <c r="E9" s="31" t="s">
        <v>27</v>
      </c>
      <c r="F9" s="32"/>
      <c r="G9" s="32"/>
      <c r="H9" s="31" t="s">
        <v>27</v>
      </c>
      <c r="I9" s="32"/>
      <c r="J9" s="32"/>
      <c r="K9" s="31" t="s">
        <v>27</v>
      </c>
      <c r="L9" s="32"/>
      <c r="M9" s="32"/>
    </row>
    <row r="10" spans="1:13" ht="12.75">
      <c r="A10" s="9" t="s">
        <v>0</v>
      </c>
      <c r="B10" s="9" t="s">
        <v>24</v>
      </c>
      <c r="C10" s="9" t="s">
        <v>25</v>
      </c>
      <c r="D10" s="9" t="s">
        <v>26</v>
      </c>
      <c r="E10" s="9" t="s">
        <v>24</v>
      </c>
      <c r="F10" s="9" t="s">
        <v>25</v>
      </c>
      <c r="G10" s="9" t="s">
        <v>26</v>
      </c>
      <c r="H10" s="9" t="s">
        <v>24</v>
      </c>
      <c r="I10" s="9" t="s">
        <v>25</v>
      </c>
      <c r="J10" s="9" t="s">
        <v>26</v>
      </c>
      <c r="K10" s="9" t="s">
        <v>24</v>
      </c>
      <c r="L10" s="9" t="s">
        <v>25</v>
      </c>
      <c r="M10" s="9" t="s">
        <v>26</v>
      </c>
    </row>
    <row r="11" spans="1:13" ht="12.75">
      <c r="A11" s="10"/>
      <c r="B11" s="11"/>
      <c r="C11" s="11"/>
      <c r="D11" s="10"/>
      <c r="E11" s="11"/>
      <c r="F11" s="11"/>
      <c r="G11" s="10"/>
      <c r="H11" s="11"/>
      <c r="I11" s="11"/>
      <c r="J11" s="10"/>
      <c r="K11" s="11"/>
      <c r="L11" s="11"/>
      <c r="M11" s="10"/>
    </row>
    <row r="12" spans="1:13" ht="12.75">
      <c r="A12" s="12" t="s">
        <v>3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12.75">
      <c r="A13" s="22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26" ht="12.75">
      <c r="A14" s="15" t="s">
        <v>40</v>
      </c>
      <c r="B14" s="24">
        <v>111</v>
      </c>
      <c r="C14" s="24">
        <v>954</v>
      </c>
      <c r="D14" s="25">
        <v>1214</v>
      </c>
      <c r="E14" s="25">
        <v>99</v>
      </c>
      <c r="F14" s="25">
        <v>2086</v>
      </c>
      <c r="G14" s="25">
        <v>3524</v>
      </c>
      <c r="H14" s="24">
        <v>62</v>
      </c>
      <c r="I14" s="24">
        <v>1732</v>
      </c>
      <c r="J14" s="25">
        <v>2615</v>
      </c>
      <c r="K14" s="26">
        <v>9</v>
      </c>
      <c r="L14" s="26">
        <v>543</v>
      </c>
      <c r="M14" s="26">
        <v>994</v>
      </c>
      <c r="N14" s="15"/>
      <c r="O14" s="28"/>
      <c r="P14" s="28"/>
      <c r="Q14" s="25"/>
      <c r="R14" s="25"/>
      <c r="S14" s="25"/>
      <c r="T14" s="25"/>
      <c r="U14" s="28"/>
      <c r="V14" s="28"/>
      <c r="W14" s="25"/>
      <c r="X14" s="26"/>
      <c r="Y14" s="26"/>
      <c r="Z14" s="26"/>
    </row>
    <row r="15" spans="1:26" ht="12.75">
      <c r="A15" s="15" t="s">
        <v>41</v>
      </c>
      <c r="B15" s="29">
        <v>110</v>
      </c>
      <c r="C15" s="29">
        <v>927</v>
      </c>
      <c r="D15" s="25">
        <v>1167</v>
      </c>
      <c r="E15" s="25">
        <v>103</v>
      </c>
      <c r="F15" s="25">
        <v>2193</v>
      </c>
      <c r="G15" s="25">
        <v>3695</v>
      </c>
      <c r="H15" s="29">
        <v>66</v>
      </c>
      <c r="I15" s="29">
        <v>1755</v>
      </c>
      <c r="J15" s="25">
        <v>2754</v>
      </c>
      <c r="K15" s="26">
        <v>9</v>
      </c>
      <c r="L15" s="26">
        <v>543</v>
      </c>
      <c r="M15" s="26">
        <v>989</v>
      </c>
      <c r="N15" s="15"/>
      <c r="O15" s="14"/>
      <c r="P15" s="14"/>
      <c r="Q15" s="25"/>
      <c r="R15" s="25"/>
      <c r="S15" s="25"/>
      <c r="T15" s="25"/>
      <c r="U15" s="14"/>
      <c r="V15" s="14"/>
      <c r="W15" s="25"/>
      <c r="X15" s="26"/>
      <c r="Y15" s="26"/>
      <c r="Z15" s="26"/>
    </row>
    <row r="16" spans="1:26" ht="12.75">
      <c r="A16" s="15" t="s">
        <v>42</v>
      </c>
      <c r="B16" s="29">
        <v>110</v>
      </c>
      <c r="C16" s="29">
        <v>924</v>
      </c>
      <c r="D16" s="25">
        <v>1169</v>
      </c>
      <c r="E16" s="25">
        <v>116</v>
      </c>
      <c r="F16" s="25">
        <v>2479</v>
      </c>
      <c r="G16" s="25">
        <v>4197</v>
      </c>
      <c r="H16" s="29">
        <v>65</v>
      </c>
      <c r="I16" s="29">
        <v>1764</v>
      </c>
      <c r="J16" s="25">
        <v>2780</v>
      </c>
      <c r="K16" s="26">
        <v>9</v>
      </c>
      <c r="L16" s="26">
        <v>543</v>
      </c>
      <c r="M16" s="26">
        <v>991</v>
      </c>
      <c r="N16" s="15"/>
      <c r="O16" s="14"/>
      <c r="P16" s="14"/>
      <c r="Q16" s="25"/>
      <c r="R16" s="25"/>
      <c r="S16" s="25"/>
      <c r="T16" s="25"/>
      <c r="U16" s="14"/>
      <c r="V16" s="14"/>
      <c r="W16" s="25"/>
      <c r="X16" s="26"/>
      <c r="Y16" s="26"/>
      <c r="Z16" s="26"/>
    </row>
    <row r="17" spans="1:26" ht="12.75">
      <c r="A17" s="15" t="s">
        <v>43</v>
      </c>
      <c r="B17" s="14">
        <v>107</v>
      </c>
      <c r="C17" s="14">
        <v>843</v>
      </c>
      <c r="D17" s="14">
        <v>1210</v>
      </c>
      <c r="E17" s="14">
        <v>121</v>
      </c>
      <c r="F17" s="14">
        <v>2589</v>
      </c>
      <c r="G17" s="14">
        <v>4355</v>
      </c>
      <c r="H17" s="14">
        <v>66</v>
      </c>
      <c r="I17" s="14">
        <v>1816</v>
      </c>
      <c r="J17" s="14">
        <v>3133</v>
      </c>
      <c r="K17" s="26">
        <v>9</v>
      </c>
      <c r="L17" s="26">
        <v>543</v>
      </c>
      <c r="M17" s="26">
        <v>991</v>
      </c>
      <c r="N17" s="15"/>
      <c r="O17" s="14"/>
      <c r="P17" s="14"/>
      <c r="Q17" s="14"/>
      <c r="R17" s="13"/>
      <c r="S17" s="13"/>
      <c r="T17" s="13"/>
      <c r="U17" s="14"/>
      <c r="V17" s="14"/>
      <c r="W17" s="14"/>
      <c r="X17" s="26"/>
      <c r="Y17" s="26"/>
      <c r="Z17" s="26"/>
    </row>
    <row r="18" spans="1:23" ht="12.75">
      <c r="A18" s="15" t="s">
        <v>6</v>
      </c>
      <c r="B18" s="13">
        <v>96</v>
      </c>
      <c r="C18" s="13">
        <v>742</v>
      </c>
      <c r="D18" s="13">
        <v>1054</v>
      </c>
      <c r="E18" s="13">
        <v>124</v>
      </c>
      <c r="F18" s="13">
        <v>2562</v>
      </c>
      <c r="G18" s="13">
        <v>4299</v>
      </c>
      <c r="H18" s="13">
        <v>72</v>
      </c>
      <c r="I18" s="13">
        <v>1901</v>
      </c>
      <c r="J18" s="13">
        <v>3232</v>
      </c>
      <c r="K18" s="14">
        <v>8</v>
      </c>
      <c r="L18" s="14">
        <v>488</v>
      </c>
      <c r="M18" s="14">
        <v>889</v>
      </c>
      <c r="N18" s="15"/>
      <c r="O18" s="28"/>
      <c r="P18" s="28"/>
      <c r="Q18" s="25"/>
      <c r="R18" s="25"/>
      <c r="S18" s="25"/>
      <c r="T18" s="25"/>
      <c r="U18" s="25"/>
      <c r="V18" s="24"/>
      <c r="W18" s="25"/>
    </row>
    <row r="19" spans="1:23" ht="12.75">
      <c r="A19" s="15" t="s">
        <v>7</v>
      </c>
      <c r="B19" s="13">
        <v>100</v>
      </c>
      <c r="C19" s="13">
        <v>727</v>
      </c>
      <c r="D19" s="13">
        <v>1042</v>
      </c>
      <c r="E19" s="13">
        <v>137</v>
      </c>
      <c r="F19" s="13">
        <v>2859</v>
      </c>
      <c r="G19" s="13">
        <v>4835</v>
      </c>
      <c r="H19" s="13">
        <v>82</v>
      </c>
      <c r="I19" s="13">
        <v>2281</v>
      </c>
      <c r="J19" s="13">
        <v>3891</v>
      </c>
      <c r="K19" s="14">
        <v>3</v>
      </c>
      <c r="L19" s="14">
        <v>172</v>
      </c>
      <c r="M19" s="14">
        <v>312</v>
      </c>
      <c r="N19" s="15"/>
      <c r="O19" s="14"/>
      <c r="P19" s="14"/>
      <c r="Q19" s="25"/>
      <c r="R19" s="25"/>
      <c r="S19" s="25"/>
      <c r="T19" s="25"/>
      <c r="U19" s="25"/>
      <c r="V19" s="27"/>
      <c r="W19" s="25"/>
    </row>
    <row r="20" spans="1:23" ht="12.75">
      <c r="A20" s="15" t="s">
        <v>8</v>
      </c>
      <c r="B20" s="13">
        <v>102</v>
      </c>
      <c r="C20" s="13">
        <v>710</v>
      </c>
      <c r="D20" s="13">
        <v>1013</v>
      </c>
      <c r="E20" s="13">
        <v>131</v>
      </c>
      <c r="F20" s="13">
        <v>2708</v>
      </c>
      <c r="G20" s="13">
        <v>4586</v>
      </c>
      <c r="H20" s="13">
        <v>84</v>
      </c>
      <c r="I20" s="13">
        <v>2418</v>
      </c>
      <c r="J20" s="13">
        <v>4150</v>
      </c>
      <c r="K20" s="14">
        <v>3</v>
      </c>
      <c r="L20" s="14">
        <v>172</v>
      </c>
      <c r="M20" s="14">
        <v>312</v>
      </c>
      <c r="N20" s="15"/>
      <c r="O20" s="14"/>
      <c r="P20" s="14"/>
      <c r="Q20" s="25"/>
      <c r="R20" s="25"/>
      <c r="S20" s="25"/>
      <c r="T20" s="25"/>
      <c r="U20" s="25"/>
      <c r="V20" s="27"/>
      <c r="W20" s="25"/>
    </row>
    <row r="21" spans="1:23" ht="12.75">
      <c r="A21" s="15" t="s">
        <v>9</v>
      </c>
      <c r="B21" s="13">
        <v>112</v>
      </c>
      <c r="C21" s="13">
        <v>637</v>
      </c>
      <c r="D21" s="13">
        <v>895</v>
      </c>
      <c r="E21" s="13">
        <v>117</v>
      </c>
      <c r="F21" s="13">
        <v>2666</v>
      </c>
      <c r="G21" s="13">
        <v>4518</v>
      </c>
      <c r="H21" s="13">
        <v>86</v>
      </c>
      <c r="I21" s="13">
        <v>2613</v>
      </c>
      <c r="J21" s="13">
        <v>4572</v>
      </c>
      <c r="K21" s="14">
        <v>3</v>
      </c>
      <c r="L21" s="14">
        <v>172</v>
      </c>
      <c r="M21" s="14">
        <v>312</v>
      </c>
      <c r="N21" s="15"/>
      <c r="O21" s="14"/>
      <c r="P21" s="14"/>
      <c r="Q21" s="14"/>
      <c r="R21" s="13"/>
      <c r="S21" s="13"/>
      <c r="T21" s="13"/>
      <c r="U21" s="13"/>
      <c r="V21" s="13"/>
      <c r="W21" s="13"/>
    </row>
    <row r="22" spans="1:23" ht="12.75">
      <c r="A22" s="15" t="s">
        <v>10</v>
      </c>
      <c r="B22" s="13">
        <v>119</v>
      </c>
      <c r="C22" s="13">
        <v>620</v>
      </c>
      <c r="D22" s="13">
        <v>867</v>
      </c>
      <c r="E22" s="13">
        <v>135</v>
      </c>
      <c r="F22" s="13">
        <v>3088</v>
      </c>
      <c r="G22" s="13">
        <v>5229</v>
      </c>
      <c r="H22" s="13">
        <v>93</v>
      </c>
      <c r="I22" s="13">
        <v>2867</v>
      </c>
      <c r="J22" s="13">
        <v>5012</v>
      </c>
      <c r="K22" s="14">
        <v>3</v>
      </c>
      <c r="L22" s="14">
        <v>171</v>
      </c>
      <c r="M22" s="14">
        <v>312</v>
      </c>
      <c r="N22" s="15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.75">
      <c r="A23" s="15" t="s">
        <v>11</v>
      </c>
      <c r="B23" s="13">
        <v>133</v>
      </c>
      <c r="C23" s="13">
        <v>648</v>
      </c>
      <c r="D23" s="13">
        <v>829</v>
      </c>
      <c r="E23" s="13">
        <v>136</v>
      </c>
      <c r="F23" s="13">
        <v>3145</v>
      </c>
      <c r="G23" s="13">
        <v>5311</v>
      </c>
      <c r="H23" s="13">
        <v>94</v>
      </c>
      <c r="I23" s="13">
        <v>2842</v>
      </c>
      <c r="J23" s="13">
        <v>4863</v>
      </c>
      <c r="K23" s="14">
        <v>3</v>
      </c>
      <c r="L23" s="14">
        <v>171</v>
      </c>
      <c r="M23" s="14">
        <v>312</v>
      </c>
      <c r="N23" s="15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15" t="s">
        <v>12</v>
      </c>
      <c r="B24" s="13">
        <v>139</v>
      </c>
      <c r="C24" s="13">
        <v>634</v>
      </c>
      <c r="D24" s="13">
        <v>796</v>
      </c>
      <c r="E24" s="13">
        <v>128</v>
      </c>
      <c r="F24" s="13">
        <v>2955</v>
      </c>
      <c r="G24" s="13">
        <v>4991</v>
      </c>
      <c r="H24" s="13">
        <v>92</v>
      </c>
      <c r="I24" s="13">
        <v>2881</v>
      </c>
      <c r="J24" s="13">
        <v>4934</v>
      </c>
      <c r="K24" s="14">
        <v>3</v>
      </c>
      <c r="L24" s="14">
        <v>171</v>
      </c>
      <c r="M24" s="14">
        <v>312</v>
      </c>
      <c r="N24" s="15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2.75">
      <c r="A25" s="15" t="s">
        <v>13</v>
      </c>
      <c r="B25" s="13">
        <v>149</v>
      </c>
      <c r="C25" s="13">
        <v>615</v>
      </c>
      <c r="D25" s="13">
        <v>758</v>
      </c>
      <c r="E25" s="13">
        <v>122</v>
      </c>
      <c r="F25" s="13">
        <v>2828</v>
      </c>
      <c r="G25" s="13">
        <v>4774</v>
      </c>
      <c r="H25" s="13">
        <v>96</v>
      </c>
      <c r="I25" s="13">
        <v>2950</v>
      </c>
      <c r="J25" s="13">
        <v>5027</v>
      </c>
      <c r="K25" s="14">
        <v>3</v>
      </c>
      <c r="L25" s="14">
        <v>171</v>
      </c>
      <c r="M25" s="14">
        <v>312</v>
      </c>
      <c r="N25" s="15"/>
      <c r="O25" s="23"/>
      <c r="P25" s="23"/>
      <c r="Q25" s="23"/>
      <c r="R25" s="23"/>
      <c r="S25" s="23"/>
      <c r="T25" s="23"/>
      <c r="U25" s="23"/>
      <c r="V25" s="23"/>
      <c r="W25" s="23"/>
    </row>
    <row r="26" spans="1:16" ht="12.75">
      <c r="A26" s="15" t="s">
        <v>14</v>
      </c>
      <c r="B26" s="13">
        <v>165</v>
      </c>
      <c r="C26" s="13">
        <v>652</v>
      </c>
      <c r="D26" s="13">
        <v>793</v>
      </c>
      <c r="E26" s="13">
        <v>116</v>
      </c>
      <c r="F26" s="13">
        <v>2648</v>
      </c>
      <c r="G26" s="13">
        <v>4452</v>
      </c>
      <c r="H26" s="13">
        <v>106</v>
      </c>
      <c r="I26" s="13">
        <v>3348</v>
      </c>
      <c r="J26" s="13">
        <v>5750</v>
      </c>
      <c r="K26" s="14">
        <v>3</v>
      </c>
      <c r="L26" s="14">
        <v>171</v>
      </c>
      <c r="M26" s="14">
        <v>312</v>
      </c>
      <c r="N26" s="23"/>
      <c r="O26" s="23"/>
      <c r="P26" s="23"/>
    </row>
    <row r="27" spans="1:16" ht="12.75">
      <c r="A27" s="15" t="s">
        <v>15</v>
      </c>
      <c r="B27" s="13">
        <v>198</v>
      </c>
      <c r="C27" s="13">
        <v>591</v>
      </c>
      <c r="D27" s="13">
        <v>709</v>
      </c>
      <c r="E27" s="13">
        <v>117</v>
      </c>
      <c r="F27" s="13">
        <v>2703</v>
      </c>
      <c r="G27" s="13">
        <v>4548</v>
      </c>
      <c r="H27" s="13">
        <v>107</v>
      </c>
      <c r="I27" s="13">
        <v>3218</v>
      </c>
      <c r="J27" s="13">
        <v>5548</v>
      </c>
      <c r="K27" s="14">
        <v>4</v>
      </c>
      <c r="L27" s="14">
        <v>200</v>
      </c>
      <c r="M27" s="14">
        <v>355</v>
      </c>
      <c r="N27" s="23"/>
      <c r="O27" s="23"/>
      <c r="P27" s="23"/>
    </row>
    <row r="28" spans="1:16" ht="12.75">
      <c r="A28" s="15" t="s">
        <v>16</v>
      </c>
      <c r="B28" s="13">
        <v>201</v>
      </c>
      <c r="C28" s="13">
        <v>488</v>
      </c>
      <c r="D28" s="13">
        <v>547</v>
      </c>
      <c r="E28" s="13">
        <v>119</v>
      </c>
      <c r="F28" s="13">
        <v>2820</v>
      </c>
      <c r="G28" s="13">
        <v>4779</v>
      </c>
      <c r="H28" s="13">
        <v>108</v>
      </c>
      <c r="I28" s="13">
        <v>3220</v>
      </c>
      <c r="J28" s="13">
        <v>5587</v>
      </c>
      <c r="K28" s="14">
        <v>4</v>
      </c>
      <c r="L28" s="14">
        <v>200</v>
      </c>
      <c r="M28" s="14">
        <v>355</v>
      </c>
      <c r="N28" s="23"/>
      <c r="O28" s="23"/>
      <c r="P28" s="23"/>
    </row>
    <row r="29" spans="1:16" ht="12.75">
      <c r="A29" s="15" t="s">
        <v>17</v>
      </c>
      <c r="B29" s="13">
        <v>279</v>
      </c>
      <c r="C29" s="13">
        <v>467</v>
      </c>
      <c r="D29" s="13">
        <v>499</v>
      </c>
      <c r="E29" s="13">
        <v>90</v>
      </c>
      <c r="F29" s="13">
        <v>2212</v>
      </c>
      <c r="G29" s="13">
        <v>3711</v>
      </c>
      <c r="H29" s="13">
        <v>105</v>
      </c>
      <c r="I29" s="13">
        <v>3172</v>
      </c>
      <c r="J29" s="13">
        <v>5539</v>
      </c>
      <c r="K29" s="14">
        <v>2</v>
      </c>
      <c r="L29" s="14">
        <v>95</v>
      </c>
      <c r="M29" s="14">
        <v>169</v>
      </c>
      <c r="N29" s="23"/>
      <c r="O29" s="23"/>
      <c r="P29" s="23"/>
    </row>
    <row r="30" spans="1:16" ht="12.75">
      <c r="A30" s="15" t="s">
        <v>18</v>
      </c>
      <c r="B30" s="13">
        <v>277</v>
      </c>
      <c r="C30" s="13">
        <v>418</v>
      </c>
      <c r="D30" s="13">
        <v>435</v>
      </c>
      <c r="E30" s="13">
        <v>87</v>
      </c>
      <c r="F30" s="13">
        <v>2053</v>
      </c>
      <c r="G30" s="13">
        <v>3426</v>
      </c>
      <c r="H30" s="13">
        <v>115</v>
      </c>
      <c r="I30" s="13">
        <v>3794</v>
      </c>
      <c r="J30" s="13">
        <v>6644</v>
      </c>
      <c r="K30" s="14">
        <v>2</v>
      </c>
      <c r="L30" s="14">
        <v>95</v>
      </c>
      <c r="M30" s="14">
        <v>169</v>
      </c>
      <c r="N30" s="23"/>
      <c r="O30" s="23"/>
      <c r="P30" s="23"/>
    </row>
    <row r="31" spans="1:16" ht="12.75">
      <c r="A31" s="15" t="s">
        <v>19</v>
      </c>
      <c r="B31" s="13">
        <v>299</v>
      </c>
      <c r="C31" s="13">
        <v>427</v>
      </c>
      <c r="D31" s="13">
        <v>422</v>
      </c>
      <c r="E31" s="13">
        <v>91</v>
      </c>
      <c r="F31" s="13">
        <v>2068</v>
      </c>
      <c r="G31" s="13">
        <v>3443</v>
      </c>
      <c r="H31" s="13">
        <v>126</v>
      </c>
      <c r="I31" s="13">
        <v>4844</v>
      </c>
      <c r="J31" s="13">
        <v>8483</v>
      </c>
      <c r="K31" s="14">
        <v>2</v>
      </c>
      <c r="L31" s="14">
        <v>95</v>
      </c>
      <c r="M31" s="14">
        <v>169</v>
      </c>
      <c r="N31" s="23"/>
      <c r="O31" s="23"/>
      <c r="P31" s="23"/>
    </row>
    <row r="32" spans="1:16" ht="12.75">
      <c r="A32" s="15" t="s">
        <v>20</v>
      </c>
      <c r="B32" s="13">
        <v>331</v>
      </c>
      <c r="C32" s="13">
        <v>458</v>
      </c>
      <c r="D32" s="13">
        <v>436</v>
      </c>
      <c r="E32" s="13">
        <v>99</v>
      </c>
      <c r="F32" s="13">
        <v>2462</v>
      </c>
      <c r="G32" s="13">
        <v>4176</v>
      </c>
      <c r="H32" s="13">
        <v>130</v>
      </c>
      <c r="I32" s="13">
        <v>4967</v>
      </c>
      <c r="J32" s="13">
        <v>8655</v>
      </c>
      <c r="K32" s="14">
        <v>2</v>
      </c>
      <c r="L32" s="14">
        <v>95</v>
      </c>
      <c r="M32" s="14">
        <v>169</v>
      </c>
      <c r="N32" s="23"/>
      <c r="O32" s="23"/>
      <c r="P32" s="23"/>
    </row>
    <row r="33" spans="1:16" ht="12.75">
      <c r="A33" s="15" t="s">
        <v>21</v>
      </c>
      <c r="B33" s="13">
        <v>370</v>
      </c>
      <c r="C33" s="13">
        <v>499</v>
      </c>
      <c r="D33" s="13">
        <v>459</v>
      </c>
      <c r="E33" s="13">
        <v>97</v>
      </c>
      <c r="F33" s="13">
        <v>2403</v>
      </c>
      <c r="G33" s="13">
        <v>4092</v>
      </c>
      <c r="H33" s="13">
        <v>135</v>
      </c>
      <c r="I33" s="13">
        <v>5161</v>
      </c>
      <c r="J33" s="13">
        <v>9020</v>
      </c>
      <c r="K33" s="14">
        <v>2</v>
      </c>
      <c r="L33" s="14">
        <v>95</v>
      </c>
      <c r="M33" s="14">
        <v>169</v>
      </c>
      <c r="N33" s="23"/>
      <c r="O33" s="23"/>
      <c r="P33" s="23"/>
    </row>
    <row r="34" spans="1:16" ht="12.75">
      <c r="A34" s="15" t="s">
        <v>22</v>
      </c>
      <c r="B34" s="14">
        <v>414</v>
      </c>
      <c r="C34" s="14">
        <v>601</v>
      </c>
      <c r="D34" s="14">
        <v>602</v>
      </c>
      <c r="E34" s="14">
        <v>106</v>
      </c>
      <c r="F34" s="14">
        <v>2867</v>
      </c>
      <c r="G34" s="14">
        <v>4976</v>
      </c>
      <c r="H34" s="14">
        <v>139</v>
      </c>
      <c r="I34" s="14">
        <v>5188</v>
      </c>
      <c r="J34" s="14">
        <v>9048</v>
      </c>
      <c r="K34" s="14">
        <v>2</v>
      </c>
      <c r="L34" s="14">
        <v>95</v>
      </c>
      <c r="M34" s="14">
        <v>169</v>
      </c>
      <c r="N34" s="23"/>
      <c r="O34" s="23"/>
      <c r="P34" s="23"/>
    </row>
    <row r="35" spans="1:13" ht="12.75">
      <c r="A35" s="2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6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  <c r="M36" s="5"/>
    </row>
    <row r="37" spans="1:13" ht="12.75">
      <c r="A37" s="9" t="s">
        <v>5</v>
      </c>
      <c r="B37" s="33" t="s">
        <v>37</v>
      </c>
      <c r="C37" s="34"/>
      <c r="D37" s="34"/>
      <c r="E37" s="31" t="s">
        <v>38</v>
      </c>
      <c r="F37" s="31"/>
      <c r="G37" s="35"/>
      <c r="H37" s="31" t="s">
        <v>30</v>
      </c>
      <c r="I37" s="32"/>
      <c r="J37" s="32"/>
      <c r="K37" s="31" t="s">
        <v>33</v>
      </c>
      <c r="L37" s="31"/>
      <c r="M37" s="35"/>
    </row>
    <row r="38" spans="1:13" ht="12.75">
      <c r="A38" s="9"/>
      <c r="B38" s="31" t="s">
        <v>27</v>
      </c>
      <c r="C38" s="32"/>
      <c r="D38" s="32"/>
      <c r="E38" s="31" t="s">
        <v>27</v>
      </c>
      <c r="F38" s="32"/>
      <c r="G38" s="32"/>
      <c r="H38" s="31" t="s">
        <v>27</v>
      </c>
      <c r="I38" s="32"/>
      <c r="J38" s="32"/>
      <c r="K38" s="31" t="s">
        <v>34</v>
      </c>
      <c r="L38" s="32"/>
      <c r="M38" s="32"/>
    </row>
    <row r="39" spans="1:13" ht="12.75">
      <c r="A39" s="9" t="s">
        <v>0</v>
      </c>
      <c r="B39" s="9" t="s">
        <v>24</v>
      </c>
      <c r="C39" s="9" t="s">
        <v>25</v>
      </c>
      <c r="D39" s="9" t="s">
        <v>26</v>
      </c>
      <c r="E39" s="9" t="s">
        <v>24</v>
      </c>
      <c r="F39" s="9" t="s">
        <v>25</v>
      </c>
      <c r="G39" s="9" t="s">
        <v>26</v>
      </c>
      <c r="H39" s="9" t="s">
        <v>24</v>
      </c>
      <c r="I39" s="9" t="s">
        <v>25</v>
      </c>
      <c r="J39" s="9" t="s">
        <v>26</v>
      </c>
      <c r="K39" s="9" t="s">
        <v>24</v>
      </c>
      <c r="L39" s="9" t="s">
        <v>25</v>
      </c>
      <c r="M39" s="9" t="s">
        <v>26</v>
      </c>
    </row>
    <row r="40" spans="1:13" ht="1.5" customHeight="1">
      <c r="A40" s="10"/>
      <c r="B40" s="11"/>
      <c r="C40" s="11"/>
      <c r="D40" s="10"/>
      <c r="E40" s="11"/>
      <c r="F40" s="11"/>
      <c r="G40" s="10"/>
      <c r="H40" s="11"/>
      <c r="I40" s="11"/>
      <c r="J40" s="10"/>
      <c r="K40" s="11"/>
      <c r="L40" s="11"/>
      <c r="M40" s="10"/>
    </row>
    <row r="41" spans="1:13" ht="12.75">
      <c r="A41" s="12" t="s">
        <v>3</v>
      </c>
      <c r="B41" s="8">
        <v>14</v>
      </c>
      <c r="C41" s="8">
        <v>15</v>
      </c>
      <c r="D41" s="8">
        <v>16</v>
      </c>
      <c r="E41" s="8">
        <v>20</v>
      </c>
      <c r="F41" s="8">
        <v>21</v>
      </c>
      <c r="G41" s="8">
        <v>22</v>
      </c>
      <c r="H41" s="8">
        <v>17</v>
      </c>
      <c r="I41" s="8">
        <v>18</v>
      </c>
      <c r="J41" s="8">
        <v>19</v>
      </c>
      <c r="K41" s="8">
        <v>23</v>
      </c>
      <c r="L41" s="8">
        <v>24</v>
      </c>
      <c r="M41" s="8">
        <v>25</v>
      </c>
    </row>
    <row r="42" spans="1:16" ht="12.75">
      <c r="A42" s="22"/>
      <c r="B42" s="17"/>
      <c r="C42" s="17"/>
      <c r="D42" s="17"/>
      <c r="N42" s="17"/>
      <c r="O42" s="17"/>
      <c r="P42" s="17"/>
    </row>
    <row r="43" spans="1:13" ht="12.75">
      <c r="A43" s="15" t="s">
        <v>40</v>
      </c>
      <c r="B43" s="28">
        <v>14</v>
      </c>
      <c r="C43" s="28">
        <v>52</v>
      </c>
      <c r="D43" s="25">
        <v>9</v>
      </c>
      <c r="E43" s="28">
        <v>65</v>
      </c>
      <c r="F43" s="28">
        <v>95</v>
      </c>
      <c r="G43" s="25" t="s">
        <v>44</v>
      </c>
      <c r="H43" s="25">
        <v>2</v>
      </c>
      <c r="I43" s="5">
        <v>8</v>
      </c>
      <c r="J43" s="5">
        <v>13</v>
      </c>
      <c r="K43" s="23">
        <v>362</v>
      </c>
      <c r="L43" s="23">
        <v>5470</v>
      </c>
      <c r="M43" s="23">
        <v>8369</v>
      </c>
    </row>
    <row r="44" spans="1:13" ht="12.75">
      <c r="A44" s="15" t="s">
        <v>41</v>
      </c>
      <c r="B44" s="28">
        <v>15</v>
      </c>
      <c r="C44" s="28">
        <v>47</v>
      </c>
      <c r="D44" s="25">
        <v>9</v>
      </c>
      <c r="E44" s="28">
        <v>73</v>
      </c>
      <c r="F44" s="28">
        <v>120</v>
      </c>
      <c r="G44" s="25" t="s">
        <v>44</v>
      </c>
      <c r="H44" s="25">
        <v>2</v>
      </c>
      <c r="I44" s="5">
        <v>8</v>
      </c>
      <c r="J44" s="5">
        <v>13</v>
      </c>
      <c r="K44" s="23">
        <v>378</v>
      </c>
      <c r="L44" s="23">
        <v>5593</v>
      </c>
      <c r="M44" s="23">
        <v>8627</v>
      </c>
    </row>
    <row r="45" spans="1:13" ht="12.75">
      <c r="A45" s="15" t="s">
        <v>42</v>
      </c>
      <c r="B45" s="28">
        <v>15</v>
      </c>
      <c r="C45" s="28">
        <v>47</v>
      </c>
      <c r="D45" s="25">
        <v>9</v>
      </c>
      <c r="E45" s="28">
        <v>87</v>
      </c>
      <c r="F45" s="28">
        <v>157</v>
      </c>
      <c r="G45" s="25" t="s">
        <v>44</v>
      </c>
      <c r="H45" s="25">
        <v>2</v>
      </c>
      <c r="I45" s="5">
        <v>8</v>
      </c>
      <c r="J45" s="5">
        <v>13</v>
      </c>
      <c r="K45" s="23">
        <v>405</v>
      </c>
      <c r="L45" s="23">
        <v>5922</v>
      </c>
      <c r="M45" s="23">
        <v>9159</v>
      </c>
    </row>
    <row r="46" spans="1:13" ht="12.75">
      <c r="A46" s="15" t="s">
        <v>43</v>
      </c>
      <c r="B46" s="14">
        <v>15</v>
      </c>
      <c r="C46" s="14">
        <v>47</v>
      </c>
      <c r="D46" s="14">
        <v>29</v>
      </c>
      <c r="E46" s="30">
        <f>63+31</f>
        <v>94</v>
      </c>
      <c r="F46" s="30">
        <f>68+95</f>
        <v>163</v>
      </c>
      <c r="G46" s="30">
        <f>76+71</f>
        <v>147</v>
      </c>
      <c r="H46" s="14">
        <v>6</v>
      </c>
      <c r="I46" s="5">
        <v>26</v>
      </c>
      <c r="J46" s="5">
        <v>36</v>
      </c>
      <c r="K46" s="23">
        <v>418</v>
      </c>
      <c r="L46" s="23">
        <v>6027</v>
      </c>
      <c r="M46" s="23">
        <v>9901</v>
      </c>
    </row>
    <row r="47" spans="1:13" ht="12.75">
      <c r="A47" s="15" t="s">
        <v>6</v>
      </c>
      <c r="B47" s="13">
        <v>14</v>
      </c>
      <c r="C47" s="13">
        <v>57</v>
      </c>
      <c r="D47" s="13">
        <v>32</v>
      </c>
      <c r="E47" s="13">
        <f>63+32</f>
        <v>95</v>
      </c>
      <c r="F47" s="13">
        <f>68+95</f>
        <v>163</v>
      </c>
      <c r="G47" s="13">
        <f>76+71</f>
        <v>147</v>
      </c>
      <c r="H47" s="13">
        <v>6</v>
      </c>
      <c r="I47" s="13">
        <v>26</v>
      </c>
      <c r="J47" s="13">
        <v>36</v>
      </c>
      <c r="K47" s="14">
        <v>415</v>
      </c>
      <c r="L47" s="14">
        <v>5939</v>
      </c>
      <c r="M47" s="14">
        <v>9689</v>
      </c>
    </row>
    <row r="48" spans="1:13" ht="12.75">
      <c r="A48" s="15" t="s">
        <v>7</v>
      </c>
      <c r="B48" s="13">
        <v>13</v>
      </c>
      <c r="C48" s="13">
        <v>67</v>
      </c>
      <c r="D48" s="13">
        <v>35</v>
      </c>
      <c r="E48" s="13">
        <f>67+33</f>
        <v>100</v>
      </c>
      <c r="F48" s="13">
        <f>74+85</f>
        <v>159</v>
      </c>
      <c r="G48" s="13">
        <f>85+62</f>
        <v>147</v>
      </c>
      <c r="H48" s="13">
        <v>6</v>
      </c>
      <c r="I48" s="13">
        <v>23</v>
      </c>
      <c r="J48" s="13">
        <v>39</v>
      </c>
      <c r="K48" s="14">
        <v>441</v>
      </c>
      <c r="L48" s="14">
        <v>6288</v>
      </c>
      <c r="M48" s="14">
        <v>10301</v>
      </c>
    </row>
    <row r="49" spans="1:13" ht="12.75">
      <c r="A49" s="15" t="s">
        <v>8</v>
      </c>
      <c r="B49" s="13">
        <v>13</v>
      </c>
      <c r="C49" s="13">
        <v>67</v>
      </c>
      <c r="D49" s="13">
        <v>35</v>
      </c>
      <c r="E49" s="13">
        <f>73+33</f>
        <v>106</v>
      </c>
      <c r="F49" s="13">
        <f>91+85</f>
        <v>176</v>
      </c>
      <c r="G49" s="13">
        <f>92+62</f>
        <v>154</v>
      </c>
      <c r="H49" s="13">
        <v>4</v>
      </c>
      <c r="I49" s="13">
        <v>16</v>
      </c>
      <c r="J49" s="13">
        <v>26</v>
      </c>
      <c r="K49" s="14">
        <v>443</v>
      </c>
      <c r="L49" s="14">
        <v>6267</v>
      </c>
      <c r="M49" s="14">
        <v>10276</v>
      </c>
    </row>
    <row r="50" spans="1:13" ht="12.75">
      <c r="A50" s="15" t="s">
        <v>9</v>
      </c>
      <c r="B50" s="13">
        <v>14</v>
      </c>
      <c r="C50" s="13">
        <v>68</v>
      </c>
      <c r="D50" s="13">
        <v>35</v>
      </c>
      <c r="E50" s="13">
        <f>74+27</f>
        <v>101</v>
      </c>
      <c r="F50" s="13">
        <f>91+83</f>
        <v>174</v>
      </c>
      <c r="G50" s="13">
        <f>92+63</f>
        <v>155</v>
      </c>
      <c r="H50" s="13">
        <v>4</v>
      </c>
      <c r="I50" s="13">
        <v>16</v>
      </c>
      <c r="J50" s="13">
        <v>26</v>
      </c>
      <c r="K50" s="14">
        <v>437</v>
      </c>
      <c r="L50" s="14">
        <v>6346</v>
      </c>
      <c r="M50" s="14">
        <v>10513</v>
      </c>
    </row>
    <row r="51" spans="1:13" ht="12.75">
      <c r="A51" s="15" t="s">
        <v>10</v>
      </c>
      <c r="B51" s="13">
        <v>16</v>
      </c>
      <c r="C51" s="13">
        <v>68</v>
      </c>
      <c r="D51" s="13">
        <v>35</v>
      </c>
      <c r="E51" s="13">
        <f>73+27</f>
        <v>100</v>
      </c>
      <c r="F51" s="13">
        <f>89+83</f>
        <v>172</v>
      </c>
      <c r="G51" s="13">
        <f>90+63</f>
        <v>153</v>
      </c>
      <c r="H51" s="13">
        <v>4</v>
      </c>
      <c r="I51" s="13">
        <v>16</v>
      </c>
      <c r="J51" s="13">
        <v>26</v>
      </c>
      <c r="K51" s="14">
        <v>470</v>
      </c>
      <c r="L51" s="14">
        <v>7002</v>
      </c>
      <c r="M51" s="14">
        <v>11634</v>
      </c>
    </row>
    <row r="52" spans="1:28" ht="12.75">
      <c r="A52" s="15" t="s">
        <v>11</v>
      </c>
      <c r="B52" s="13">
        <v>16</v>
      </c>
      <c r="C52" s="13">
        <v>61</v>
      </c>
      <c r="D52" s="13">
        <v>32</v>
      </c>
      <c r="E52" s="13">
        <f>71+27</f>
        <v>98</v>
      </c>
      <c r="F52" s="13">
        <f>86+83</f>
        <v>169</v>
      </c>
      <c r="G52" s="13">
        <f>87+63</f>
        <v>150</v>
      </c>
      <c r="H52" s="13">
        <v>4</v>
      </c>
      <c r="I52" s="13">
        <v>16</v>
      </c>
      <c r="J52" s="13">
        <v>26</v>
      </c>
      <c r="K52" s="14">
        <v>484</v>
      </c>
      <c r="L52" s="14">
        <v>7052</v>
      </c>
      <c r="M52" s="14">
        <v>11523</v>
      </c>
      <c r="AB52" s="2" t="s">
        <v>2</v>
      </c>
    </row>
    <row r="53" spans="1:13" ht="12.75">
      <c r="A53" s="15" t="s">
        <v>12</v>
      </c>
      <c r="B53" s="13">
        <v>16</v>
      </c>
      <c r="C53" s="13">
        <v>60</v>
      </c>
      <c r="D53" s="13">
        <v>32</v>
      </c>
      <c r="E53" s="13">
        <f>68+26</f>
        <v>94</v>
      </c>
      <c r="F53" s="13">
        <f>83+78</f>
        <v>161</v>
      </c>
      <c r="G53" s="13">
        <f>82+58</f>
        <v>140</v>
      </c>
      <c r="H53" s="13">
        <v>4</v>
      </c>
      <c r="I53" s="13">
        <v>16</v>
      </c>
      <c r="J53" s="13">
        <v>26</v>
      </c>
      <c r="K53" s="14">
        <v>476</v>
      </c>
      <c r="L53" s="14">
        <v>6878</v>
      </c>
      <c r="M53" s="14">
        <v>11231</v>
      </c>
    </row>
    <row r="54" spans="1:13" ht="12.75">
      <c r="A54" s="15" t="s">
        <v>13</v>
      </c>
      <c r="B54" s="14">
        <v>16</v>
      </c>
      <c r="C54" s="14">
        <v>61</v>
      </c>
      <c r="D54" s="14">
        <v>32</v>
      </c>
      <c r="E54" s="14">
        <f>69+26</f>
        <v>95</v>
      </c>
      <c r="F54" s="14">
        <f>73+76</f>
        <v>149</v>
      </c>
      <c r="G54" s="14">
        <f>81+57</f>
        <v>138</v>
      </c>
      <c r="H54" s="14">
        <v>3</v>
      </c>
      <c r="I54" s="14">
        <v>11</v>
      </c>
      <c r="J54" s="14">
        <v>19</v>
      </c>
      <c r="K54" s="14">
        <v>484</v>
      </c>
      <c r="L54" s="14">
        <v>6785</v>
      </c>
      <c r="M54" s="14">
        <v>11060</v>
      </c>
    </row>
    <row r="55" spans="1:13" ht="12.75">
      <c r="A55" s="15" t="s">
        <v>14</v>
      </c>
      <c r="B55" s="1">
        <v>23</v>
      </c>
      <c r="C55" s="1">
        <v>76</v>
      </c>
      <c r="D55" s="1">
        <v>37</v>
      </c>
      <c r="E55" s="1">
        <f>68+27</f>
        <v>95</v>
      </c>
      <c r="F55" s="1">
        <f>73+77</f>
        <v>150</v>
      </c>
      <c r="G55" s="1">
        <f>81+57</f>
        <v>138</v>
      </c>
      <c r="H55" s="1">
        <v>2</v>
      </c>
      <c r="I55" s="1">
        <v>8</v>
      </c>
      <c r="J55" s="1">
        <v>13</v>
      </c>
      <c r="K55" s="1">
        <v>510</v>
      </c>
      <c r="L55" s="1">
        <v>7053</v>
      </c>
      <c r="M55" s="1">
        <v>11495</v>
      </c>
    </row>
    <row r="56" spans="1:13" ht="12.75">
      <c r="A56" s="15" t="s">
        <v>15</v>
      </c>
      <c r="B56" s="1">
        <v>24</v>
      </c>
      <c r="C56" s="1">
        <v>76</v>
      </c>
      <c r="D56" s="1">
        <v>37</v>
      </c>
      <c r="E56" s="1">
        <f>69+28</f>
        <v>97</v>
      </c>
      <c r="F56" s="1">
        <f>74+83</f>
        <v>157</v>
      </c>
      <c r="G56" s="1">
        <f>85+61</f>
        <v>146</v>
      </c>
      <c r="H56" s="1">
        <v>2</v>
      </c>
      <c r="I56" s="1">
        <v>8</v>
      </c>
      <c r="J56" s="1">
        <v>13</v>
      </c>
      <c r="K56" s="1">
        <v>549</v>
      </c>
      <c r="L56" s="1">
        <v>6953</v>
      </c>
      <c r="M56" s="1">
        <v>11356</v>
      </c>
    </row>
    <row r="57" spans="1:13" ht="12.75">
      <c r="A57" s="15" t="s">
        <v>16</v>
      </c>
      <c r="B57" s="1">
        <v>27</v>
      </c>
      <c r="C57" s="1">
        <v>79</v>
      </c>
      <c r="D57" s="1">
        <v>37</v>
      </c>
      <c r="E57" s="1">
        <f>69+27</f>
        <v>96</v>
      </c>
      <c r="F57" s="1">
        <f>74+79</f>
        <v>153</v>
      </c>
      <c r="G57" s="1">
        <f>85+59</f>
        <v>144</v>
      </c>
      <c r="H57" s="1">
        <v>2</v>
      </c>
      <c r="I57" s="1">
        <v>8</v>
      </c>
      <c r="J57" s="1">
        <v>13</v>
      </c>
      <c r="K57" s="1">
        <v>557</v>
      </c>
      <c r="L57" s="1">
        <v>6968</v>
      </c>
      <c r="M57" s="1">
        <v>11462</v>
      </c>
    </row>
    <row r="58" spans="1:13" ht="12.75">
      <c r="A58" s="15" t="s">
        <v>17</v>
      </c>
      <c r="B58" s="1">
        <v>35</v>
      </c>
      <c r="C58" s="1">
        <v>86</v>
      </c>
      <c r="D58" s="1">
        <v>35</v>
      </c>
      <c r="E58" s="1">
        <f>73+31</f>
        <v>104</v>
      </c>
      <c r="F58" s="1">
        <f>78+89</f>
        <v>167</v>
      </c>
      <c r="G58" s="1">
        <f>96+53</f>
        <v>149</v>
      </c>
      <c r="H58" s="1">
        <v>2</v>
      </c>
      <c r="I58" s="1">
        <v>8</v>
      </c>
      <c r="J58" s="1">
        <v>13</v>
      </c>
      <c r="K58" s="1">
        <v>617</v>
      </c>
      <c r="L58" s="1">
        <v>6207</v>
      </c>
      <c r="M58" s="1">
        <v>10115</v>
      </c>
    </row>
    <row r="59" spans="1:13" ht="12.75">
      <c r="A59" s="15" t="s">
        <v>18</v>
      </c>
      <c r="B59" s="1">
        <v>38</v>
      </c>
      <c r="C59" s="1">
        <v>88</v>
      </c>
      <c r="D59" s="1">
        <v>34</v>
      </c>
      <c r="E59" s="1">
        <f>73+31</f>
        <v>104</v>
      </c>
      <c r="F59" s="1">
        <f>78+89</f>
        <v>167</v>
      </c>
      <c r="G59" s="1">
        <f>96+53</f>
        <v>149</v>
      </c>
      <c r="H59" s="1">
        <v>2</v>
      </c>
      <c r="I59" s="1">
        <v>8</v>
      </c>
      <c r="J59" s="1">
        <v>13</v>
      </c>
      <c r="K59" s="1">
        <v>625</v>
      </c>
      <c r="L59" s="1">
        <v>6623</v>
      </c>
      <c r="M59" s="1">
        <v>10870</v>
      </c>
    </row>
    <row r="60" spans="1:13" ht="12.75">
      <c r="A60" s="15" t="s">
        <v>19</v>
      </c>
      <c r="B60" s="1">
        <v>39</v>
      </c>
      <c r="C60" s="1">
        <v>88</v>
      </c>
      <c r="D60" s="1">
        <v>35</v>
      </c>
      <c r="E60" s="1">
        <f>78+32</f>
        <v>110</v>
      </c>
      <c r="F60" s="1">
        <f>81+90</f>
        <v>171</v>
      </c>
      <c r="G60" s="1">
        <f>97+54</f>
        <v>151</v>
      </c>
      <c r="H60" s="1">
        <v>2</v>
      </c>
      <c r="I60" s="1">
        <v>8</v>
      </c>
      <c r="J60" s="1">
        <v>13</v>
      </c>
      <c r="K60" s="1">
        <v>669</v>
      </c>
      <c r="L60" s="1">
        <v>7701</v>
      </c>
      <c r="M60" s="1">
        <v>12716</v>
      </c>
    </row>
    <row r="61" spans="1:13" ht="12.75">
      <c r="A61" s="15" t="s">
        <v>20</v>
      </c>
      <c r="B61" s="1">
        <v>41</v>
      </c>
      <c r="C61" s="1">
        <v>88</v>
      </c>
      <c r="D61" s="1">
        <v>34</v>
      </c>
      <c r="E61" s="1">
        <f>82+36</f>
        <v>118</v>
      </c>
      <c r="F61" s="1">
        <f>85+87</f>
        <v>172</v>
      </c>
      <c r="G61" s="1">
        <f>100+52</f>
        <v>152</v>
      </c>
      <c r="H61" s="1">
        <v>0</v>
      </c>
      <c r="I61" s="1">
        <v>0</v>
      </c>
      <c r="J61" s="1">
        <v>0</v>
      </c>
      <c r="K61" s="1">
        <v>721</v>
      </c>
      <c r="L61" s="1">
        <v>8242</v>
      </c>
      <c r="M61" s="1">
        <v>13622</v>
      </c>
    </row>
    <row r="62" spans="1:13" ht="12.75">
      <c r="A62" s="15" t="s">
        <v>21</v>
      </c>
      <c r="B62" s="1">
        <v>49</v>
      </c>
      <c r="C62" s="1">
        <v>90</v>
      </c>
      <c r="D62" s="1">
        <v>219</v>
      </c>
      <c r="E62" s="1">
        <f>87+36</f>
        <v>123</v>
      </c>
      <c r="F62" s="1">
        <f>87+82</f>
        <v>169</v>
      </c>
      <c r="G62" s="1">
        <f>102+57</f>
        <v>159</v>
      </c>
      <c r="H62" s="1">
        <v>0</v>
      </c>
      <c r="I62" s="1">
        <v>0</v>
      </c>
      <c r="J62" s="1">
        <v>0</v>
      </c>
      <c r="K62" s="1">
        <v>776</v>
      </c>
      <c r="L62" s="1">
        <v>8417</v>
      </c>
      <c r="M62" s="1">
        <v>14118</v>
      </c>
    </row>
    <row r="63" spans="1:13" ht="12.75">
      <c r="A63" s="15" t="s">
        <v>22</v>
      </c>
      <c r="B63" s="1">
        <v>60</v>
      </c>
      <c r="C63" s="1">
        <v>103</v>
      </c>
      <c r="D63" s="1">
        <v>38</v>
      </c>
      <c r="E63" s="1">
        <f>94+35</f>
        <v>129</v>
      </c>
      <c r="F63" s="1">
        <f>95+81</f>
        <v>176</v>
      </c>
      <c r="G63" s="1">
        <f>111+47</f>
        <v>158</v>
      </c>
      <c r="H63" s="1">
        <v>0</v>
      </c>
      <c r="I63" s="1">
        <v>0</v>
      </c>
      <c r="J63" s="1">
        <v>0</v>
      </c>
      <c r="K63" s="1">
        <v>850</v>
      </c>
      <c r="L63" s="1">
        <v>9030</v>
      </c>
      <c r="M63" s="1">
        <v>14991</v>
      </c>
    </row>
    <row r="64" spans="1:13" ht="12.75">
      <c r="A64" s="1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7" t="s">
        <v>35</v>
      </c>
      <c r="B65" s="48"/>
      <c r="C65" s="48"/>
      <c r="D65" s="48"/>
      <c r="E65" s="48"/>
      <c r="F65" s="48"/>
      <c r="G65" s="48"/>
      <c r="H65" s="48"/>
      <c r="I65" s="48"/>
      <c r="J65" s="48"/>
      <c r="K65" s="49"/>
      <c r="L65" s="49"/>
      <c r="M65" s="49"/>
    </row>
    <row r="66" spans="1:13" ht="12.75">
      <c r="A66" s="42" t="s">
        <v>36</v>
      </c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4"/>
      <c r="M66" s="44"/>
    </row>
    <row r="67" spans="1:13" ht="12.75">
      <c r="A67" s="42" t="s">
        <v>39</v>
      </c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4"/>
      <c r="M67" s="44"/>
    </row>
    <row r="113" ht="12.75">
      <c r="AB113" s="2" t="s">
        <v>2</v>
      </c>
    </row>
  </sheetData>
  <sheetProtection/>
  <mergeCells count="23">
    <mergeCell ref="A67:M67"/>
    <mergeCell ref="A66:M66"/>
    <mergeCell ref="L6:M6"/>
    <mergeCell ref="A65:M65"/>
    <mergeCell ref="K8:M8"/>
    <mergeCell ref="B9:D9"/>
    <mergeCell ref="E9:G9"/>
    <mergeCell ref="H9:J9"/>
    <mergeCell ref="K9:M9"/>
    <mergeCell ref="B38:D38"/>
    <mergeCell ref="A2:M2"/>
    <mergeCell ref="A4:M4"/>
    <mergeCell ref="A5:M5"/>
    <mergeCell ref="B8:D8"/>
    <mergeCell ref="H8:J8"/>
    <mergeCell ref="E8:G8"/>
    <mergeCell ref="H38:J38"/>
    <mergeCell ref="E38:G38"/>
    <mergeCell ref="K38:M38"/>
    <mergeCell ref="B37:D37"/>
    <mergeCell ref="H37:J37"/>
    <mergeCell ref="E37:G37"/>
    <mergeCell ref="K37:M37"/>
  </mergeCells>
  <printOptions horizontalCentered="1"/>
  <pageMargins left="0" right="0" top="0.5" bottom="0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abc</cp:lastModifiedBy>
  <cp:lastPrinted>2009-06-10T12:49:14Z</cp:lastPrinted>
  <dcterms:created xsi:type="dcterms:W3CDTF">2001-01-04T04:36:28Z</dcterms:created>
  <dcterms:modified xsi:type="dcterms:W3CDTF">2009-06-23T11:45:50Z</dcterms:modified>
  <cp:category/>
  <cp:version/>
  <cp:contentType/>
  <cp:contentStatus/>
</cp:coreProperties>
</file>