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75" windowWidth="7500" windowHeight="5010" tabRatio="601" activeTab="0"/>
  </bookViews>
  <sheets>
    <sheet name="03A01601" sheetId="1" r:id="rId1"/>
  </sheets>
  <definedNames>
    <definedName name="\c">'03A01601'!#REF!</definedName>
    <definedName name="\x">#N/A</definedName>
    <definedName name="\z">#N/A</definedName>
    <definedName name="_Regression_Int" localSheetId="0" hidden="1">1</definedName>
    <definedName name="ABC">#N/A</definedName>
    <definedName name="_xlnm.Print_Area" localSheetId="0">'03A01601'!$A$1:$I$238</definedName>
    <definedName name="Print_Area_MI" localSheetId="0">'03A01601'!#REF!</definedName>
    <definedName name="X">#N/A</definedName>
  </definedNames>
  <calcPr fullCalcOnLoad="1"/>
</workbook>
</file>

<file path=xl/sharedStrings.xml><?xml version="1.0" encoding="utf-8"?>
<sst xmlns="http://schemas.openxmlformats.org/spreadsheetml/2006/main" count="577" uniqueCount="55">
  <si>
    <t xml:space="preserve">     1</t>
  </si>
  <si>
    <t xml:space="preserve"> 1990-91</t>
  </si>
  <si>
    <t xml:space="preserve"> 2004-05</t>
  </si>
  <si>
    <t xml:space="preserve"> 2005-06</t>
  </si>
  <si>
    <t xml:space="preserve"> 1950-51</t>
  </si>
  <si>
    <t xml:space="preserve"> 1960-61</t>
  </si>
  <si>
    <t xml:space="preserve"> 1970-71</t>
  </si>
  <si>
    <t xml:space="preserve"> 1980-81</t>
  </si>
  <si>
    <t xml:space="preserve"> 2000-01 </t>
  </si>
  <si>
    <t xml:space="preserve"> 2001-02  </t>
  </si>
  <si>
    <t xml:space="preserve"> 2002-03  </t>
  </si>
  <si>
    <t xml:space="preserve"> 2003-04  </t>
  </si>
  <si>
    <t xml:space="preserve"> 2006-07</t>
  </si>
  <si>
    <t xml:space="preserve"> 2007-08</t>
  </si>
  <si>
    <t>Year/Ports</t>
  </si>
  <si>
    <t>TRANSPORT</t>
  </si>
  <si>
    <t xml:space="preserve">   ('000 TONNES)</t>
  </si>
  <si>
    <t>POL &amp;</t>
  </si>
  <si>
    <t>POL</t>
  </si>
  <si>
    <t>PRODUCTS</t>
  </si>
  <si>
    <t>COAL</t>
  </si>
  <si>
    <t>FERTILSER</t>
  </si>
  <si>
    <t>&amp; FERTILISER</t>
  </si>
  <si>
    <t>IRON</t>
  </si>
  <si>
    <t>ORE</t>
  </si>
  <si>
    <t>CONTAINERS</t>
  </si>
  <si>
    <t>HANDLED</t>
  </si>
  <si>
    <t xml:space="preserve">TOTAL </t>
  </si>
  <si>
    <t xml:space="preserve">CARGO </t>
  </si>
  <si>
    <t>PARADIP</t>
  </si>
  <si>
    <t>VISHAKHAPATNAM</t>
  </si>
  <si>
    <t>CHENNAI</t>
  </si>
  <si>
    <t>TUTICORIN</t>
  </si>
  <si>
    <t>COCHIN</t>
  </si>
  <si>
    <t>NEW MANGALORE</t>
  </si>
  <si>
    <t>MORMUGAO</t>
  </si>
  <si>
    <t>J.L.NEHRU</t>
  </si>
  <si>
    <t>KANDLA</t>
  </si>
  <si>
    <t>KOLKATA/HALDIA DOCK SYSTEM</t>
  </si>
  <si>
    <t>-</t>
  </si>
  <si>
    <t>FOOD-</t>
  </si>
  <si>
    <t>GRAINS</t>
  </si>
  <si>
    <t xml:space="preserve"> ..</t>
  </si>
  <si>
    <t>OTHERS</t>
  </si>
  <si>
    <t>..</t>
  </si>
  <si>
    <t>ALL PORTS</t>
  </si>
  <si>
    <t>MUMBAI (a)</t>
  </si>
  <si>
    <t xml:space="preserve">  (a) Figures from 1996-97 onwards are based on actual physical traffic handled.</t>
  </si>
  <si>
    <t>ENNORE</t>
  </si>
  <si>
    <t xml:space="preserve"> 2008-09(P)</t>
  </si>
  <si>
    <t>Source: i) Basic Port Statistics of India 1991-92, 1994-95, 1995-96, 2005-06 &amp; 2006-07</t>
  </si>
  <si>
    <t>ii) Transport Research Wing, Ministry of Shipping, Road Transport &amp; Highways.</t>
  </si>
  <si>
    <t xml:space="preserve"> Table-6.36 : TRAFFIC HANDLED - PORT-WISE AND PRINCIPAL COMMODITY-WISE-CONTD.</t>
  </si>
  <si>
    <t xml:space="preserve"> Table-6.36: TRAFFIC HANDLED - PORT-WISE AND PRINCIPAL COMMODITY-WISE-Contd.</t>
  </si>
  <si>
    <t xml:space="preserve"> Table-6.36 : TRAFFIC HANDLED - PORT-WISE AND PRINCIPAL COMMODITY-WISE-CONCLD.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</si>
</sst>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#,##0.0_);\(#,##0.0\)"/>
    <numFmt numFmtId="167" formatCode="#,##0.000_);\(#,##0.000\)"/>
    <numFmt numFmtId="168" formatCode="0.0"/>
    <numFmt numFmtId="169" formatCode="0.00_)"/>
    <numFmt numFmtId="170" formatCode="0.0_);\(0.0\)"/>
    <numFmt numFmtId="171" formatCode="0.000"/>
    <numFmt numFmtId="172" formatCode="0_);\(0\)"/>
  </numFmts>
  <fonts count="42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7" fillId="0" borderId="10" xfId="0" applyFont="1" applyBorder="1" applyAlignment="1" applyProtection="1">
      <alignment horizontal="center"/>
      <protection/>
    </xf>
    <xf numFmtId="164" fontId="7" fillId="0" borderId="10" xfId="0" applyFont="1" applyBorder="1" applyAlignment="1">
      <alignment horizontal="center"/>
    </xf>
    <xf numFmtId="164" fontId="7" fillId="0" borderId="0" xfId="0" applyFont="1" applyBorder="1" applyAlignment="1" applyProtection="1">
      <alignment horizontal="center"/>
      <protection/>
    </xf>
    <xf numFmtId="164" fontId="7" fillId="0" borderId="0" xfId="0" applyFont="1" applyBorder="1" applyAlignment="1">
      <alignment horizontal="center"/>
    </xf>
    <xf numFmtId="164" fontId="7" fillId="0" borderId="0" xfId="0" applyFont="1" applyAlignment="1" applyProtection="1">
      <alignment horizontal="left"/>
      <protection/>
    </xf>
    <xf numFmtId="164" fontId="7" fillId="0" borderId="0" xfId="0" applyFont="1" applyAlignment="1">
      <alignment horizontal="center"/>
    </xf>
    <xf numFmtId="164" fontId="7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Border="1" applyAlignment="1" applyProtection="1">
      <alignment horizontal="left"/>
      <protection/>
    </xf>
    <xf numFmtId="164" fontId="4" fillId="0" borderId="0" xfId="0" applyFont="1" applyAlignment="1">
      <alignment horizontal="right"/>
    </xf>
    <xf numFmtId="164" fontId="4" fillId="0" borderId="0" xfId="0" applyFont="1" applyAlignment="1">
      <alignment horizontal="left"/>
    </xf>
    <xf numFmtId="164" fontId="7" fillId="0" borderId="0" xfId="0" applyFont="1" applyBorder="1" applyAlignment="1">
      <alignment horizontal="right"/>
    </xf>
    <xf numFmtId="164" fontId="7" fillId="0" borderId="0" xfId="0" applyFont="1" applyAlignment="1">
      <alignment horizontal="right"/>
    </xf>
    <xf numFmtId="164" fontId="7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 quotePrefix="1">
      <alignment horizontal="right"/>
    </xf>
    <xf numFmtId="164" fontId="4" fillId="0" borderId="10" xfId="0" applyFont="1" applyBorder="1" applyAlignment="1" applyProtection="1">
      <alignment horizontal="left"/>
      <protection/>
    </xf>
    <xf numFmtId="1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 quotePrefix="1">
      <alignment horizontal="right"/>
    </xf>
    <xf numFmtId="164" fontId="4" fillId="0" borderId="10" xfId="0" applyFont="1" applyBorder="1" applyAlignment="1">
      <alignment/>
    </xf>
    <xf numFmtId="49" fontId="7" fillId="0" borderId="10" xfId="0" applyNumberFormat="1" applyFont="1" applyBorder="1" applyAlignment="1" applyProtection="1">
      <alignment horizontal="right" wrapText="1"/>
      <protection/>
    </xf>
    <xf numFmtId="164" fontId="0" fillId="0" borderId="10" xfId="0" applyBorder="1" applyAlignment="1">
      <alignment horizontal="right" wrapText="1"/>
    </xf>
    <xf numFmtId="49" fontId="5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 horizontal="center"/>
    </xf>
    <xf numFmtId="164" fontId="7" fillId="0" borderId="0" xfId="0" applyFont="1" applyAlignment="1" applyProtection="1">
      <alignment horizontal="right"/>
      <protection/>
    </xf>
    <xf numFmtId="164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K238"/>
  <sheetViews>
    <sheetView showGridLines="0" tabSelected="1" view="pageBreakPreview" zoomScaleNormal="75" zoomScaleSheetLayoutView="100" zoomScalePageLayoutView="0" workbookViewId="0" topLeftCell="A1">
      <pane ySplit="10" topLeftCell="A227" activePane="bottomLeft" state="frozen"/>
      <selection pane="topLeft" activeCell="A1" sqref="A1"/>
      <selection pane="bottomLeft" activeCell="G231" sqref="G231"/>
    </sheetView>
  </sheetViews>
  <sheetFormatPr defaultColWidth="9.625" defaultRowHeight="12.75"/>
  <cols>
    <col min="1" max="1" width="14.625" style="1" customWidth="1"/>
    <col min="2" max="2" width="11.25390625" style="1" customWidth="1"/>
    <col min="3" max="3" width="13.25390625" style="1" customWidth="1"/>
    <col min="4" max="4" width="11.125" style="1" customWidth="1"/>
    <col min="5" max="5" width="11.625" style="1" customWidth="1"/>
    <col min="6" max="6" width="11.50390625" style="1" customWidth="1"/>
    <col min="7" max="7" width="14.50390625" style="1" customWidth="1"/>
    <col min="8" max="8" width="11.25390625" style="1" customWidth="1"/>
    <col min="9" max="9" width="12.50390625" style="1" customWidth="1"/>
    <col min="10" max="16384" width="9.625" style="1" customWidth="1"/>
  </cols>
  <sheetData>
    <row r="2" spans="1:9" ht="15.75">
      <c r="A2" s="24" t="s">
        <v>15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4" t="s">
        <v>52</v>
      </c>
      <c r="B3" s="25"/>
      <c r="C3" s="25"/>
      <c r="D3" s="25"/>
      <c r="E3" s="25"/>
      <c r="F3" s="25"/>
      <c r="G3" s="25"/>
      <c r="H3" s="25"/>
      <c r="I3" s="25"/>
    </row>
    <row r="4" spans="1:10" ht="12.75">
      <c r="A4" s="22" t="s">
        <v>16</v>
      </c>
      <c r="B4" s="23"/>
      <c r="C4" s="23"/>
      <c r="D4" s="23"/>
      <c r="E4" s="23"/>
      <c r="F4" s="23"/>
      <c r="G4" s="23"/>
      <c r="H4" s="23"/>
      <c r="I4" s="23"/>
      <c r="J4" s="11"/>
    </row>
    <row r="5" spans="1:9" ht="12.75" customHeight="1">
      <c r="A5" s="4"/>
      <c r="B5" s="13" t="s">
        <v>17</v>
      </c>
      <c r="C5" s="13" t="s">
        <v>21</v>
      </c>
      <c r="D5" s="13" t="s">
        <v>23</v>
      </c>
      <c r="E5" s="13" t="s">
        <v>20</v>
      </c>
      <c r="F5" s="13" t="s">
        <v>40</v>
      </c>
      <c r="G5" s="13" t="s">
        <v>25</v>
      </c>
      <c r="H5" s="13" t="s">
        <v>43</v>
      </c>
      <c r="I5" s="13" t="s">
        <v>27</v>
      </c>
    </row>
    <row r="6" spans="1:9" ht="12.75">
      <c r="A6" s="7"/>
      <c r="B6" s="14" t="s">
        <v>18</v>
      </c>
      <c r="C6" s="14" t="s">
        <v>22</v>
      </c>
      <c r="D6" s="15" t="s">
        <v>24</v>
      </c>
      <c r="E6" s="13"/>
      <c r="F6" s="15" t="s">
        <v>41</v>
      </c>
      <c r="G6" s="14" t="s">
        <v>26</v>
      </c>
      <c r="H6" s="15"/>
      <c r="I6" s="14" t="s">
        <v>28</v>
      </c>
    </row>
    <row r="7" spans="1:11" ht="12.75">
      <c r="A7" s="6" t="s">
        <v>14</v>
      </c>
      <c r="B7" s="15" t="s">
        <v>19</v>
      </c>
      <c r="C7" s="14" t="s">
        <v>19</v>
      </c>
      <c r="D7" s="14"/>
      <c r="E7" s="13"/>
      <c r="F7" s="14"/>
      <c r="G7" s="14"/>
      <c r="H7" s="14"/>
      <c r="I7" s="14" t="s">
        <v>26</v>
      </c>
      <c r="K7" s="14"/>
    </row>
    <row r="8" spans="1:9" ht="12.75">
      <c r="A8" s="3"/>
      <c r="B8" s="3"/>
      <c r="C8" s="3"/>
      <c r="D8" s="3"/>
      <c r="E8" s="3"/>
      <c r="F8" s="3"/>
      <c r="G8" s="3"/>
      <c r="H8" s="3"/>
      <c r="I8" s="2"/>
    </row>
    <row r="9" spans="1:9" ht="12.75">
      <c r="A9" s="8" t="s">
        <v>0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9" ht="12.75">
      <c r="A10" s="2"/>
      <c r="B10" s="3"/>
      <c r="C10" s="3"/>
      <c r="D10" s="3"/>
      <c r="E10" s="3"/>
      <c r="F10" s="3"/>
      <c r="G10" s="3"/>
      <c r="H10" s="3"/>
      <c r="I10" s="3"/>
    </row>
    <row r="11" spans="1:9" ht="12.75">
      <c r="A11" s="6" t="s">
        <v>45</v>
      </c>
      <c r="B11" s="16"/>
      <c r="C11" s="16"/>
      <c r="D11" s="17"/>
      <c r="E11" s="16"/>
      <c r="F11" s="16"/>
      <c r="G11" s="16"/>
      <c r="H11" s="16"/>
      <c r="I11" s="16"/>
    </row>
    <row r="12" spans="1:9" ht="12.75">
      <c r="A12" s="9" t="s">
        <v>4</v>
      </c>
      <c r="B12" s="16">
        <v>3458</v>
      </c>
      <c r="C12" s="16">
        <f>288+120</f>
        <v>408</v>
      </c>
      <c r="D12" s="17">
        <v>277</v>
      </c>
      <c r="E12" s="16">
        <v>2832</v>
      </c>
      <c r="F12" s="16">
        <v>3313</v>
      </c>
      <c r="G12" s="16" t="s">
        <v>39</v>
      </c>
      <c r="H12" s="16">
        <v>9096</v>
      </c>
      <c r="I12" s="16">
        <v>19384</v>
      </c>
    </row>
    <row r="13" spans="1:9" ht="12.75">
      <c r="A13" s="12" t="s">
        <v>5</v>
      </c>
      <c r="B13" s="16">
        <v>12265</v>
      </c>
      <c r="C13" s="16">
        <f>683+208</f>
        <v>891</v>
      </c>
      <c r="D13" s="17">
        <v>1333</v>
      </c>
      <c r="E13" s="16">
        <v>2131</v>
      </c>
      <c r="F13" s="16">
        <v>5157</v>
      </c>
      <c r="G13" s="16" t="s">
        <v>39</v>
      </c>
      <c r="H13" s="16">
        <v>11348</v>
      </c>
      <c r="I13" s="16">
        <v>33125</v>
      </c>
    </row>
    <row r="14" spans="1:9" ht="12.75">
      <c r="A14" s="12" t="s">
        <v>6</v>
      </c>
      <c r="B14" s="16">
        <v>18893</v>
      </c>
      <c r="C14" s="16">
        <f>1227+1040</f>
        <v>2267</v>
      </c>
      <c r="D14" s="17">
        <v>19203</v>
      </c>
      <c r="E14" s="16">
        <v>675</v>
      </c>
      <c r="F14" s="16">
        <v>3193</v>
      </c>
      <c r="G14" s="16" t="s">
        <v>39</v>
      </c>
      <c r="H14" s="16">
        <v>11348</v>
      </c>
      <c r="I14" s="16">
        <v>55579</v>
      </c>
    </row>
    <row r="15" spans="1:9" ht="12.75">
      <c r="A15" s="12" t="s">
        <v>7</v>
      </c>
      <c r="B15" s="16">
        <v>33578</v>
      </c>
      <c r="C15" s="16">
        <f>4278+1933</f>
        <v>6211</v>
      </c>
      <c r="D15" s="17">
        <v>22836</v>
      </c>
      <c r="E15" s="16">
        <v>2110</v>
      </c>
      <c r="F15" s="16">
        <v>975</v>
      </c>
      <c r="G15" s="16" t="s">
        <v>39</v>
      </c>
      <c r="H15" s="16">
        <v>14560</v>
      </c>
      <c r="I15" s="16">
        <v>80270</v>
      </c>
    </row>
    <row r="16" spans="1:9" ht="12.75">
      <c r="A16" s="9" t="s">
        <v>1</v>
      </c>
      <c r="B16" s="16">
        <f>64004</f>
        <v>64004</v>
      </c>
      <c r="C16" s="16">
        <f>2879+6064</f>
        <v>8943</v>
      </c>
      <c r="D16" s="16">
        <v>31904</v>
      </c>
      <c r="E16" s="16">
        <v>19659</v>
      </c>
      <c r="F16" s="16">
        <v>1528</v>
      </c>
      <c r="G16" s="16">
        <v>7695</v>
      </c>
      <c r="H16" s="16">
        <v>25627</v>
      </c>
      <c r="I16" s="16">
        <v>151665</v>
      </c>
    </row>
    <row r="17" spans="1:9" ht="12.75">
      <c r="A17" s="9" t="s">
        <v>8</v>
      </c>
      <c r="B17" s="16">
        <v>108382</v>
      </c>
      <c r="C17" s="16">
        <f>3029+10305</f>
        <v>13334</v>
      </c>
      <c r="D17" s="17">
        <v>40458</v>
      </c>
      <c r="E17" s="16">
        <v>54524</v>
      </c>
      <c r="F17" s="16">
        <v>1978</v>
      </c>
      <c r="G17" s="16">
        <v>32343</v>
      </c>
      <c r="H17" s="16">
        <v>62455</v>
      </c>
      <c r="I17" s="16">
        <v>281131</v>
      </c>
    </row>
    <row r="18" spans="1:9" ht="12.75">
      <c r="A18" s="9" t="s">
        <v>9</v>
      </c>
      <c r="B18" s="16">
        <v>103278</v>
      </c>
      <c r="C18" s="16">
        <f>3492+10480</f>
        <v>13972</v>
      </c>
      <c r="D18" s="17">
        <v>45764</v>
      </c>
      <c r="E18" s="16">
        <v>51253</v>
      </c>
      <c r="F18" s="16">
        <v>3914</v>
      </c>
      <c r="G18" s="16">
        <v>37252</v>
      </c>
      <c r="H18" s="16">
        <v>69400</v>
      </c>
      <c r="I18" s="16">
        <v>287581</v>
      </c>
    </row>
    <row r="19" spans="1:9" ht="12.75">
      <c r="A19" s="9" t="s">
        <v>10</v>
      </c>
      <c r="B19" s="16">
        <v>109570</v>
      </c>
      <c r="C19" s="16">
        <f>2881+10285</f>
        <v>13166</v>
      </c>
      <c r="D19" s="17">
        <v>50556</v>
      </c>
      <c r="E19" s="16">
        <v>53040</v>
      </c>
      <c r="F19" s="16">
        <v>8538</v>
      </c>
      <c r="G19" s="16">
        <v>43694</v>
      </c>
      <c r="H19" s="16">
        <v>78683</v>
      </c>
      <c r="I19" s="16">
        <v>313553</v>
      </c>
    </row>
    <row r="20" spans="1:9" ht="12.75">
      <c r="A20" s="9" t="s">
        <v>11</v>
      </c>
      <c r="B20" s="16">
        <v>122161</v>
      </c>
      <c r="C20" s="16">
        <f>2855+8941</f>
        <v>11796</v>
      </c>
      <c r="D20" s="17">
        <v>58853</v>
      </c>
      <c r="E20" s="16">
        <v>54896</v>
      </c>
      <c r="F20" s="16">
        <v>6839</v>
      </c>
      <c r="G20" s="16">
        <v>51035</v>
      </c>
      <c r="H20" s="16">
        <v>90254</v>
      </c>
      <c r="I20" s="16">
        <v>344799</v>
      </c>
    </row>
    <row r="21" spans="1:9" ht="12.75">
      <c r="A21" s="9" t="s">
        <v>2</v>
      </c>
      <c r="B21" s="16">
        <v>126441</v>
      </c>
      <c r="C21" s="16">
        <f>3846+10670</f>
        <v>14516</v>
      </c>
      <c r="D21" s="17">
        <v>76201</v>
      </c>
      <c r="E21" s="16">
        <v>60647</v>
      </c>
      <c r="F21" s="16">
        <v>3838</v>
      </c>
      <c r="G21" s="16">
        <v>54791</v>
      </c>
      <c r="H21" s="16">
        <v>102112</v>
      </c>
      <c r="I21" s="16">
        <v>383755</v>
      </c>
    </row>
    <row r="22" spans="1:9" ht="12.75">
      <c r="A22" s="10" t="s">
        <v>3</v>
      </c>
      <c r="B22" s="16">
        <v>142094</v>
      </c>
      <c r="C22" s="16">
        <v>12196</v>
      </c>
      <c r="D22" s="17">
        <v>79217</v>
      </c>
      <c r="E22" s="16">
        <f>37545+31282</f>
        <v>68827</v>
      </c>
      <c r="F22" s="16">
        <v>2133</v>
      </c>
      <c r="G22" s="16">
        <v>62009</v>
      </c>
      <c r="H22" s="16">
        <v>57092</v>
      </c>
      <c r="I22" s="16">
        <v>423568</v>
      </c>
    </row>
    <row r="23" spans="1:9" ht="12.75">
      <c r="A23" s="10" t="s">
        <v>12</v>
      </c>
      <c r="B23" s="16">
        <v>153548</v>
      </c>
      <c r="C23" s="16">
        <v>14136</v>
      </c>
      <c r="D23" s="17">
        <v>80584</v>
      </c>
      <c r="E23" s="16">
        <f>37309+23042</f>
        <v>60351</v>
      </c>
      <c r="F23" s="17">
        <v>4930</v>
      </c>
      <c r="G23" s="17">
        <v>73469</v>
      </c>
      <c r="H23" s="16">
        <v>76764</v>
      </c>
      <c r="I23" s="16">
        <v>463782</v>
      </c>
    </row>
    <row r="24" spans="1:9" ht="12.75">
      <c r="A24" s="10" t="s">
        <v>13</v>
      </c>
      <c r="B24" s="16">
        <v>168829</v>
      </c>
      <c r="C24" s="16">
        <v>16662</v>
      </c>
      <c r="D24" s="17">
        <v>91993</v>
      </c>
      <c r="E24" s="16">
        <f>39580+25159</f>
        <v>64739</v>
      </c>
      <c r="F24" s="17">
        <v>2945</v>
      </c>
      <c r="G24" s="16">
        <v>92283</v>
      </c>
      <c r="H24" s="16">
        <v>81863</v>
      </c>
      <c r="I24" s="16">
        <v>519314</v>
      </c>
    </row>
    <row r="25" spans="1:9" ht="12.75">
      <c r="A25" s="10" t="s">
        <v>49</v>
      </c>
      <c r="B25" s="16">
        <v>174384</v>
      </c>
      <c r="C25" s="16">
        <v>18198</v>
      </c>
      <c r="D25" s="17">
        <v>94091</v>
      </c>
      <c r="E25" s="16">
        <f>42444+27150</f>
        <v>69594</v>
      </c>
      <c r="F25" s="17">
        <v>2153</v>
      </c>
      <c r="G25" s="16">
        <v>93123</v>
      </c>
      <c r="H25" s="16">
        <v>77826</v>
      </c>
      <c r="I25" s="16">
        <v>530369</v>
      </c>
    </row>
    <row r="26" spans="1:9" ht="12.75">
      <c r="A26" s="6" t="s">
        <v>37</v>
      </c>
      <c r="B26" s="5"/>
      <c r="C26" s="5"/>
      <c r="D26" s="5"/>
      <c r="E26" s="5"/>
      <c r="F26" s="5"/>
      <c r="G26" s="5"/>
      <c r="H26" s="5"/>
      <c r="I26" s="5"/>
    </row>
    <row r="27" spans="1:9" ht="12.75">
      <c r="A27" s="9" t="s">
        <v>4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</row>
    <row r="28" spans="1:9" ht="12.75">
      <c r="A28" s="1" t="s">
        <v>5</v>
      </c>
      <c r="B28" s="16">
        <v>708</v>
      </c>
      <c r="C28" s="16">
        <f>52+41</f>
        <v>93</v>
      </c>
      <c r="D28" s="16" t="s">
        <v>39</v>
      </c>
      <c r="E28" s="16" t="s">
        <v>39</v>
      </c>
      <c r="F28" s="16">
        <v>413</v>
      </c>
      <c r="G28" s="16" t="s">
        <v>39</v>
      </c>
      <c r="H28" s="16">
        <v>359</v>
      </c>
      <c r="I28" s="16">
        <v>1573</v>
      </c>
    </row>
    <row r="29" spans="1:9" ht="12.75">
      <c r="A29" s="1" t="s">
        <v>6</v>
      </c>
      <c r="B29" s="16">
        <v>878</v>
      </c>
      <c r="C29" s="16">
        <f>145+58</f>
        <v>203</v>
      </c>
      <c r="D29" s="16" t="s">
        <v>39</v>
      </c>
      <c r="E29" s="16" t="s">
        <v>39</v>
      </c>
      <c r="F29" s="16">
        <v>326</v>
      </c>
      <c r="G29" s="16" t="s">
        <v>39</v>
      </c>
      <c r="H29" s="16">
        <v>205</v>
      </c>
      <c r="I29" s="16">
        <v>1612</v>
      </c>
    </row>
    <row r="30" spans="1:9" ht="12.75">
      <c r="A30" s="1" t="s">
        <v>7</v>
      </c>
      <c r="B30" s="16">
        <v>7208</v>
      </c>
      <c r="C30" s="16">
        <f>404+262</f>
        <v>666</v>
      </c>
      <c r="D30" s="16" t="s">
        <v>39</v>
      </c>
      <c r="E30" s="16" t="s">
        <v>39</v>
      </c>
      <c r="F30" s="16">
        <v>374</v>
      </c>
      <c r="G30" s="16" t="s">
        <v>39</v>
      </c>
      <c r="H30" s="16">
        <v>513</v>
      </c>
      <c r="I30" s="16">
        <v>8761</v>
      </c>
    </row>
    <row r="31" spans="1:9" ht="12.75">
      <c r="A31" s="9" t="s">
        <v>1</v>
      </c>
      <c r="B31" s="16">
        <v>15062</v>
      </c>
      <c r="C31" s="16">
        <f>308+737</f>
        <v>1045</v>
      </c>
      <c r="D31" s="16" t="s">
        <v>39</v>
      </c>
      <c r="E31" s="16" t="s">
        <v>39</v>
      </c>
      <c r="F31" s="16">
        <v>585</v>
      </c>
      <c r="G31" s="16">
        <v>502</v>
      </c>
      <c r="H31" s="16">
        <v>2993</v>
      </c>
      <c r="I31" s="16">
        <v>19685</v>
      </c>
    </row>
    <row r="32" spans="1:9" ht="12.75">
      <c r="A32" s="9" t="s">
        <v>8</v>
      </c>
      <c r="B32" s="16">
        <v>25094</v>
      </c>
      <c r="C32" s="16">
        <f>471+1694</f>
        <v>2165</v>
      </c>
      <c r="D32" s="16" t="s">
        <v>42</v>
      </c>
      <c r="E32" s="16">
        <v>624</v>
      </c>
      <c r="F32" s="16">
        <v>1273</v>
      </c>
      <c r="G32" s="16">
        <v>1287</v>
      </c>
      <c r="H32" s="16">
        <v>7585</v>
      </c>
      <c r="I32" s="16">
        <v>36741</v>
      </c>
    </row>
    <row r="33" spans="1:9" ht="12.75">
      <c r="A33" s="9" t="s">
        <v>9</v>
      </c>
      <c r="B33" s="16">
        <v>22709</v>
      </c>
      <c r="C33" s="16">
        <f>611+2129</f>
        <v>2740</v>
      </c>
      <c r="D33" s="16" t="s">
        <v>42</v>
      </c>
      <c r="E33" s="16">
        <v>381</v>
      </c>
      <c r="F33" s="16">
        <v>2584</v>
      </c>
      <c r="G33" s="16">
        <v>1752</v>
      </c>
      <c r="H33" s="16">
        <v>9314</v>
      </c>
      <c r="I33" s="16">
        <v>37728</v>
      </c>
    </row>
    <row r="34" spans="1:9" ht="12.75">
      <c r="A34" s="9" t="s">
        <v>10</v>
      </c>
      <c r="B34" s="16">
        <v>23014</v>
      </c>
      <c r="C34" s="16">
        <f>516+2429</f>
        <v>2945</v>
      </c>
      <c r="D34" s="16" t="s">
        <v>42</v>
      </c>
      <c r="E34" s="16">
        <v>255</v>
      </c>
      <c r="F34" s="16">
        <v>5445</v>
      </c>
      <c r="G34" s="16">
        <v>2225</v>
      </c>
      <c r="H34" s="16">
        <v>8974</v>
      </c>
      <c r="I34" s="16">
        <v>40633</v>
      </c>
    </row>
    <row r="35" spans="1:9" ht="12.75">
      <c r="A35" s="9" t="s">
        <v>11</v>
      </c>
      <c r="B35" s="16">
        <v>23625</v>
      </c>
      <c r="C35" s="16">
        <f>502+2169</f>
        <v>2671</v>
      </c>
      <c r="D35" s="16" t="s">
        <v>42</v>
      </c>
      <c r="E35" s="16">
        <v>244</v>
      </c>
      <c r="F35" s="16">
        <v>4804</v>
      </c>
      <c r="G35" s="16">
        <v>2406</v>
      </c>
      <c r="H35" s="16">
        <v>10179</v>
      </c>
      <c r="I35" s="16">
        <v>41523</v>
      </c>
    </row>
    <row r="36" spans="1:9" ht="12.75">
      <c r="A36" s="9" t="s">
        <v>2</v>
      </c>
      <c r="B36" s="16">
        <v>22120</v>
      </c>
      <c r="C36" s="16">
        <f>678+2441</f>
        <v>3119</v>
      </c>
      <c r="D36" s="16" t="s">
        <v>42</v>
      </c>
      <c r="E36" s="16">
        <v>229</v>
      </c>
      <c r="F36" s="16">
        <v>2535</v>
      </c>
      <c r="G36" s="16">
        <v>2754</v>
      </c>
      <c r="H36" s="16">
        <v>13548</v>
      </c>
      <c r="I36" s="16">
        <v>41551</v>
      </c>
    </row>
    <row r="37" spans="1:9" ht="12.75">
      <c r="A37" s="10" t="s">
        <v>3</v>
      </c>
      <c r="B37" s="16">
        <v>24297</v>
      </c>
      <c r="C37" s="16">
        <f>1678+2459</f>
        <v>4137</v>
      </c>
      <c r="D37" s="16">
        <v>2</v>
      </c>
      <c r="E37" s="16">
        <v>434</v>
      </c>
      <c r="F37" s="16">
        <v>1379</v>
      </c>
      <c r="G37" s="16">
        <v>2311</v>
      </c>
      <c r="H37" s="16">
        <v>15554</v>
      </c>
      <c r="I37" s="16">
        <v>45907</v>
      </c>
    </row>
    <row r="38" spans="1:9" ht="12.75">
      <c r="A38" s="10" t="s">
        <v>12</v>
      </c>
      <c r="B38" s="16">
        <v>29711</v>
      </c>
      <c r="C38" s="16">
        <f>2049+1944</f>
        <v>3993</v>
      </c>
      <c r="D38" s="16">
        <v>234</v>
      </c>
      <c r="E38" s="16">
        <v>704</v>
      </c>
      <c r="F38" s="17">
        <v>2024</v>
      </c>
      <c r="G38" s="16">
        <v>2778</v>
      </c>
      <c r="H38" s="16">
        <v>15310</v>
      </c>
      <c r="I38" s="16">
        <v>52982</v>
      </c>
    </row>
    <row r="39" spans="1:9" ht="12.75">
      <c r="A39" s="10" t="s">
        <v>13</v>
      </c>
      <c r="B39" s="16">
        <v>38225</v>
      </c>
      <c r="C39" s="16">
        <v>4075</v>
      </c>
      <c r="D39" s="16">
        <v>419</v>
      </c>
      <c r="E39" s="16">
        <f>935+244</f>
        <v>1179</v>
      </c>
      <c r="F39" s="17">
        <v>1373</v>
      </c>
      <c r="G39" s="16">
        <v>2617</v>
      </c>
      <c r="H39" s="16">
        <v>17032</v>
      </c>
      <c r="I39" s="16">
        <v>64920</v>
      </c>
    </row>
    <row r="40" spans="1:9" ht="12.75">
      <c r="A40" s="10" t="s">
        <v>49</v>
      </c>
      <c r="B40" s="16">
        <v>45539</v>
      </c>
      <c r="C40" s="16">
        <v>5493</v>
      </c>
      <c r="D40" s="16">
        <v>129</v>
      </c>
      <c r="E40" s="16">
        <f>1407+467</f>
        <v>1874</v>
      </c>
      <c r="F40" s="17">
        <v>1029</v>
      </c>
      <c r="G40" s="16">
        <v>2135</v>
      </c>
      <c r="H40" s="16">
        <v>16026</v>
      </c>
      <c r="I40" s="16">
        <v>72225</v>
      </c>
    </row>
    <row r="41" spans="1:9" ht="12.75">
      <c r="A41" s="6" t="s">
        <v>46</v>
      </c>
      <c r="B41" s="16"/>
      <c r="C41" s="16"/>
      <c r="D41" s="16"/>
      <c r="E41" s="16"/>
      <c r="F41" s="16"/>
      <c r="G41" s="16"/>
      <c r="H41" s="16"/>
      <c r="I41" s="16"/>
    </row>
    <row r="42" spans="1:9" ht="12.75">
      <c r="A42" s="9" t="s">
        <v>4</v>
      </c>
      <c r="B42" s="16">
        <v>1861</v>
      </c>
      <c r="C42" s="16">
        <v>122</v>
      </c>
      <c r="D42" s="16" t="s">
        <v>42</v>
      </c>
      <c r="E42" s="16">
        <v>163</v>
      </c>
      <c r="F42" s="16">
        <v>1823</v>
      </c>
      <c r="G42" s="16" t="s">
        <v>39</v>
      </c>
      <c r="H42" s="16">
        <v>5290</v>
      </c>
      <c r="I42" s="16">
        <v>7436</v>
      </c>
    </row>
    <row r="43" spans="1:9" ht="12.75">
      <c r="A43" s="1" t="s">
        <v>5</v>
      </c>
      <c r="B43" s="16">
        <v>7311</v>
      </c>
      <c r="C43" s="16">
        <v>275</v>
      </c>
      <c r="D43" s="16" t="s">
        <v>42</v>
      </c>
      <c r="E43" s="16">
        <v>20</v>
      </c>
      <c r="F43" s="16">
        <v>2113</v>
      </c>
      <c r="G43" s="16" t="s">
        <v>39</v>
      </c>
      <c r="H43" s="16">
        <v>4630</v>
      </c>
      <c r="I43" s="16">
        <v>14349</v>
      </c>
    </row>
    <row r="44" spans="1:9" ht="12.75">
      <c r="A44" s="1" t="s">
        <v>6</v>
      </c>
      <c r="B44" s="16">
        <v>8445</v>
      </c>
      <c r="C44" s="16">
        <v>508</v>
      </c>
      <c r="D44" s="16" t="s">
        <v>42</v>
      </c>
      <c r="E44" s="16" t="s">
        <v>39</v>
      </c>
      <c r="F44" s="16">
        <v>948</v>
      </c>
      <c r="G44" s="16" t="s">
        <v>39</v>
      </c>
      <c r="H44" s="16">
        <v>4469</v>
      </c>
      <c r="I44" s="16">
        <v>14370</v>
      </c>
    </row>
    <row r="45" spans="1:9" ht="12.75">
      <c r="A45" s="1" t="s">
        <v>7</v>
      </c>
      <c r="B45" s="16">
        <v>8998</v>
      </c>
      <c r="C45" s="16">
        <v>1276</v>
      </c>
      <c r="D45" s="16" t="s">
        <v>42</v>
      </c>
      <c r="E45" s="16" t="s">
        <v>39</v>
      </c>
      <c r="F45" s="16">
        <v>87</v>
      </c>
      <c r="G45" s="16" t="s">
        <v>39</v>
      </c>
      <c r="H45" s="16">
        <v>6617</v>
      </c>
      <c r="I45" s="16">
        <v>16978</v>
      </c>
    </row>
    <row r="46" spans="1:9" ht="12.75">
      <c r="A46" s="9" t="s">
        <v>1</v>
      </c>
      <c r="B46" s="16">
        <v>19670</v>
      </c>
      <c r="C46" s="16">
        <v>667</v>
      </c>
      <c r="D46" s="17" t="s">
        <v>44</v>
      </c>
      <c r="E46" s="16" t="s">
        <v>39</v>
      </c>
      <c r="F46" s="16">
        <v>625</v>
      </c>
      <c r="G46" s="16">
        <v>3888</v>
      </c>
      <c r="H46" s="16">
        <v>4049</v>
      </c>
      <c r="I46" s="16">
        <v>28899</v>
      </c>
    </row>
    <row r="47" spans="1:9" ht="12.75">
      <c r="A47" s="9" t="s">
        <v>8</v>
      </c>
      <c r="B47" s="16">
        <v>15641</v>
      </c>
      <c r="C47" s="16">
        <v>700</v>
      </c>
      <c r="D47" s="17" t="s">
        <v>44</v>
      </c>
      <c r="E47" s="16" t="s">
        <v>39</v>
      </c>
      <c r="F47" s="16">
        <v>186</v>
      </c>
      <c r="G47" s="16">
        <v>4364</v>
      </c>
      <c r="H47" s="16">
        <v>6172</v>
      </c>
      <c r="I47" s="16">
        <v>27063</v>
      </c>
    </row>
    <row r="48" spans="1:9" ht="12.75">
      <c r="A48" s="9" t="s">
        <v>9</v>
      </c>
      <c r="B48" s="16">
        <v>15710</v>
      </c>
      <c r="C48" s="16">
        <v>660</v>
      </c>
      <c r="D48" s="17" t="s">
        <v>44</v>
      </c>
      <c r="E48" s="16" t="s">
        <v>39</v>
      </c>
      <c r="F48" s="16">
        <v>123</v>
      </c>
      <c r="G48" s="16">
        <v>3684</v>
      </c>
      <c r="H48" s="16">
        <v>6256</v>
      </c>
      <c r="I48" s="16">
        <v>26433</v>
      </c>
    </row>
    <row r="49" spans="1:9" ht="12.75">
      <c r="A49" s="9" t="s">
        <v>10</v>
      </c>
      <c r="B49" s="16">
        <v>16039</v>
      </c>
      <c r="C49" s="16">
        <v>464</v>
      </c>
      <c r="D49" s="17" t="s">
        <v>44</v>
      </c>
      <c r="E49" s="16" t="s">
        <v>39</v>
      </c>
      <c r="F49" s="16">
        <v>163</v>
      </c>
      <c r="G49" s="16">
        <v>3143</v>
      </c>
      <c r="H49" s="16">
        <v>6987</v>
      </c>
      <c r="I49" s="16">
        <v>26796</v>
      </c>
    </row>
    <row r="50" spans="1:9" ht="12.75">
      <c r="A50" s="9" t="s">
        <v>11</v>
      </c>
      <c r="B50" s="16">
        <v>18576</v>
      </c>
      <c r="C50" s="16">
        <v>519</v>
      </c>
      <c r="D50" s="17" t="s">
        <v>44</v>
      </c>
      <c r="E50" s="16" t="s">
        <v>39</v>
      </c>
      <c r="F50" s="16">
        <v>129</v>
      </c>
      <c r="G50" s="16">
        <v>2816</v>
      </c>
      <c r="H50" s="16">
        <v>7955</v>
      </c>
      <c r="I50" s="16">
        <v>29995</v>
      </c>
    </row>
    <row r="51" spans="1:9" ht="12.75">
      <c r="A51" s="9" t="s">
        <v>2</v>
      </c>
      <c r="B51" s="16">
        <v>19396</v>
      </c>
      <c r="C51" s="16">
        <v>574</v>
      </c>
      <c r="D51" s="17" t="s">
        <v>44</v>
      </c>
      <c r="E51" s="16" t="s">
        <v>39</v>
      </c>
      <c r="F51" s="16">
        <v>224</v>
      </c>
      <c r="G51" s="16">
        <v>2571</v>
      </c>
      <c r="H51" s="16">
        <v>12422</v>
      </c>
      <c r="I51" s="16">
        <v>35187</v>
      </c>
    </row>
    <row r="52" spans="1:9" ht="12.75">
      <c r="A52" s="10" t="s">
        <v>3</v>
      </c>
      <c r="B52" s="16">
        <v>27781</v>
      </c>
      <c r="C52" s="16">
        <v>595</v>
      </c>
      <c r="D52" s="17" t="s">
        <v>44</v>
      </c>
      <c r="E52" s="16">
        <v>1844</v>
      </c>
      <c r="F52" s="16">
        <v>98</v>
      </c>
      <c r="G52" s="16">
        <v>2145</v>
      </c>
      <c r="H52" s="16">
        <v>11727</v>
      </c>
      <c r="I52" s="16">
        <v>44190</v>
      </c>
    </row>
    <row r="53" spans="1:9" ht="12.75">
      <c r="A53" s="10" t="s">
        <v>12</v>
      </c>
      <c r="B53" s="16">
        <v>31951</v>
      </c>
      <c r="C53" s="16">
        <v>473</v>
      </c>
      <c r="D53" s="17" t="s">
        <v>44</v>
      </c>
      <c r="E53" s="16">
        <v>2533</v>
      </c>
      <c r="F53" s="16">
        <v>857</v>
      </c>
      <c r="G53" s="16">
        <v>1580</v>
      </c>
      <c r="H53" s="16">
        <v>14970</v>
      </c>
      <c r="I53" s="16">
        <v>52364</v>
      </c>
    </row>
    <row r="54" spans="1:9" ht="12.75">
      <c r="A54" s="10" t="s">
        <v>13</v>
      </c>
      <c r="B54" s="16">
        <v>37074</v>
      </c>
      <c r="C54" s="16">
        <v>310</v>
      </c>
      <c r="D54" s="17" t="s">
        <v>44</v>
      </c>
      <c r="E54" s="16">
        <v>2951</v>
      </c>
      <c r="F54" s="17">
        <v>79</v>
      </c>
      <c r="G54" s="16">
        <v>1632</v>
      </c>
      <c r="H54" s="16">
        <v>14992</v>
      </c>
      <c r="I54" s="16">
        <v>57038</v>
      </c>
    </row>
    <row r="55" spans="1:9" ht="12.75">
      <c r="A55" s="10" t="s">
        <v>49</v>
      </c>
      <c r="B55" s="16">
        <v>34371</v>
      </c>
      <c r="C55" s="16">
        <v>310</v>
      </c>
      <c r="D55" s="17" t="s">
        <v>44</v>
      </c>
      <c r="E55" s="16">
        <v>3266</v>
      </c>
      <c r="F55" s="17">
        <v>14</v>
      </c>
      <c r="G55" s="16">
        <v>1291</v>
      </c>
      <c r="H55" s="16">
        <v>12624</v>
      </c>
      <c r="I55" s="16">
        <v>51876</v>
      </c>
    </row>
    <row r="56" spans="1:9" ht="12.75">
      <c r="A56" s="6" t="s">
        <v>36</v>
      </c>
      <c r="B56" s="16"/>
      <c r="C56" s="16"/>
      <c r="D56" s="17"/>
      <c r="E56" s="16"/>
      <c r="F56" s="16"/>
      <c r="G56" s="16"/>
      <c r="H56" s="16"/>
      <c r="I56" s="16"/>
    </row>
    <row r="57" spans="1:9" ht="12.75">
      <c r="A57" s="9" t="s">
        <v>4</v>
      </c>
      <c r="B57" s="16" t="s">
        <v>39</v>
      </c>
      <c r="C57" s="16" t="s">
        <v>39</v>
      </c>
      <c r="D57" s="16" t="s">
        <v>39</v>
      </c>
      <c r="E57" s="16" t="s">
        <v>39</v>
      </c>
      <c r="F57" s="16" t="s">
        <v>39</v>
      </c>
      <c r="G57" s="16" t="s">
        <v>39</v>
      </c>
      <c r="H57" s="16" t="s">
        <v>39</v>
      </c>
      <c r="I57" s="16" t="s">
        <v>39</v>
      </c>
    </row>
    <row r="58" spans="1:9" ht="12.75">
      <c r="A58" s="1" t="s">
        <v>5</v>
      </c>
      <c r="B58" s="16" t="s">
        <v>39</v>
      </c>
      <c r="C58" s="16" t="s">
        <v>39</v>
      </c>
      <c r="D58" s="16" t="s">
        <v>39</v>
      </c>
      <c r="E58" s="16" t="s">
        <v>39</v>
      </c>
      <c r="F58" s="16" t="s">
        <v>39</v>
      </c>
      <c r="G58" s="16" t="s">
        <v>39</v>
      </c>
      <c r="H58" s="16" t="s">
        <v>39</v>
      </c>
      <c r="I58" s="16" t="s">
        <v>39</v>
      </c>
    </row>
    <row r="59" spans="1:9" ht="12.75">
      <c r="A59" s="1" t="s">
        <v>6</v>
      </c>
      <c r="B59" s="16" t="s">
        <v>39</v>
      </c>
      <c r="C59" s="16" t="s">
        <v>39</v>
      </c>
      <c r="D59" s="16" t="s">
        <v>39</v>
      </c>
      <c r="E59" s="16" t="s">
        <v>39</v>
      </c>
      <c r="F59" s="16" t="s">
        <v>39</v>
      </c>
      <c r="G59" s="16" t="s">
        <v>39</v>
      </c>
      <c r="H59" s="16" t="s">
        <v>39</v>
      </c>
      <c r="I59" s="16" t="s">
        <v>39</v>
      </c>
    </row>
    <row r="60" spans="1:9" ht="12.75">
      <c r="A60" s="1" t="s">
        <v>7</v>
      </c>
      <c r="B60" s="16" t="s">
        <v>39</v>
      </c>
      <c r="C60" s="16" t="s">
        <v>39</v>
      </c>
      <c r="D60" s="16" t="s">
        <v>39</v>
      </c>
      <c r="E60" s="16" t="s">
        <v>39</v>
      </c>
      <c r="F60" s="16" t="s">
        <v>39</v>
      </c>
      <c r="G60" s="16" t="s">
        <v>39</v>
      </c>
      <c r="H60" s="16" t="s">
        <v>39</v>
      </c>
      <c r="I60" s="16" t="s">
        <v>39</v>
      </c>
    </row>
    <row r="61" spans="1:9" ht="12.75">
      <c r="A61" s="9" t="s">
        <v>1</v>
      </c>
      <c r="B61" s="16" t="s">
        <v>39</v>
      </c>
      <c r="C61" s="16">
        <v>1366</v>
      </c>
      <c r="D61" s="16" t="s">
        <v>39</v>
      </c>
      <c r="E61" s="16" t="s">
        <v>39</v>
      </c>
      <c r="F61" s="16" t="s">
        <v>39</v>
      </c>
      <c r="G61" s="16">
        <v>656</v>
      </c>
      <c r="H61" s="16">
        <v>0</v>
      </c>
      <c r="I61" s="16">
        <v>2022</v>
      </c>
    </row>
    <row r="62" spans="1:9" ht="12.75">
      <c r="A62" s="9" t="s">
        <v>8</v>
      </c>
      <c r="B62" s="16">
        <v>1811</v>
      </c>
      <c r="C62" s="16">
        <v>394</v>
      </c>
      <c r="D62" s="16" t="s">
        <v>39</v>
      </c>
      <c r="E62" s="16" t="s">
        <v>39</v>
      </c>
      <c r="F62" s="16" t="s">
        <v>39</v>
      </c>
      <c r="G62" s="16">
        <v>14278</v>
      </c>
      <c r="H62" s="16">
        <v>2092</v>
      </c>
      <c r="I62" s="16">
        <v>18575</v>
      </c>
    </row>
    <row r="63" spans="1:9" ht="12.75">
      <c r="A63" s="9" t="s">
        <v>9</v>
      </c>
      <c r="B63" s="16">
        <v>1747</v>
      </c>
      <c r="C63" s="16">
        <v>333</v>
      </c>
      <c r="D63" s="16" t="s">
        <v>39</v>
      </c>
      <c r="E63" s="16" t="s">
        <v>39</v>
      </c>
      <c r="F63" s="16">
        <v>30</v>
      </c>
      <c r="G63" s="16">
        <v>18484</v>
      </c>
      <c r="H63" s="16">
        <v>1927</v>
      </c>
      <c r="I63" s="16">
        <v>22521</v>
      </c>
    </row>
    <row r="64" spans="1:9" ht="12.75">
      <c r="A64" s="9" t="s">
        <v>10</v>
      </c>
      <c r="B64" s="16">
        <v>1888</v>
      </c>
      <c r="C64" s="16">
        <v>304</v>
      </c>
      <c r="D64" s="16" t="s">
        <v>39</v>
      </c>
      <c r="E64" s="16" t="s">
        <v>39</v>
      </c>
      <c r="F64" s="16" t="s">
        <v>39</v>
      </c>
      <c r="G64" s="16">
        <v>22864</v>
      </c>
      <c r="H64" s="16">
        <v>1788</v>
      </c>
      <c r="I64" s="16">
        <v>26844</v>
      </c>
    </row>
    <row r="65" spans="1:9" ht="12.75">
      <c r="A65" s="9" t="s">
        <v>11</v>
      </c>
      <c r="B65" s="16">
        <v>1939</v>
      </c>
      <c r="C65" s="16">
        <v>210</v>
      </c>
      <c r="D65" s="16" t="s">
        <v>39</v>
      </c>
      <c r="E65" s="16" t="s">
        <v>39</v>
      </c>
      <c r="F65" s="16" t="s">
        <v>39</v>
      </c>
      <c r="G65" s="16">
        <v>27785</v>
      </c>
      <c r="H65" s="16">
        <v>1256</v>
      </c>
      <c r="I65" s="16">
        <v>31190</v>
      </c>
    </row>
    <row r="66" spans="1:9" ht="12.75">
      <c r="A66" s="9" t="s">
        <v>2</v>
      </c>
      <c r="B66" s="16">
        <v>2460</v>
      </c>
      <c r="C66" s="16">
        <v>37</v>
      </c>
      <c r="D66" s="16" t="s">
        <v>39</v>
      </c>
      <c r="E66" s="16" t="s">
        <v>39</v>
      </c>
      <c r="F66" s="16" t="s">
        <v>39</v>
      </c>
      <c r="G66" s="16">
        <v>28747</v>
      </c>
      <c r="H66" s="1">
        <v>1564</v>
      </c>
      <c r="I66" s="16">
        <v>32808</v>
      </c>
    </row>
    <row r="67" spans="1:9" ht="12.75">
      <c r="A67" s="10" t="s">
        <v>3</v>
      </c>
      <c r="B67" s="16">
        <v>2545</v>
      </c>
      <c r="C67" s="16">
        <v>33</v>
      </c>
      <c r="D67" s="16" t="s">
        <v>39</v>
      </c>
      <c r="E67" s="16" t="s">
        <v>39</v>
      </c>
      <c r="F67" s="16" t="s">
        <v>39</v>
      </c>
      <c r="G67" s="16">
        <v>33777</v>
      </c>
      <c r="H67" s="1">
        <v>1481</v>
      </c>
      <c r="I67" s="16">
        <v>37836</v>
      </c>
    </row>
    <row r="68" spans="1:9" ht="12.75">
      <c r="A68" s="10" t="s">
        <v>12</v>
      </c>
      <c r="B68" s="16">
        <v>2625</v>
      </c>
      <c r="C68" s="16">
        <v>2</v>
      </c>
      <c r="D68" s="16" t="s">
        <v>39</v>
      </c>
      <c r="E68" s="16" t="s">
        <v>39</v>
      </c>
      <c r="F68" s="16" t="s">
        <v>39</v>
      </c>
      <c r="G68" s="16">
        <v>40811</v>
      </c>
      <c r="H68" s="1">
        <v>1377</v>
      </c>
      <c r="I68" s="16">
        <v>44815</v>
      </c>
    </row>
    <row r="69" spans="1:9" ht="12.75">
      <c r="A69" s="10" t="s">
        <v>13</v>
      </c>
      <c r="B69" s="16">
        <v>2189</v>
      </c>
      <c r="C69" s="16" t="s">
        <v>39</v>
      </c>
      <c r="D69" s="16" t="s">
        <v>39</v>
      </c>
      <c r="E69" s="16" t="s">
        <v>39</v>
      </c>
      <c r="F69" s="16" t="s">
        <v>39</v>
      </c>
      <c r="G69" s="16">
        <v>51923</v>
      </c>
      <c r="H69" s="1">
        <v>1726</v>
      </c>
      <c r="I69" s="16">
        <v>55838</v>
      </c>
    </row>
    <row r="70" spans="1:9" ht="12.75">
      <c r="A70" s="10" t="s">
        <v>49</v>
      </c>
      <c r="B70" s="16">
        <v>4551</v>
      </c>
      <c r="C70" s="16" t="s">
        <v>39</v>
      </c>
      <c r="D70" s="16" t="s">
        <v>39</v>
      </c>
      <c r="E70" s="16" t="s">
        <v>39</v>
      </c>
      <c r="F70" s="16" t="s">
        <v>39</v>
      </c>
      <c r="G70" s="16">
        <v>50602</v>
      </c>
      <c r="H70" s="1">
        <v>2142</v>
      </c>
      <c r="I70" s="16">
        <v>57295</v>
      </c>
    </row>
    <row r="71" spans="1:9" ht="12.75">
      <c r="A71" s="18"/>
      <c r="B71" s="19"/>
      <c r="C71" s="19"/>
      <c r="D71" s="19"/>
      <c r="E71" s="19"/>
      <c r="F71" s="19"/>
      <c r="G71" s="19"/>
      <c r="H71" s="21"/>
      <c r="I71" s="19"/>
    </row>
    <row r="72" spans="1:9" ht="12.75">
      <c r="A72" s="10" t="s">
        <v>47</v>
      </c>
      <c r="B72" s="16"/>
      <c r="C72" s="16"/>
      <c r="D72" s="16"/>
      <c r="E72" s="16"/>
      <c r="F72" s="16"/>
      <c r="G72" s="16"/>
      <c r="I72" s="16"/>
    </row>
    <row r="73" spans="1:9" ht="12.75">
      <c r="A73" s="10"/>
      <c r="B73" s="16"/>
      <c r="C73" s="16"/>
      <c r="D73" s="16"/>
      <c r="E73" s="16"/>
      <c r="F73" s="16"/>
      <c r="G73" s="16"/>
      <c r="I73" s="16"/>
    </row>
    <row r="74" spans="1:9" ht="12.75">
      <c r="A74" s="10"/>
      <c r="B74" s="16"/>
      <c r="C74" s="16"/>
      <c r="D74" s="16"/>
      <c r="E74" s="16"/>
      <c r="F74" s="16"/>
      <c r="G74" s="16"/>
      <c r="I74" s="16"/>
    </row>
    <row r="75" spans="1:9" ht="12.75">
      <c r="A75" s="10"/>
      <c r="B75" s="16"/>
      <c r="C75" s="16"/>
      <c r="D75" s="16"/>
      <c r="E75" s="16"/>
      <c r="F75" s="16"/>
      <c r="G75" s="16"/>
      <c r="I75" s="16"/>
    </row>
    <row r="76" spans="1:9" ht="12.75">
      <c r="A76" s="10"/>
      <c r="B76" s="16"/>
      <c r="C76" s="16"/>
      <c r="D76" s="16"/>
      <c r="E76" s="16"/>
      <c r="F76" s="16"/>
      <c r="G76" s="16"/>
      <c r="I76" s="16"/>
    </row>
    <row r="77" spans="1:9" ht="12.75">
      <c r="A77" s="10"/>
      <c r="B77" s="16"/>
      <c r="C77" s="16"/>
      <c r="D77" s="16"/>
      <c r="E77" s="16"/>
      <c r="F77" s="16"/>
      <c r="G77" s="16"/>
      <c r="I77" s="16"/>
    </row>
    <row r="78" spans="1:9" ht="12.75">
      <c r="A78" s="10"/>
      <c r="B78" s="16"/>
      <c r="C78" s="16"/>
      <c r="D78" s="16"/>
      <c r="E78" s="16"/>
      <c r="F78" s="16"/>
      <c r="G78" s="16"/>
      <c r="I78" s="16"/>
    </row>
    <row r="79" spans="1:9" ht="12.75">
      <c r="A79" s="10"/>
      <c r="B79" s="16"/>
      <c r="C79" s="16"/>
      <c r="D79" s="16"/>
      <c r="E79" s="16"/>
      <c r="F79" s="16"/>
      <c r="G79" s="16"/>
      <c r="I79" s="16"/>
    </row>
    <row r="80" spans="1:9" ht="12.75">
      <c r="A80" s="10"/>
      <c r="B80" s="16"/>
      <c r="C80" s="16"/>
      <c r="D80" s="16"/>
      <c r="E80" s="16"/>
      <c r="F80" s="16"/>
      <c r="G80" s="16"/>
      <c r="I80" s="16"/>
    </row>
    <row r="82" spans="1:9" ht="15.75">
      <c r="A82" s="24" t="s">
        <v>15</v>
      </c>
      <c r="B82" s="25"/>
      <c r="C82" s="25"/>
      <c r="D82" s="25"/>
      <c r="E82" s="25"/>
      <c r="F82" s="25"/>
      <c r="G82" s="25"/>
      <c r="H82" s="25"/>
      <c r="I82" s="25"/>
    </row>
    <row r="83" spans="1:9" ht="15.75">
      <c r="A83" s="24" t="s">
        <v>53</v>
      </c>
      <c r="B83" s="25"/>
      <c r="C83" s="25"/>
      <c r="D83" s="25"/>
      <c r="E83" s="25"/>
      <c r="F83" s="25"/>
      <c r="G83" s="25"/>
      <c r="H83" s="25"/>
      <c r="I83" s="25"/>
    </row>
    <row r="84" spans="1:9" ht="12.75">
      <c r="A84" s="22" t="s">
        <v>16</v>
      </c>
      <c r="B84" s="23"/>
      <c r="C84" s="23"/>
      <c r="D84" s="23"/>
      <c r="E84" s="23"/>
      <c r="F84" s="23"/>
      <c r="G84" s="23"/>
      <c r="H84" s="23"/>
      <c r="I84" s="23"/>
    </row>
    <row r="85" spans="1:9" ht="12.75">
      <c r="A85" s="4"/>
      <c r="B85" s="13" t="s">
        <v>17</v>
      </c>
      <c r="C85" s="13" t="s">
        <v>21</v>
      </c>
      <c r="D85" s="13" t="s">
        <v>23</v>
      </c>
      <c r="E85" s="13" t="s">
        <v>20</v>
      </c>
      <c r="F85" s="13" t="s">
        <v>40</v>
      </c>
      <c r="G85" s="13" t="s">
        <v>25</v>
      </c>
      <c r="H85" s="13" t="s">
        <v>43</v>
      </c>
      <c r="I85" s="13" t="s">
        <v>27</v>
      </c>
    </row>
    <row r="86" spans="1:9" ht="12.75">
      <c r="A86" s="7"/>
      <c r="B86" s="14" t="s">
        <v>18</v>
      </c>
      <c r="C86" s="14" t="s">
        <v>22</v>
      </c>
      <c r="D86" s="15" t="s">
        <v>24</v>
      </c>
      <c r="E86" s="13"/>
      <c r="F86" s="15" t="s">
        <v>41</v>
      </c>
      <c r="G86" s="14" t="s">
        <v>26</v>
      </c>
      <c r="H86" s="15"/>
      <c r="I86" s="14" t="s">
        <v>28</v>
      </c>
    </row>
    <row r="87" spans="1:9" ht="12.75">
      <c r="A87" s="6" t="s">
        <v>14</v>
      </c>
      <c r="B87" s="15" t="s">
        <v>19</v>
      </c>
      <c r="C87" s="14" t="s">
        <v>19</v>
      </c>
      <c r="D87" s="14"/>
      <c r="E87" s="13"/>
      <c r="F87" s="14"/>
      <c r="G87" s="14"/>
      <c r="H87" s="14"/>
      <c r="I87" s="14" t="s">
        <v>26</v>
      </c>
    </row>
    <row r="88" spans="1:9" ht="12.75">
      <c r="A88" s="3"/>
      <c r="B88" s="3"/>
      <c r="C88" s="3"/>
      <c r="D88" s="3"/>
      <c r="E88" s="3"/>
      <c r="F88" s="3"/>
      <c r="G88" s="3"/>
      <c r="H88" s="3"/>
      <c r="I88" s="2"/>
    </row>
    <row r="89" spans="1:9" ht="12.75">
      <c r="A89" s="8" t="s">
        <v>0</v>
      </c>
      <c r="B89" s="15">
        <v>2</v>
      </c>
      <c r="C89" s="15">
        <v>3</v>
      </c>
      <c r="D89" s="15">
        <v>4</v>
      </c>
      <c r="E89" s="15">
        <v>5</v>
      </c>
      <c r="F89" s="15">
        <v>6</v>
      </c>
      <c r="G89" s="15">
        <v>7</v>
      </c>
      <c r="H89" s="15">
        <v>8</v>
      </c>
      <c r="I89" s="15">
        <v>9</v>
      </c>
    </row>
    <row r="90" spans="1:9" ht="12.75">
      <c r="A90" s="2"/>
      <c r="B90" s="3"/>
      <c r="C90" s="3"/>
      <c r="D90" s="3"/>
      <c r="E90" s="3"/>
      <c r="F90" s="3"/>
      <c r="G90" s="3"/>
      <c r="H90" s="3"/>
      <c r="I90" s="3"/>
    </row>
    <row r="91" spans="1:9" ht="12.75">
      <c r="A91" s="6" t="s">
        <v>35</v>
      </c>
      <c r="B91" s="16"/>
      <c r="C91" s="16"/>
      <c r="D91" s="17"/>
      <c r="E91" s="16"/>
      <c r="F91" s="16"/>
      <c r="G91" s="16"/>
      <c r="H91" s="16"/>
      <c r="I91" s="16"/>
    </row>
    <row r="92" spans="1:9" ht="12.75">
      <c r="A92" s="9" t="s">
        <v>4</v>
      </c>
      <c r="B92" s="16">
        <v>54</v>
      </c>
      <c r="C92" s="16" t="s">
        <v>39</v>
      </c>
      <c r="D92" s="17">
        <v>259</v>
      </c>
      <c r="E92" s="16">
        <v>187</v>
      </c>
      <c r="F92" s="16">
        <v>27</v>
      </c>
      <c r="G92" s="16" t="s">
        <v>39</v>
      </c>
      <c r="H92" s="16">
        <v>102</v>
      </c>
      <c r="I92" s="16">
        <v>629</v>
      </c>
    </row>
    <row r="93" spans="1:9" ht="12.75">
      <c r="A93" s="1" t="s">
        <v>5</v>
      </c>
      <c r="B93" s="16">
        <v>39</v>
      </c>
      <c r="C93" s="16">
        <v>4</v>
      </c>
      <c r="D93" s="17">
        <v>6035</v>
      </c>
      <c r="E93" s="16">
        <v>10</v>
      </c>
      <c r="F93" s="16">
        <v>54</v>
      </c>
      <c r="G93" s="16" t="s">
        <v>39</v>
      </c>
      <c r="H93" s="16">
        <v>259</v>
      </c>
      <c r="I93" s="16">
        <v>6401</v>
      </c>
    </row>
    <row r="94" spans="1:9" ht="12.75">
      <c r="A94" s="1" t="s">
        <v>6</v>
      </c>
      <c r="B94" s="16">
        <v>234</v>
      </c>
      <c r="C94" s="16">
        <v>97</v>
      </c>
      <c r="D94" s="17">
        <v>9555</v>
      </c>
      <c r="E94" s="16" t="s">
        <v>39</v>
      </c>
      <c r="F94" s="16">
        <v>19</v>
      </c>
      <c r="G94" s="16" t="s">
        <v>39</v>
      </c>
      <c r="H94" s="16">
        <v>1100</v>
      </c>
      <c r="I94" s="16">
        <v>11005</v>
      </c>
    </row>
    <row r="95" spans="1:9" ht="12.75">
      <c r="A95" s="1" t="s">
        <v>7</v>
      </c>
      <c r="B95" s="16">
        <v>589</v>
      </c>
      <c r="C95" s="16">
        <v>197</v>
      </c>
      <c r="D95" s="17">
        <v>12598</v>
      </c>
      <c r="E95" s="16" t="s">
        <v>39</v>
      </c>
      <c r="F95" s="16" t="s">
        <v>39</v>
      </c>
      <c r="G95" s="16" t="s">
        <v>39</v>
      </c>
      <c r="H95" s="16">
        <v>380</v>
      </c>
      <c r="I95" s="16">
        <v>13764</v>
      </c>
    </row>
    <row r="96" spans="1:9" ht="12.75">
      <c r="A96" s="9" t="s">
        <v>1</v>
      </c>
      <c r="B96" s="16">
        <v>1369</v>
      </c>
      <c r="C96" s="16">
        <v>314</v>
      </c>
      <c r="D96" s="17">
        <v>12986</v>
      </c>
      <c r="E96" s="16">
        <v>34</v>
      </c>
      <c r="F96" s="16" t="s">
        <v>39</v>
      </c>
      <c r="G96" s="16" t="s">
        <v>39</v>
      </c>
      <c r="H96" s="16">
        <v>208</v>
      </c>
      <c r="I96" s="16">
        <v>14911</v>
      </c>
    </row>
    <row r="97" spans="1:9" ht="12.75">
      <c r="A97" s="9" t="s">
        <v>8</v>
      </c>
      <c r="B97" s="16">
        <v>1089</v>
      </c>
      <c r="C97" s="16">
        <v>262</v>
      </c>
      <c r="D97" s="17">
        <v>15663</v>
      </c>
      <c r="E97" s="16">
        <v>1927</v>
      </c>
      <c r="F97" s="16" t="s">
        <v>39</v>
      </c>
      <c r="G97" s="16">
        <v>57</v>
      </c>
      <c r="H97" s="16">
        <v>630</v>
      </c>
      <c r="I97" s="16">
        <v>19628</v>
      </c>
    </row>
    <row r="98" spans="1:9" ht="12.75">
      <c r="A98" s="9" t="s">
        <v>9</v>
      </c>
      <c r="B98" s="16">
        <v>1153</v>
      </c>
      <c r="C98" s="16">
        <v>433</v>
      </c>
      <c r="D98" s="17">
        <v>17966</v>
      </c>
      <c r="E98" s="16">
        <v>2725</v>
      </c>
      <c r="F98" s="16" t="s">
        <v>39</v>
      </c>
      <c r="G98" s="16">
        <v>70</v>
      </c>
      <c r="H98" s="16">
        <v>581</v>
      </c>
      <c r="I98" s="16">
        <v>22928</v>
      </c>
    </row>
    <row r="99" spans="1:9" ht="12.75">
      <c r="A99" s="9" t="s">
        <v>10</v>
      </c>
      <c r="B99" s="16">
        <v>1128</v>
      </c>
      <c r="C99" s="16">
        <v>497</v>
      </c>
      <c r="D99" s="17">
        <v>18666</v>
      </c>
      <c r="E99" s="16">
        <v>2517</v>
      </c>
      <c r="F99" s="16" t="s">
        <v>39</v>
      </c>
      <c r="G99" s="16">
        <v>110</v>
      </c>
      <c r="H99" s="16">
        <v>731</v>
      </c>
      <c r="I99" s="16">
        <v>23649</v>
      </c>
    </row>
    <row r="100" spans="1:9" ht="12.75">
      <c r="A100" s="9" t="s">
        <v>11</v>
      </c>
      <c r="B100" s="16">
        <v>1321</v>
      </c>
      <c r="C100" s="16">
        <v>518</v>
      </c>
      <c r="D100" s="17">
        <v>22943</v>
      </c>
      <c r="E100" s="16">
        <v>2397</v>
      </c>
      <c r="F100" s="16" t="s">
        <v>39</v>
      </c>
      <c r="G100" s="16">
        <v>133</v>
      </c>
      <c r="H100" s="16">
        <v>562</v>
      </c>
      <c r="I100" s="16">
        <v>27874</v>
      </c>
    </row>
    <row r="101" spans="1:9" ht="12.75">
      <c r="A101" s="9" t="s">
        <v>2</v>
      </c>
      <c r="B101" s="16">
        <v>1010</v>
      </c>
      <c r="C101" s="16">
        <v>579</v>
      </c>
      <c r="D101" s="17">
        <v>24717</v>
      </c>
      <c r="E101" s="16">
        <v>3711</v>
      </c>
      <c r="F101" s="16" t="s">
        <v>39</v>
      </c>
      <c r="G101" s="16">
        <v>139</v>
      </c>
      <c r="H101" s="16">
        <v>503</v>
      </c>
      <c r="I101" s="16">
        <v>30659</v>
      </c>
    </row>
    <row r="102" spans="1:9" ht="12.75">
      <c r="A102" s="10" t="s">
        <v>3</v>
      </c>
      <c r="B102" s="16">
        <v>833</v>
      </c>
      <c r="C102" s="16">
        <v>605</v>
      </c>
      <c r="D102" s="17">
        <v>25314</v>
      </c>
      <c r="E102" s="16">
        <v>4125</v>
      </c>
      <c r="F102" s="16" t="s">
        <v>39</v>
      </c>
      <c r="G102" s="16">
        <v>130</v>
      </c>
      <c r="H102" s="16">
        <v>681</v>
      </c>
      <c r="I102" s="16">
        <v>31688</v>
      </c>
    </row>
    <row r="103" spans="1:9" ht="12.75">
      <c r="A103" s="10" t="s">
        <v>12</v>
      </c>
      <c r="B103" s="16">
        <v>786</v>
      </c>
      <c r="C103" s="16">
        <v>620</v>
      </c>
      <c r="D103" s="17">
        <v>26741</v>
      </c>
      <c r="E103" s="16">
        <v>5091</v>
      </c>
      <c r="F103" s="16" t="s">
        <v>39</v>
      </c>
      <c r="G103" s="16">
        <v>155</v>
      </c>
      <c r="H103" s="16">
        <v>848</v>
      </c>
      <c r="I103" s="16">
        <v>34241</v>
      </c>
    </row>
    <row r="104" spans="1:9" ht="12.75">
      <c r="A104" s="10" t="s">
        <v>13</v>
      </c>
      <c r="B104" s="16">
        <v>874</v>
      </c>
      <c r="C104" s="16">
        <v>192</v>
      </c>
      <c r="D104" s="16">
        <v>27329</v>
      </c>
      <c r="E104" s="16">
        <f>357+3887</f>
        <v>4244</v>
      </c>
      <c r="F104" s="16" t="s">
        <v>39</v>
      </c>
      <c r="G104" s="16">
        <v>135</v>
      </c>
      <c r="H104" s="16">
        <v>2354</v>
      </c>
      <c r="I104" s="16">
        <v>35128</v>
      </c>
    </row>
    <row r="105" spans="1:9" ht="12.75">
      <c r="A105" s="10" t="s">
        <v>49</v>
      </c>
      <c r="B105" s="16">
        <v>898</v>
      </c>
      <c r="C105" s="16">
        <v>182</v>
      </c>
      <c r="D105" s="17">
        <v>33809</v>
      </c>
      <c r="E105" s="16">
        <f>449+4107</f>
        <v>4556</v>
      </c>
      <c r="F105" s="16" t="s">
        <v>39</v>
      </c>
      <c r="G105" s="16">
        <v>147</v>
      </c>
      <c r="H105" s="16">
        <v>2089</v>
      </c>
      <c r="I105" s="16">
        <v>41681</v>
      </c>
    </row>
    <row r="106" spans="1:9" ht="12.75">
      <c r="A106" s="6" t="s">
        <v>34</v>
      </c>
      <c r="B106" s="16"/>
      <c r="C106" s="16"/>
      <c r="D106" s="17"/>
      <c r="E106" s="16"/>
      <c r="F106" s="16"/>
      <c r="G106" s="16"/>
      <c r="H106" s="16"/>
      <c r="I106" s="16"/>
    </row>
    <row r="107" spans="1:9" ht="12.75">
      <c r="A107" s="9" t="s">
        <v>4</v>
      </c>
      <c r="B107" s="16" t="s">
        <v>39</v>
      </c>
      <c r="C107" s="16" t="s">
        <v>39</v>
      </c>
      <c r="D107" s="16" t="s">
        <v>39</v>
      </c>
      <c r="E107" s="16" t="s">
        <v>39</v>
      </c>
      <c r="F107" s="16" t="s">
        <v>39</v>
      </c>
      <c r="G107" s="16" t="s">
        <v>39</v>
      </c>
      <c r="H107" s="16" t="s">
        <v>39</v>
      </c>
      <c r="I107" s="16" t="s">
        <v>39</v>
      </c>
    </row>
    <row r="108" spans="1:9" ht="12.75">
      <c r="A108" s="1" t="s">
        <v>5</v>
      </c>
      <c r="B108" s="16" t="s">
        <v>39</v>
      </c>
      <c r="C108" s="16" t="s">
        <v>39</v>
      </c>
      <c r="D108" s="16" t="s">
        <v>39</v>
      </c>
      <c r="E108" s="16" t="s">
        <v>39</v>
      </c>
      <c r="F108" s="16" t="s">
        <v>39</v>
      </c>
      <c r="G108" s="16" t="s">
        <v>39</v>
      </c>
      <c r="H108" s="16" t="s">
        <v>39</v>
      </c>
      <c r="I108" s="16" t="s">
        <v>39</v>
      </c>
    </row>
    <row r="109" spans="1:9" ht="12.75">
      <c r="A109" s="1" t="s">
        <v>6</v>
      </c>
      <c r="B109" s="16" t="s">
        <v>39</v>
      </c>
      <c r="C109" s="16" t="s">
        <v>39</v>
      </c>
      <c r="D109" s="16" t="s">
        <v>39</v>
      </c>
      <c r="E109" s="16" t="s">
        <v>39</v>
      </c>
      <c r="F109" s="16" t="s">
        <v>39</v>
      </c>
      <c r="G109" s="16" t="s">
        <v>39</v>
      </c>
      <c r="H109" s="16" t="s">
        <v>39</v>
      </c>
      <c r="I109" s="16" t="s">
        <v>39</v>
      </c>
    </row>
    <row r="110" spans="1:9" ht="12.75">
      <c r="A110" s="1" t="s">
        <v>7</v>
      </c>
      <c r="B110" s="16">
        <v>310</v>
      </c>
      <c r="C110" s="16">
        <v>207</v>
      </c>
      <c r="D110" s="17">
        <v>3</v>
      </c>
      <c r="E110" s="17" t="s">
        <v>44</v>
      </c>
      <c r="F110" s="16">
        <v>4</v>
      </c>
      <c r="G110" s="17" t="s">
        <v>44</v>
      </c>
      <c r="H110" s="16">
        <v>439</v>
      </c>
      <c r="I110" s="16">
        <v>963</v>
      </c>
    </row>
    <row r="111" spans="1:9" ht="12.75">
      <c r="A111" s="9" t="s">
        <v>1</v>
      </c>
      <c r="B111" s="16">
        <v>612</v>
      </c>
      <c r="C111" s="16">
        <v>182</v>
      </c>
      <c r="D111" s="17">
        <v>6125</v>
      </c>
      <c r="E111" s="16" t="s">
        <v>39</v>
      </c>
      <c r="F111" s="16" t="s">
        <v>39</v>
      </c>
      <c r="G111" s="17">
        <v>9</v>
      </c>
      <c r="H111" s="16">
        <v>1094</v>
      </c>
      <c r="I111" s="16">
        <v>8022</v>
      </c>
    </row>
    <row r="112" spans="1:9" ht="12.75">
      <c r="A112" s="9" t="s">
        <v>8</v>
      </c>
      <c r="B112" s="16">
        <v>10918</v>
      </c>
      <c r="C112" s="16">
        <v>450</v>
      </c>
      <c r="D112" s="17">
        <v>5111</v>
      </c>
      <c r="E112" s="16">
        <v>220</v>
      </c>
      <c r="F112" s="16" t="s">
        <v>39</v>
      </c>
      <c r="G112" s="17">
        <v>24</v>
      </c>
      <c r="H112" s="16">
        <v>1168</v>
      </c>
      <c r="I112" s="16">
        <v>17891</v>
      </c>
    </row>
    <row r="113" spans="1:9" ht="12.75">
      <c r="A113" s="9" t="s">
        <v>9</v>
      </c>
      <c r="B113" s="16">
        <v>9897</v>
      </c>
      <c r="C113" s="16">
        <v>446</v>
      </c>
      <c r="D113" s="17">
        <v>5783</v>
      </c>
      <c r="E113" s="16">
        <v>233</v>
      </c>
      <c r="F113" s="16" t="s">
        <v>39</v>
      </c>
      <c r="G113" s="17">
        <v>45</v>
      </c>
      <c r="H113" s="16">
        <v>1097</v>
      </c>
      <c r="I113" s="16">
        <v>17501</v>
      </c>
    </row>
    <row r="114" spans="1:9" ht="12.75">
      <c r="A114" s="9" t="s">
        <v>10</v>
      </c>
      <c r="B114" s="16">
        <v>13450</v>
      </c>
      <c r="C114" s="16">
        <v>401</v>
      </c>
      <c r="D114" s="17">
        <v>6139</v>
      </c>
      <c r="E114" s="16">
        <v>236</v>
      </c>
      <c r="F114" s="16" t="s">
        <v>39</v>
      </c>
      <c r="G114" s="17">
        <v>84</v>
      </c>
      <c r="H114" s="16">
        <v>1120</v>
      </c>
      <c r="I114" s="16">
        <v>21430</v>
      </c>
    </row>
    <row r="115" spans="1:9" ht="12.75">
      <c r="A115" s="9" t="s">
        <v>11</v>
      </c>
      <c r="B115" s="16">
        <v>17954</v>
      </c>
      <c r="C115" s="16">
        <v>349</v>
      </c>
      <c r="D115" s="17">
        <v>5414</v>
      </c>
      <c r="E115" s="16">
        <v>93</v>
      </c>
      <c r="F115" s="16">
        <v>15</v>
      </c>
      <c r="G115" s="17">
        <v>96</v>
      </c>
      <c r="H115" s="16">
        <v>2752</v>
      </c>
      <c r="I115" s="16">
        <v>26673</v>
      </c>
    </row>
    <row r="116" spans="1:9" ht="12.75">
      <c r="A116" s="9" t="s">
        <v>2</v>
      </c>
      <c r="B116" s="16">
        <v>21434</v>
      </c>
      <c r="C116" s="16">
        <v>569</v>
      </c>
      <c r="D116" s="17">
        <v>10275</v>
      </c>
      <c r="E116" s="16">
        <v>315</v>
      </c>
      <c r="F116" s="16">
        <v>10</v>
      </c>
      <c r="G116" s="17">
        <v>136</v>
      </c>
      <c r="H116" s="16">
        <v>1152</v>
      </c>
      <c r="I116" s="16">
        <v>33891</v>
      </c>
    </row>
    <row r="117" spans="1:9" ht="12.75">
      <c r="A117" s="10" t="s">
        <v>3</v>
      </c>
      <c r="B117" s="16">
        <v>22392</v>
      </c>
      <c r="C117" s="16">
        <v>889</v>
      </c>
      <c r="D117" s="17">
        <v>9307</v>
      </c>
      <c r="E117" s="16">
        <v>513</v>
      </c>
      <c r="F117" s="16">
        <v>7</v>
      </c>
      <c r="G117" s="17">
        <v>149</v>
      </c>
      <c r="H117" s="16">
        <v>1194</v>
      </c>
      <c r="I117" s="16">
        <v>34451</v>
      </c>
    </row>
    <row r="118" spans="1:9" ht="12.75">
      <c r="A118" s="10" t="s">
        <v>12</v>
      </c>
      <c r="B118" s="16">
        <v>21868</v>
      </c>
      <c r="C118" s="16">
        <v>1258</v>
      </c>
      <c r="D118" s="17">
        <v>6248</v>
      </c>
      <c r="E118" s="16">
        <v>1047</v>
      </c>
      <c r="F118" s="16">
        <v>88</v>
      </c>
      <c r="G118" s="17">
        <v>265</v>
      </c>
      <c r="H118" s="16">
        <v>1268</v>
      </c>
      <c r="I118" s="16">
        <v>32042</v>
      </c>
    </row>
    <row r="119" spans="1:9" ht="12.75">
      <c r="A119" s="10" t="s">
        <v>13</v>
      </c>
      <c r="B119" s="16">
        <v>21781</v>
      </c>
      <c r="C119" s="16">
        <v>840</v>
      </c>
      <c r="D119" s="17">
        <v>9266</v>
      </c>
      <c r="E119" s="16">
        <v>1691</v>
      </c>
      <c r="F119" s="17">
        <v>56</v>
      </c>
      <c r="G119" s="16">
        <v>319</v>
      </c>
      <c r="H119" s="16">
        <v>2066</v>
      </c>
      <c r="I119" s="16">
        <v>36019</v>
      </c>
    </row>
    <row r="120" spans="1:9" ht="12.75">
      <c r="A120" s="10" t="s">
        <v>49</v>
      </c>
      <c r="B120" s="16">
        <v>21328</v>
      </c>
      <c r="C120" s="16">
        <v>917</v>
      </c>
      <c r="D120" s="17">
        <v>9774</v>
      </c>
      <c r="E120" s="16">
        <v>1929</v>
      </c>
      <c r="F120" s="17">
        <v>111</v>
      </c>
      <c r="G120" s="16">
        <v>404</v>
      </c>
      <c r="H120" s="16">
        <v>2228</v>
      </c>
      <c r="I120" s="16">
        <v>36691</v>
      </c>
    </row>
    <row r="121" spans="1:9" ht="12.75">
      <c r="A121" s="6" t="s">
        <v>33</v>
      </c>
      <c r="B121" s="16"/>
      <c r="C121" s="16"/>
      <c r="D121" s="17"/>
      <c r="E121" s="16"/>
      <c r="F121" s="16"/>
      <c r="G121" s="16"/>
      <c r="H121" s="16"/>
      <c r="I121" s="16"/>
    </row>
    <row r="122" spans="1:9" ht="12.75">
      <c r="A122" s="9" t="s">
        <v>4</v>
      </c>
      <c r="B122" s="16">
        <v>284</v>
      </c>
      <c r="C122" s="16">
        <v>15</v>
      </c>
      <c r="D122" s="17" t="s">
        <v>44</v>
      </c>
      <c r="E122" s="16">
        <v>117</v>
      </c>
      <c r="F122" s="16">
        <v>325</v>
      </c>
      <c r="G122" s="16" t="s">
        <v>39</v>
      </c>
      <c r="H122" s="16">
        <v>628</v>
      </c>
      <c r="I122" s="16">
        <v>1369</v>
      </c>
    </row>
    <row r="123" spans="1:9" ht="12.75">
      <c r="A123" s="1" t="s">
        <v>5</v>
      </c>
      <c r="B123" s="16">
        <v>670</v>
      </c>
      <c r="C123" s="16">
        <v>156</v>
      </c>
      <c r="D123" s="17" t="s">
        <v>44</v>
      </c>
      <c r="E123" s="16">
        <v>345</v>
      </c>
      <c r="F123" s="16">
        <v>76</v>
      </c>
      <c r="G123" s="16" t="s">
        <v>39</v>
      </c>
      <c r="H123" s="16">
        <v>763</v>
      </c>
      <c r="I123" s="16">
        <v>2010</v>
      </c>
    </row>
    <row r="124" spans="1:9" ht="12.75">
      <c r="A124" s="1" t="s">
        <v>6</v>
      </c>
      <c r="B124" s="16">
        <v>3568</v>
      </c>
      <c r="C124" s="16">
        <v>258</v>
      </c>
      <c r="D124" s="17" t="s">
        <v>44</v>
      </c>
      <c r="E124" s="16" t="s">
        <v>39</v>
      </c>
      <c r="F124" s="16">
        <v>104</v>
      </c>
      <c r="G124" s="16" t="s">
        <v>39</v>
      </c>
      <c r="H124" s="16">
        <v>882</v>
      </c>
      <c r="I124" s="16">
        <v>4812</v>
      </c>
    </row>
    <row r="125" spans="1:9" ht="12.75">
      <c r="A125" s="1" t="s">
        <v>7</v>
      </c>
      <c r="B125" s="16">
        <v>3964</v>
      </c>
      <c r="C125" s="16">
        <v>662</v>
      </c>
      <c r="D125" s="17" t="s">
        <v>44</v>
      </c>
      <c r="E125" s="16" t="s">
        <v>39</v>
      </c>
      <c r="F125" s="16">
        <v>15</v>
      </c>
      <c r="G125" s="16" t="s">
        <v>39</v>
      </c>
      <c r="H125" s="16">
        <v>592</v>
      </c>
      <c r="I125" s="16">
        <v>5233</v>
      </c>
    </row>
    <row r="126" spans="1:9" ht="12.75">
      <c r="A126" s="9" t="s">
        <v>1</v>
      </c>
      <c r="B126" s="16">
        <v>5804</v>
      </c>
      <c r="C126" s="16">
        <v>865</v>
      </c>
      <c r="D126" s="17" t="s">
        <v>44</v>
      </c>
      <c r="E126" s="16" t="s">
        <v>39</v>
      </c>
      <c r="F126" s="16">
        <v>40</v>
      </c>
      <c r="G126" s="16">
        <v>275</v>
      </c>
      <c r="H126" s="16">
        <v>291</v>
      </c>
      <c r="I126" s="16">
        <v>7275</v>
      </c>
    </row>
    <row r="127" spans="1:9" ht="12.75">
      <c r="A127" s="9" t="s">
        <v>8</v>
      </c>
      <c r="B127" s="16">
        <v>9681</v>
      </c>
      <c r="C127" s="16">
        <v>622</v>
      </c>
      <c r="D127" s="17" t="s">
        <v>44</v>
      </c>
      <c r="E127" s="16">
        <v>176</v>
      </c>
      <c r="F127" s="16">
        <v>12</v>
      </c>
      <c r="G127" s="16">
        <v>1672</v>
      </c>
      <c r="H127" s="16">
        <v>981</v>
      </c>
      <c r="I127" s="16">
        <v>13144</v>
      </c>
    </row>
    <row r="128" spans="1:9" ht="12.75">
      <c r="A128" s="9" t="s">
        <v>9</v>
      </c>
      <c r="B128" s="16">
        <v>8588</v>
      </c>
      <c r="C128" s="16">
        <v>646</v>
      </c>
      <c r="D128" s="17" t="s">
        <v>44</v>
      </c>
      <c r="E128" s="16">
        <v>92</v>
      </c>
      <c r="F128" s="16">
        <v>11</v>
      </c>
      <c r="G128" s="16">
        <v>1899</v>
      </c>
      <c r="H128" s="16">
        <v>823</v>
      </c>
      <c r="I128" s="16">
        <v>12059</v>
      </c>
    </row>
    <row r="129" spans="1:9" ht="12.75">
      <c r="A129" s="9" t="s">
        <v>10</v>
      </c>
      <c r="B129" s="16">
        <v>9368</v>
      </c>
      <c r="C129" s="16">
        <v>631</v>
      </c>
      <c r="D129" s="17" t="s">
        <v>44</v>
      </c>
      <c r="E129" s="16">
        <v>187</v>
      </c>
      <c r="F129" s="16">
        <v>18</v>
      </c>
      <c r="G129" s="16">
        <v>2071</v>
      </c>
      <c r="H129" s="16">
        <v>749</v>
      </c>
      <c r="I129" s="16">
        <v>13024</v>
      </c>
    </row>
    <row r="130" spans="1:9" ht="12.75">
      <c r="A130" s="9" t="s">
        <v>11</v>
      </c>
      <c r="B130" s="16">
        <v>9960</v>
      </c>
      <c r="C130" s="16">
        <v>504</v>
      </c>
      <c r="D130" s="17" t="s">
        <v>44</v>
      </c>
      <c r="E130" s="16">
        <v>142</v>
      </c>
      <c r="F130" s="16" t="s">
        <v>39</v>
      </c>
      <c r="G130" s="16">
        <v>2125</v>
      </c>
      <c r="H130" s="16">
        <v>841</v>
      </c>
      <c r="I130" s="16">
        <v>13572</v>
      </c>
    </row>
    <row r="131" spans="1:9" ht="12.75">
      <c r="A131" s="9" t="s">
        <v>2</v>
      </c>
      <c r="B131" s="16">
        <v>10277</v>
      </c>
      <c r="C131" s="16">
        <v>566</v>
      </c>
      <c r="D131" s="17" t="s">
        <v>44</v>
      </c>
      <c r="E131" s="16">
        <v>210</v>
      </c>
      <c r="F131" s="16" t="s">
        <v>39</v>
      </c>
      <c r="G131" s="16">
        <v>2323</v>
      </c>
      <c r="H131" s="16">
        <v>727</v>
      </c>
      <c r="I131" s="16">
        <v>14103</v>
      </c>
    </row>
    <row r="132" spans="1:9" ht="12.75">
      <c r="A132" s="10" t="s">
        <v>3</v>
      </c>
      <c r="B132" s="16">
        <v>9641</v>
      </c>
      <c r="C132" s="16">
        <v>727</v>
      </c>
      <c r="D132" s="16" t="s">
        <v>39</v>
      </c>
      <c r="E132" s="16">
        <v>199</v>
      </c>
      <c r="F132" s="16" t="s">
        <v>39</v>
      </c>
      <c r="G132" s="16">
        <v>2488</v>
      </c>
      <c r="H132" s="16">
        <v>833</v>
      </c>
      <c r="I132" s="16">
        <v>13888</v>
      </c>
    </row>
    <row r="133" spans="1:9" ht="12.75">
      <c r="A133" s="10" t="s">
        <v>12</v>
      </c>
      <c r="B133" s="16">
        <v>10475</v>
      </c>
      <c r="C133" s="16">
        <v>639</v>
      </c>
      <c r="D133" s="16" t="s">
        <v>39</v>
      </c>
      <c r="E133" s="16">
        <v>219</v>
      </c>
      <c r="F133" s="16">
        <v>184</v>
      </c>
      <c r="G133" s="16">
        <v>2949</v>
      </c>
      <c r="H133" s="16">
        <v>791</v>
      </c>
      <c r="I133" s="16">
        <v>15257</v>
      </c>
    </row>
    <row r="134" spans="1:9" ht="12.75">
      <c r="A134" s="10" t="s">
        <v>13</v>
      </c>
      <c r="B134" s="16">
        <v>11300</v>
      </c>
      <c r="C134" s="16">
        <v>354</v>
      </c>
      <c r="D134" s="16" t="s">
        <v>39</v>
      </c>
      <c r="E134" s="16">
        <v>246</v>
      </c>
      <c r="F134" s="17">
        <v>6</v>
      </c>
      <c r="G134" s="16">
        <v>3239</v>
      </c>
      <c r="H134" s="16">
        <v>665</v>
      </c>
      <c r="I134" s="16">
        <v>15810</v>
      </c>
    </row>
    <row r="135" spans="1:9" ht="12.75">
      <c r="A135" s="10" t="s">
        <v>49</v>
      </c>
      <c r="B135" s="16">
        <v>10491</v>
      </c>
      <c r="C135" s="16">
        <v>458</v>
      </c>
      <c r="D135" s="17">
        <v>27</v>
      </c>
      <c r="E135" s="16">
        <v>259</v>
      </c>
      <c r="F135" s="16" t="s">
        <v>39</v>
      </c>
      <c r="G135" s="16">
        <v>3256</v>
      </c>
      <c r="H135" s="16">
        <v>737</v>
      </c>
      <c r="I135" s="16">
        <v>15228</v>
      </c>
    </row>
    <row r="136" spans="1:9" ht="12.75">
      <c r="A136" s="6" t="s">
        <v>32</v>
      </c>
      <c r="B136" s="16"/>
      <c r="C136" s="16"/>
      <c r="D136" s="17"/>
      <c r="E136" s="16"/>
      <c r="F136" s="16"/>
      <c r="G136" s="16"/>
      <c r="H136" s="16"/>
      <c r="I136" s="16"/>
    </row>
    <row r="137" spans="1:9" ht="12.75">
      <c r="A137" s="9" t="s">
        <v>4</v>
      </c>
      <c r="B137" s="16" t="s">
        <v>39</v>
      </c>
      <c r="C137" s="16" t="s">
        <v>39</v>
      </c>
      <c r="D137" s="16" t="s">
        <v>39</v>
      </c>
      <c r="E137" s="16" t="s">
        <v>39</v>
      </c>
      <c r="F137" s="16" t="s">
        <v>39</v>
      </c>
      <c r="G137" s="16" t="s">
        <v>39</v>
      </c>
      <c r="H137" s="16" t="s">
        <v>39</v>
      </c>
      <c r="I137" s="16" t="s">
        <v>39</v>
      </c>
    </row>
    <row r="138" spans="1:9" ht="12.75">
      <c r="A138" s="1" t="s">
        <v>5</v>
      </c>
      <c r="B138" s="16" t="s">
        <v>39</v>
      </c>
      <c r="C138" s="16" t="s">
        <v>39</v>
      </c>
      <c r="D138" s="16" t="s">
        <v>39</v>
      </c>
      <c r="E138" s="16" t="s">
        <v>39</v>
      </c>
      <c r="F138" s="16" t="s">
        <v>39</v>
      </c>
      <c r="G138" s="16" t="s">
        <v>39</v>
      </c>
      <c r="H138" s="16" t="s">
        <v>39</v>
      </c>
      <c r="I138" s="16" t="s">
        <v>39</v>
      </c>
    </row>
    <row r="139" spans="1:9" ht="12.75">
      <c r="A139" s="1" t="s">
        <v>6</v>
      </c>
      <c r="B139" s="16" t="s">
        <v>39</v>
      </c>
      <c r="C139" s="16" t="s">
        <v>39</v>
      </c>
      <c r="D139" s="16" t="s">
        <v>39</v>
      </c>
      <c r="E139" s="16" t="s">
        <v>39</v>
      </c>
      <c r="F139" s="16" t="s">
        <v>39</v>
      </c>
      <c r="G139" s="16" t="s">
        <v>39</v>
      </c>
      <c r="H139" s="16" t="s">
        <v>39</v>
      </c>
      <c r="I139" s="16" t="s">
        <v>39</v>
      </c>
    </row>
    <row r="140" spans="1:9" ht="12.75">
      <c r="A140" s="1" t="s">
        <v>7</v>
      </c>
      <c r="B140" s="16">
        <v>444</v>
      </c>
      <c r="C140" s="16">
        <v>585</v>
      </c>
      <c r="D140" s="17" t="s">
        <v>44</v>
      </c>
      <c r="E140" s="16">
        <v>737</v>
      </c>
      <c r="F140" s="16">
        <v>80</v>
      </c>
      <c r="G140" s="16" t="s">
        <v>39</v>
      </c>
      <c r="H140" s="16">
        <v>714</v>
      </c>
      <c r="I140" s="16">
        <v>2560</v>
      </c>
    </row>
    <row r="141" spans="1:9" ht="12.75">
      <c r="A141" s="9" t="s">
        <v>1</v>
      </c>
      <c r="B141" s="16">
        <v>470</v>
      </c>
      <c r="C141" s="16">
        <v>615</v>
      </c>
      <c r="D141" s="17" t="s">
        <v>44</v>
      </c>
      <c r="E141" s="16">
        <v>2635</v>
      </c>
      <c r="F141" s="16">
        <v>110</v>
      </c>
      <c r="G141" s="16">
        <v>166</v>
      </c>
      <c r="H141" s="16">
        <v>1079</v>
      </c>
      <c r="I141" s="16">
        <v>5075</v>
      </c>
    </row>
    <row r="142" spans="1:9" ht="12.75">
      <c r="A142" s="9" t="s">
        <v>8</v>
      </c>
      <c r="B142" s="16">
        <v>460</v>
      </c>
      <c r="C142" s="16">
        <v>1216</v>
      </c>
      <c r="D142" s="17" t="s">
        <v>44</v>
      </c>
      <c r="E142" s="16">
        <v>6293</v>
      </c>
      <c r="F142" s="16">
        <v>149</v>
      </c>
      <c r="G142" s="16">
        <v>1569</v>
      </c>
      <c r="H142" s="16">
        <v>2597</v>
      </c>
      <c r="I142" s="16">
        <v>12284</v>
      </c>
    </row>
    <row r="143" spans="1:9" ht="12.75">
      <c r="A143" s="9" t="s">
        <v>9</v>
      </c>
      <c r="B143" s="16">
        <v>430</v>
      </c>
      <c r="C143" s="16">
        <v>1060</v>
      </c>
      <c r="D143" s="17">
        <v>8</v>
      </c>
      <c r="E143" s="16">
        <v>5997</v>
      </c>
      <c r="F143" s="16">
        <v>405</v>
      </c>
      <c r="G143" s="16">
        <v>2199</v>
      </c>
      <c r="H143" s="16">
        <v>2918</v>
      </c>
      <c r="I143" s="16">
        <v>13017</v>
      </c>
    </row>
    <row r="144" spans="1:9" ht="12.75">
      <c r="A144" s="9" t="s">
        <v>10</v>
      </c>
      <c r="B144" s="16">
        <v>492</v>
      </c>
      <c r="C144" s="16">
        <v>1027</v>
      </c>
      <c r="D144" s="16" t="s">
        <v>39</v>
      </c>
      <c r="E144" s="16">
        <v>5539</v>
      </c>
      <c r="F144" s="16">
        <v>704</v>
      </c>
      <c r="G144" s="16">
        <v>2301</v>
      </c>
      <c r="H144" s="16">
        <v>3231</v>
      </c>
      <c r="I144" s="16">
        <v>13294</v>
      </c>
    </row>
    <row r="145" spans="1:9" ht="12.75">
      <c r="A145" s="9" t="s">
        <v>11</v>
      </c>
      <c r="B145" s="16">
        <v>558</v>
      </c>
      <c r="C145" s="16">
        <v>1030</v>
      </c>
      <c r="D145" s="16" t="s">
        <v>39</v>
      </c>
      <c r="E145" s="16">
        <v>5789</v>
      </c>
      <c r="F145" s="16">
        <v>337</v>
      </c>
      <c r="G145" s="16">
        <v>2687</v>
      </c>
      <c r="H145" s="16">
        <v>3277</v>
      </c>
      <c r="I145" s="16">
        <v>13678</v>
      </c>
    </row>
    <row r="146" spans="1:9" ht="12.75">
      <c r="A146" s="9" t="s">
        <v>2</v>
      </c>
      <c r="B146" s="16">
        <v>743</v>
      </c>
      <c r="C146" s="16">
        <v>1241</v>
      </c>
      <c r="D146" s="17">
        <v>42</v>
      </c>
      <c r="E146" s="16">
        <v>6601</v>
      </c>
      <c r="F146" s="16">
        <v>130</v>
      </c>
      <c r="G146" s="16">
        <v>3205</v>
      </c>
      <c r="H146" s="16">
        <v>3849</v>
      </c>
      <c r="I146" s="16">
        <v>15811</v>
      </c>
    </row>
    <row r="147" spans="1:9" ht="12.75">
      <c r="A147" s="10" t="s">
        <v>3</v>
      </c>
      <c r="B147" s="16">
        <v>774</v>
      </c>
      <c r="C147" s="16">
        <v>1651</v>
      </c>
      <c r="D147" s="16" t="s">
        <v>39</v>
      </c>
      <c r="E147" s="16">
        <v>7240</v>
      </c>
      <c r="F147" s="16">
        <v>61</v>
      </c>
      <c r="G147" s="16">
        <v>3428</v>
      </c>
      <c r="H147" s="16">
        <v>3985</v>
      </c>
      <c r="I147" s="16">
        <v>17139</v>
      </c>
    </row>
    <row r="148" spans="1:9" ht="12.75">
      <c r="A148" s="10" t="s">
        <v>12</v>
      </c>
      <c r="B148" s="16">
        <v>626</v>
      </c>
      <c r="C148" s="16">
        <v>1470</v>
      </c>
      <c r="D148" s="16" t="s">
        <v>39</v>
      </c>
      <c r="E148" s="16">
        <v>5608</v>
      </c>
      <c r="F148" s="16">
        <v>54</v>
      </c>
      <c r="G148" s="16">
        <v>4011</v>
      </c>
      <c r="H148" s="16">
        <v>6232</v>
      </c>
      <c r="I148" s="16">
        <v>18001</v>
      </c>
    </row>
    <row r="149" spans="1:9" ht="12.75">
      <c r="A149" s="10" t="s">
        <v>13</v>
      </c>
      <c r="B149" s="16">
        <v>460</v>
      </c>
      <c r="C149" s="16">
        <v>1730</v>
      </c>
      <c r="D149" s="16" t="s">
        <v>39</v>
      </c>
      <c r="E149" s="16">
        <v>6112</v>
      </c>
      <c r="F149" s="17">
        <v>298</v>
      </c>
      <c r="G149" s="16">
        <v>5630</v>
      </c>
      <c r="H149" s="16">
        <v>7250</v>
      </c>
      <c r="I149" s="16">
        <v>21480</v>
      </c>
    </row>
    <row r="150" spans="1:9" ht="12.75">
      <c r="A150" s="10" t="s">
        <v>49</v>
      </c>
      <c r="B150" s="16">
        <v>503</v>
      </c>
      <c r="C150" s="16">
        <v>1824</v>
      </c>
      <c r="D150" s="16" t="s">
        <v>39</v>
      </c>
      <c r="E150" s="16">
        <v>5880</v>
      </c>
      <c r="F150" s="17">
        <v>195</v>
      </c>
      <c r="G150" s="16">
        <v>5482</v>
      </c>
      <c r="H150" s="16">
        <v>8127</v>
      </c>
      <c r="I150" s="16">
        <v>22011</v>
      </c>
    </row>
    <row r="151" spans="1:9" ht="12.75">
      <c r="A151" s="18"/>
      <c r="B151" s="19"/>
      <c r="C151" s="19"/>
      <c r="D151" s="19"/>
      <c r="E151" s="19"/>
      <c r="F151" s="20"/>
      <c r="G151" s="19"/>
      <c r="H151" s="19"/>
      <c r="I151" s="19"/>
    </row>
    <row r="152" spans="1:9" ht="12.75">
      <c r="A152" s="10"/>
      <c r="B152" s="16"/>
      <c r="C152" s="16"/>
      <c r="D152" s="16"/>
      <c r="E152" s="16"/>
      <c r="F152" s="17"/>
      <c r="G152" s="16"/>
      <c r="H152" s="16"/>
      <c r="I152" s="16"/>
    </row>
    <row r="153" spans="1:9" ht="12.75">
      <c r="A153" s="10"/>
      <c r="B153" s="16"/>
      <c r="C153" s="16"/>
      <c r="D153" s="16"/>
      <c r="E153" s="16"/>
      <c r="F153" s="17"/>
      <c r="G153" s="16"/>
      <c r="H153" s="16"/>
      <c r="I153" s="16"/>
    </row>
    <row r="154" spans="1:9" ht="12.75">
      <c r="A154" s="10"/>
      <c r="B154" s="16"/>
      <c r="C154" s="16"/>
      <c r="D154" s="16"/>
      <c r="E154" s="16"/>
      <c r="F154" s="17"/>
      <c r="G154" s="16"/>
      <c r="H154" s="16"/>
      <c r="I154" s="16"/>
    </row>
    <row r="155" spans="1:9" ht="12.75">
      <c r="A155" s="10"/>
      <c r="B155" s="16"/>
      <c r="C155" s="16"/>
      <c r="D155" s="16"/>
      <c r="E155" s="16"/>
      <c r="F155" s="17"/>
      <c r="G155" s="16"/>
      <c r="H155" s="16"/>
      <c r="I155" s="16"/>
    </row>
    <row r="156" spans="1:9" ht="12.75">
      <c r="A156" s="10"/>
      <c r="B156" s="16"/>
      <c r="C156" s="16"/>
      <c r="D156" s="16"/>
      <c r="E156" s="16"/>
      <c r="F156" s="17"/>
      <c r="G156" s="16"/>
      <c r="H156" s="16"/>
      <c r="I156" s="16"/>
    </row>
    <row r="157" spans="1:9" ht="12.75">
      <c r="A157" s="10"/>
      <c r="B157" s="16"/>
      <c r="C157" s="16"/>
      <c r="D157" s="16"/>
      <c r="E157" s="16"/>
      <c r="F157" s="17"/>
      <c r="G157" s="16"/>
      <c r="H157" s="16"/>
      <c r="I157" s="16"/>
    </row>
    <row r="159" spans="1:9" ht="15.75">
      <c r="A159" s="24" t="s">
        <v>15</v>
      </c>
      <c r="B159" s="25"/>
      <c r="C159" s="25"/>
      <c r="D159" s="25"/>
      <c r="E159" s="25"/>
      <c r="F159" s="25"/>
      <c r="G159" s="25"/>
      <c r="H159" s="25"/>
      <c r="I159" s="25"/>
    </row>
    <row r="160" spans="1:9" ht="15.75">
      <c r="A160" s="24" t="s">
        <v>54</v>
      </c>
      <c r="B160" s="25"/>
      <c r="C160" s="25"/>
      <c r="D160" s="25"/>
      <c r="E160" s="25"/>
      <c r="F160" s="25"/>
      <c r="G160" s="25"/>
      <c r="H160" s="25"/>
      <c r="I160" s="25"/>
    </row>
    <row r="161" spans="1:9" ht="12.75">
      <c r="A161" s="22" t="s">
        <v>16</v>
      </c>
      <c r="B161" s="23"/>
      <c r="C161" s="23"/>
      <c r="D161" s="23"/>
      <c r="E161" s="23"/>
      <c r="F161" s="23"/>
      <c r="G161" s="23"/>
      <c r="H161" s="23"/>
      <c r="I161" s="23"/>
    </row>
    <row r="162" spans="1:9" ht="12.75">
      <c r="A162" s="4"/>
      <c r="B162" s="13" t="s">
        <v>17</v>
      </c>
      <c r="C162" s="13" t="s">
        <v>21</v>
      </c>
      <c r="D162" s="13" t="s">
        <v>23</v>
      </c>
      <c r="E162" s="13" t="s">
        <v>20</v>
      </c>
      <c r="F162" s="13" t="s">
        <v>40</v>
      </c>
      <c r="G162" s="13" t="s">
        <v>25</v>
      </c>
      <c r="H162" s="13" t="s">
        <v>43</v>
      </c>
      <c r="I162" s="13" t="s">
        <v>27</v>
      </c>
    </row>
    <row r="163" spans="1:9" ht="12.75">
      <c r="A163" s="7"/>
      <c r="B163" s="14" t="s">
        <v>18</v>
      </c>
      <c r="C163" s="14" t="s">
        <v>22</v>
      </c>
      <c r="D163" s="15" t="s">
        <v>24</v>
      </c>
      <c r="E163" s="13"/>
      <c r="F163" s="15" t="s">
        <v>41</v>
      </c>
      <c r="G163" s="14" t="s">
        <v>26</v>
      </c>
      <c r="H163" s="15"/>
      <c r="I163" s="14" t="s">
        <v>28</v>
      </c>
    </row>
    <row r="164" spans="1:9" ht="12.75">
      <c r="A164" s="6" t="s">
        <v>14</v>
      </c>
      <c r="B164" s="15" t="s">
        <v>19</v>
      </c>
      <c r="C164" s="14" t="s">
        <v>19</v>
      </c>
      <c r="D164" s="14"/>
      <c r="E164" s="13"/>
      <c r="F164" s="14"/>
      <c r="G164" s="14"/>
      <c r="H164" s="14"/>
      <c r="I164" s="14" t="s">
        <v>26</v>
      </c>
    </row>
    <row r="165" spans="1:9" ht="12.75">
      <c r="A165" s="3"/>
      <c r="B165" s="3"/>
      <c r="C165" s="3"/>
      <c r="D165" s="3"/>
      <c r="E165" s="3"/>
      <c r="F165" s="3"/>
      <c r="G165" s="3"/>
      <c r="H165" s="3"/>
      <c r="I165" s="2"/>
    </row>
    <row r="166" spans="1:9" ht="12.75">
      <c r="A166" s="8" t="s">
        <v>0</v>
      </c>
      <c r="B166" s="15">
        <v>2</v>
      </c>
      <c r="C166" s="15">
        <v>3</v>
      </c>
      <c r="D166" s="15">
        <v>4</v>
      </c>
      <c r="E166" s="15">
        <v>5</v>
      </c>
      <c r="F166" s="15">
        <v>6</v>
      </c>
      <c r="G166" s="15">
        <v>7</v>
      </c>
      <c r="H166" s="15">
        <v>8</v>
      </c>
      <c r="I166" s="15">
        <v>9</v>
      </c>
    </row>
    <row r="167" spans="1:9" ht="12.75">
      <c r="A167" s="2"/>
      <c r="B167" s="3"/>
      <c r="C167" s="3"/>
      <c r="D167" s="3"/>
      <c r="E167" s="3"/>
      <c r="F167" s="3"/>
      <c r="G167" s="3"/>
      <c r="H167" s="3"/>
      <c r="I167" s="3"/>
    </row>
    <row r="168" spans="1:9" ht="12.75">
      <c r="A168" s="6" t="s">
        <v>31</v>
      </c>
      <c r="B168" s="16"/>
      <c r="C168" s="16"/>
      <c r="D168" s="17"/>
      <c r="E168" s="16"/>
      <c r="F168" s="16"/>
      <c r="G168" s="16"/>
      <c r="H168" s="16"/>
      <c r="I168" s="16"/>
    </row>
    <row r="169" spans="1:9" ht="12.75">
      <c r="A169" s="9" t="s">
        <v>4</v>
      </c>
      <c r="B169" s="16">
        <v>508</v>
      </c>
      <c r="C169" s="16">
        <v>152</v>
      </c>
      <c r="D169" s="16" t="s">
        <v>39</v>
      </c>
      <c r="E169" s="16">
        <v>410</v>
      </c>
      <c r="F169" s="16">
        <v>488</v>
      </c>
      <c r="G169" s="16" t="s">
        <v>39</v>
      </c>
      <c r="H169" s="16">
        <v>647</v>
      </c>
      <c r="I169" s="16">
        <v>2205</v>
      </c>
    </row>
    <row r="170" spans="1:9" ht="12.75">
      <c r="A170" s="1" t="s">
        <v>5</v>
      </c>
      <c r="B170" s="16">
        <v>601</v>
      </c>
      <c r="C170" s="16">
        <v>235</v>
      </c>
      <c r="D170" s="17">
        <v>484</v>
      </c>
      <c r="E170" s="16">
        <v>363</v>
      </c>
      <c r="F170" s="16">
        <v>444</v>
      </c>
      <c r="G170" s="16" t="s">
        <v>39</v>
      </c>
      <c r="H170" s="16">
        <v>912</v>
      </c>
      <c r="I170" s="16">
        <v>3039</v>
      </c>
    </row>
    <row r="171" spans="1:9" ht="12.75">
      <c r="A171" s="1" t="s">
        <v>6</v>
      </c>
      <c r="B171" s="16">
        <v>2697</v>
      </c>
      <c r="C171" s="16">
        <v>465</v>
      </c>
      <c r="D171" s="17">
        <v>2149</v>
      </c>
      <c r="E171" s="16">
        <v>15</v>
      </c>
      <c r="F171" s="16">
        <v>721</v>
      </c>
      <c r="G171" s="16" t="s">
        <v>39</v>
      </c>
      <c r="H171" s="16">
        <v>878</v>
      </c>
      <c r="I171" s="16">
        <v>6925</v>
      </c>
    </row>
    <row r="172" spans="1:9" ht="12.75">
      <c r="A172" s="1" t="s">
        <v>7</v>
      </c>
      <c r="B172" s="16">
        <v>4525</v>
      </c>
      <c r="C172" s="16">
        <v>1034</v>
      </c>
      <c r="D172" s="17">
        <v>2748</v>
      </c>
      <c r="E172" s="16">
        <v>62</v>
      </c>
      <c r="F172" s="16">
        <v>220</v>
      </c>
      <c r="G172" s="16" t="s">
        <v>39</v>
      </c>
      <c r="H172" s="16">
        <v>1786</v>
      </c>
      <c r="I172" s="16">
        <v>10375</v>
      </c>
    </row>
    <row r="173" spans="1:9" ht="12.75">
      <c r="A173" s="9" t="s">
        <v>1</v>
      </c>
      <c r="B173" s="16">
        <v>8162</v>
      </c>
      <c r="C173" s="16">
        <v>844</v>
      </c>
      <c r="D173" s="17">
        <v>5549</v>
      </c>
      <c r="E173" s="16">
        <v>4353</v>
      </c>
      <c r="F173" s="16">
        <v>65</v>
      </c>
      <c r="G173" s="16">
        <v>1137</v>
      </c>
      <c r="H173" s="16">
        <v>4408</v>
      </c>
      <c r="I173" s="16">
        <v>24518</v>
      </c>
    </row>
    <row r="174" spans="1:9" ht="12.75">
      <c r="A174" s="9" t="s">
        <v>8</v>
      </c>
      <c r="B174" s="16">
        <v>8896</v>
      </c>
      <c r="C174" s="16">
        <v>1173</v>
      </c>
      <c r="D174" s="17">
        <v>7049</v>
      </c>
      <c r="E174" s="16">
        <v>14996</v>
      </c>
      <c r="F174" s="16">
        <v>164</v>
      </c>
      <c r="G174" s="16">
        <v>5989</v>
      </c>
      <c r="H174" s="16">
        <v>2953</v>
      </c>
      <c r="I174" s="16">
        <v>41220</v>
      </c>
    </row>
    <row r="175" spans="1:9" ht="12.75">
      <c r="A175" s="9" t="s">
        <v>9</v>
      </c>
      <c r="B175" s="16">
        <v>8473</v>
      </c>
      <c r="C175" s="16">
        <v>992</v>
      </c>
      <c r="D175" s="17">
        <v>7482</v>
      </c>
      <c r="E175" s="16">
        <v>9656</v>
      </c>
      <c r="F175" s="16">
        <v>3</v>
      </c>
      <c r="G175" s="16">
        <v>5857</v>
      </c>
      <c r="H175" s="16">
        <v>3652</v>
      </c>
      <c r="I175" s="16">
        <v>36115</v>
      </c>
    </row>
    <row r="176" spans="1:9" ht="12.75">
      <c r="A176" s="9" t="s">
        <v>10</v>
      </c>
      <c r="B176" s="16">
        <v>8946</v>
      </c>
      <c r="C176" s="16">
        <v>842</v>
      </c>
      <c r="D176" s="17">
        <v>7945</v>
      </c>
      <c r="E176" s="16">
        <v>5818</v>
      </c>
      <c r="F176" s="16">
        <v>5</v>
      </c>
      <c r="G176" s="16">
        <v>7219</v>
      </c>
      <c r="H176" s="16">
        <v>2912</v>
      </c>
      <c r="I176" s="16">
        <v>33687</v>
      </c>
    </row>
    <row r="177" spans="1:9" ht="12.75">
      <c r="A177" s="9" t="s">
        <v>11</v>
      </c>
      <c r="B177" s="16">
        <v>9200</v>
      </c>
      <c r="C177" s="16">
        <v>882</v>
      </c>
      <c r="D177" s="17">
        <v>8359</v>
      </c>
      <c r="E177" s="16">
        <v>5631</v>
      </c>
      <c r="F177" s="16">
        <v>20</v>
      </c>
      <c r="G177" s="16">
        <v>8628</v>
      </c>
      <c r="H177" s="16">
        <v>3990</v>
      </c>
      <c r="I177" s="16">
        <v>36710</v>
      </c>
    </row>
    <row r="178" spans="1:9" ht="12.75">
      <c r="A178" s="9" t="s">
        <v>2</v>
      </c>
      <c r="B178" s="16">
        <v>11422</v>
      </c>
      <c r="C178" s="16">
        <v>1031</v>
      </c>
      <c r="D178" s="17">
        <v>9615</v>
      </c>
      <c r="E178" s="16">
        <v>7511</v>
      </c>
      <c r="F178" s="16">
        <v>30</v>
      </c>
      <c r="G178" s="16">
        <v>9864</v>
      </c>
      <c r="H178" s="16">
        <v>4333</v>
      </c>
      <c r="I178" s="16">
        <v>43806</v>
      </c>
    </row>
    <row r="179" spans="1:9" ht="12.75">
      <c r="A179" s="10" t="s">
        <v>3</v>
      </c>
      <c r="B179" s="16">
        <v>13113</v>
      </c>
      <c r="C179" s="16">
        <v>1115</v>
      </c>
      <c r="D179" s="17">
        <v>9527</v>
      </c>
      <c r="E179" s="16">
        <v>7078</v>
      </c>
      <c r="F179" s="16">
        <v>1</v>
      </c>
      <c r="G179" s="16">
        <v>11757</v>
      </c>
      <c r="H179" s="16">
        <v>4657</v>
      </c>
      <c r="I179" s="16">
        <v>47248</v>
      </c>
    </row>
    <row r="180" spans="1:9" ht="12.75">
      <c r="A180" s="10" t="s">
        <v>12</v>
      </c>
      <c r="B180" s="16">
        <v>12987</v>
      </c>
      <c r="C180" s="16">
        <v>1034</v>
      </c>
      <c r="D180" s="17">
        <v>10531</v>
      </c>
      <c r="E180" s="16">
        <v>3345</v>
      </c>
      <c r="F180" s="16">
        <v>661</v>
      </c>
      <c r="G180" s="16">
        <v>14166</v>
      </c>
      <c r="H180" s="16">
        <v>10690</v>
      </c>
      <c r="I180" s="16">
        <v>53414</v>
      </c>
    </row>
    <row r="181" spans="1:9" ht="12.75">
      <c r="A181" s="10" t="s">
        <v>13</v>
      </c>
      <c r="B181" s="16">
        <v>12794</v>
      </c>
      <c r="C181" s="16">
        <v>882</v>
      </c>
      <c r="D181" s="17">
        <v>10815</v>
      </c>
      <c r="E181" s="16">
        <f>1888+1656</f>
        <v>3544</v>
      </c>
      <c r="F181" s="17">
        <v>82</v>
      </c>
      <c r="G181" s="16">
        <v>18049</v>
      </c>
      <c r="H181" s="16">
        <v>10988</v>
      </c>
      <c r="I181" s="16">
        <v>57154</v>
      </c>
    </row>
    <row r="182" spans="1:9" ht="12.75">
      <c r="A182" s="10" t="s">
        <v>49</v>
      </c>
      <c r="B182" s="16">
        <v>13112</v>
      </c>
      <c r="C182" s="16">
        <v>761</v>
      </c>
      <c r="D182" s="17">
        <v>8247</v>
      </c>
      <c r="E182" s="16">
        <f>2435+1664</f>
        <v>4099</v>
      </c>
      <c r="F182" s="16">
        <v>25</v>
      </c>
      <c r="G182" s="16">
        <v>20581</v>
      </c>
      <c r="H182" s="16">
        <v>10666</v>
      </c>
      <c r="I182" s="16">
        <v>57491</v>
      </c>
    </row>
    <row r="183" spans="1:9" ht="12.75">
      <c r="A183" s="6" t="s">
        <v>48</v>
      </c>
      <c r="B183" s="16"/>
      <c r="C183" s="16"/>
      <c r="D183" s="17"/>
      <c r="E183" s="16"/>
      <c r="F183" s="16"/>
      <c r="G183" s="16"/>
      <c r="H183" s="16"/>
      <c r="I183" s="16"/>
    </row>
    <row r="184" spans="1:9" ht="12.75">
      <c r="A184" s="9" t="s">
        <v>9</v>
      </c>
      <c r="B184" s="16" t="s">
        <v>39</v>
      </c>
      <c r="C184" s="16" t="s">
        <v>39</v>
      </c>
      <c r="D184" s="16" t="s">
        <v>39</v>
      </c>
      <c r="E184" s="16">
        <v>3401</v>
      </c>
      <c r="F184" s="16" t="s">
        <v>39</v>
      </c>
      <c r="G184" s="16" t="s">
        <v>39</v>
      </c>
      <c r="H184" s="16" t="s">
        <v>39</v>
      </c>
      <c r="I184" s="16">
        <v>3401</v>
      </c>
    </row>
    <row r="185" spans="1:9" ht="12.75">
      <c r="A185" s="9" t="s">
        <v>10</v>
      </c>
      <c r="B185" s="16" t="s">
        <v>39</v>
      </c>
      <c r="C185" s="16" t="s">
        <v>39</v>
      </c>
      <c r="D185" s="16" t="s">
        <v>39</v>
      </c>
      <c r="E185" s="16">
        <v>8485</v>
      </c>
      <c r="F185" s="16" t="s">
        <v>39</v>
      </c>
      <c r="G185" s="16" t="s">
        <v>39</v>
      </c>
      <c r="H185" s="16" t="s">
        <v>39</v>
      </c>
      <c r="I185" s="16">
        <v>8485</v>
      </c>
    </row>
    <row r="186" spans="1:9" ht="12.75">
      <c r="A186" s="9" t="s">
        <v>11</v>
      </c>
      <c r="B186" s="16" t="s">
        <v>39</v>
      </c>
      <c r="C186" s="16" t="s">
        <v>39</v>
      </c>
      <c r="D186" s="16" t="s">
        <v>39</v>
      </c>
      <c r="E186" s="16">
        <v>9277</v>
      </c>
      <c r="F186" s="16" t="s">
        <v>39</v>
      </c>
      <c r="G186" s="16" t="s">
        <v>39</v>
      </c>
      <c r="H186" s="16" t="s">
        <v>39</v>
      </c>
      <c r="I186" s="16">
        <v>9277</v>
      </c>
    </row>
    <row r="187" spans="1:9" ht="12.75">
      <c r="A187" s="9" t="s">
        <v>2</v>
      </c>
      <c r="B187" s="16">
        <v>104</v>
      </c>
      <c r="C187" s="16" t="s">
        <v>39</v>
      </c>
      <c r="D187" s="16">
        <v>520</v>
      </c>
      <c r="E187" s="16">
        <v>8856</v>
      </c>
      <c r="F187" s="16" t="s">
        <v>39</v>
      </c>
      <c r="G187" s="16" t="s">
        <v>39</v>
      </c>
      <c r="H187" s="16" t="s">
        <v>39</v>
      </c>
      <c r="I187" s="16">
        <v>9480</v>
      </c>
    </row>
    <row r="188" spans="1:9" ht="12.75">
      <c r="A188" s="10" t="s">
        <v>3</v>
      </c>
      <c r="B188" s="16">
        <v>244</v>
      </c>
      <c r="C188" s="16" t="s">
        <v>39</v>
      </c>
      <c r="D188" s="16">
        <v>537</v>
      </c>
      <c r="E188" s="16">
        <v>8387</v>
      </c>
      <c r="F188" s="16" t="s">
        <v>39</v>
      </c>
      <c r="G188" s="16" t="s">
        <v>39</v>
      </c>
      <c r="H188" s="16" t="s">
        <v>39</v>
      </c>
      <c r="I188" s="16">
        <v>9168</v>
      </c>
    </row>
    <row r="189" spans="1:9" ht="12.75">
      <c r="A189" s="10" t="s">
        <v>12</v>
      </c>
      <c r="B189" s="16">
        <v>188</v>
      </c>
      <c r="C189" s="16" t="s">
        <v>39</v>
      </c>
      <c r="D189" s="16">
        <v>1724</v>
      </c>
      <c r="E189" s="16">
        <v>8802</v>
      </c>
      <c r="F189" s="16" t="s">
        <v>39</v>
      </c>
      <c r="G189" s="16" t="s">
        <v>39</v>
      </c>
      <c r="H189" s="16" t="s">
        <v>39</v>
      </c>
      <c r="I189" s="16">
        <v>10714</v>
      </c>
    </row>
    <row r="190" spans="1:9" ht="12.75">
      <c r="A190" s="10" t="s">
        <v>13</v>
      </c>
      <c r="B190" s="16">
        <v>319</v>
      </c>
      <c r="C190" s="16" t="s">
        <v>39</v>
      </c>
      <c r="D190" s="16">
        <v>2190</v>
      </c>
      <c r="E190" s="16">
        <v>9051</v>
      </c>
      <c r="F190" s="16" t="s">
        <v>39</v>
      </c>
      <c r="G190" s="16" t="s">
        <v>39</v>
      </c>
      <c r="H190" s="16">
        <v>3</v>
      </c>
      <c r="I190" s="16">
        <v>11563</v>
      </c>
    </row>
    <row r="191" spans="1:9" ht="12.75">
      <c r="A191" s="10" t="s">
        <v>49</v>
      </c>
      <c r="B191" s="16">
        <v>366</v>
      </c>
      <c r="C191" s="16" t="s">
        <v>39</v>
      </c>
      <c r="D191" s="16">
        <v>1111</v>
      </c>
      <c r="E191" s="16">
        <v>9708</v>
      </c>
      <c r="F191" s="16" t="s">
        <v>39</v>
      </c>
      <c r="G191" s="16" t="s">
        <v>39</v>
      </c>
      <c r="H191" s="16">
        <v>315</v>
      </c>
      <c r="I191" s="16">
        <v>11500</v>
      </c>
    </row>
    <row r="192" spans="1:9" ht="12.75">
      <c r="A192" s="6" t="s">
        <v>30</v>
      </c>
      <c r="B192" s="16"/>
      <c r="C192" s="16"/>
      <c r="D192" s="17"/>
      <c r="E192" s="16"/>
      <c r="F192" s="16"/>
      <c r="G192" s="16"/>
      <c r="H192" s="16"/>
      <c r="I192" s="16"/>
    </row>
    <row r="193" spans="1:9" ht="12.75">
      <c r="A193" s="9" t="s">
        <v>4</v>
      </c>
      <c r="B193" s="16">
        <v>24</v>
      </c>
      <c r="C193" s="16" t="s">
        <v>39</v>
      </c>
      <c r="D193" s="16" t="s">
        <v>39</v>
      </c>
      <c r="E193" s="16">
        <v>5</v>
      </c>
      <c r="F193" s="16" t="s">
        <v>39</v>
      </c>
      <c r="G193" s="16" t="s">
        <v>39</v>
      </c>
      <c r="H193" s="16">
        <v>813</v>
      </c>
      <c r="I193" s="16">
        <v>842</v>
      </c>
    </row>
    <row r="194" spans="1:9" ht="12.75">
      <c r="A194" s="1" t="s">
        <v>5</v>
      </c>
      <c r="B194" s="16">
        <v>1566</v>
      </c>
      <c r="C194" s="16">
        <v>6</v>
      </c>
      <c r="D194" s="17">
        <v>118</v>
      </c>
      <c r="E194" s="16">
        <v>18</v>
      </c>
      <c r="F194" s="16" t="s">
        <v>39</v>
      </c>
      <c r="G194" s="16" t="s">
        <v>39</v>
      </c>
      <c r="H194" s="16">
        <v>1055</v>
      </c>
      <c r="I194" s="16">
        <v>2763</v>
      </c>
    </row>
    <row r="195" spans="1:9" ht="12.75">
      <c r="A195" s="1" t="s">
        <v>6</v>
      </c>
      <c r="B195" s="16">
        <v>1666</v>
      </c>
      <c r="C195" s="16">
        <v>622</v>
      </c>
      <c r="D195" s="17">
        <v>4935</v>
      </c>
      <c r="E195" s="16" t="s">
        <v>39</v>
      </c>
      <c r="F195" s="16" t="s">
        <v>39</v>
      </c>
      <c r="G195" s="16" t="s">
        <v>39</v>
      </c>
      <c r="H195" s="16">
        <v>1510</v>
      </c>
      <c r="I195" s="16">
        <v>8733</v>
      </c>
    </row>
    <row r="196" spans="1:9" ht="12.75">
      <c r="A196" s="1" t="s">
        <v>7</v>
      </c>
      <c r="B196" s="16">
        <v>2386</v>
      </c>
      <c r="C196" s="16">
        <v>821</v>
      </c>
      <c r="D196" s="17">
        <v>5657</v>
      </c>
      <c r="E196" s="16">
        <v>353</v>
      </c>
      <c r="F196" s="16" t="s">
        <v>39</v>
      </c>
      <c r="G196" s="16" t="s">
        <v>39</v>
      </c>
      <c r="H196" s="16">
        <v>906</v>
      </c>
      <c r="I196" s="16">
        <v>10123</v>
      </c>
    </row>
    <row r="197" spans="1:9" ht="12.75">
      <c r="A197" s="9" t="s">
        <v>1</v>
      </c>
      <c r="B197" s="16">
        <v>5598</v>
      </c>
      <c r="C197" s="16">
        <v>1749</v>
      </c>
      <c r="D197" s="17">
        <v>5496</v>
      </c>
      <c r="E197" s="16">
        <v>4889</v>
      </c>
      <c r="F197" s="16" t="s">
        <v>39</v>
      </c>
      <c r="G197" s="16">
        <v>82</v>
      </c>
      <c r="H197" s="16">
        <v>1607</v>
      </c>
      <c r="I197" s="16">
        <v>19421</v>
      </c>
    </row>
    <row r="198" spans="1:9" ht="12.75">
      <c r="A198" s="9" t="s">
        <v>8</v>
      </c>
      <c r="B198" s="16">
        <v>18336</v>
      </c>
      <c r="C198" s="16">
        <v>1736</v>
      </c>
      <c r="D198" s="17">
        <v>9269</v>
      </c>
      <c r="E198" s="16">
        <v>12185</v>
      </c>
      <c r="F198" s="16">
        <v>173</v>
      </c>
      <c r="G198" s="16">
        <v>278</v>
      </c>
      <c r="H198" s="16">
        <v>2708</v>
      </c>
      <c r="I198" s="16">
        <v>44685</v>
      </c>
    </row>
    <row r="199" spans="1:9" ht="12.75">
      <c r="A199" s="9" t="s">
        <v>9</v>
      </c>
      <c r="B199" s="16">
        <v>18583</v>
      </c>
      <c r="C199" s="16">
        <v>2019</v>
      </c>
      <c r="D199" s="17">
        <v>9199</v>
      </c>
      <c r="E199" s="16">
        <v>10677</v>
      </c>
      <c r="F199" s="16">
        <v>703</v>
      </c>
      <c r="G199" s="16">
        <v>321</v>
      </c>
      <c r="H199" s="16">
        <v>2842</v>
      </c>
      <c r="I199" s="16">
        <v>44344</v>
      </c>
    </row>
    <row r="200" spans="1:9" ht="12.75">
      <c r="A200" s="9" t="s">
        <v>10</v>
      </c>
      <c r="B200" s="16">
        <v>16854</v>
      </c>
      <c r="C200" s="16">
        <v>1618</v>
      </c>
      <c r="D200" s="17">
        <v>10433</v>
      </c>
      <c r="E200" s="16">
        <v>9958</v>
      </c>
      <c r="F200" s="16">
        <v>2196</v>
      </c>
      <c r="G200" s="16">
        <v>296</v>
      </c>
      <c r="H200" s="16">
        <v>4651</v>
      </c>
      <c r="I200" s="16">
        <v>46006</v>
      </c>
    </row>
    <row r="201" spans="1:9" ht="12.75">
      <c r="A201" s="9" t="s">
        <v>11</v>
      </c>
      <c r="B201" s="16">
        <v>17427</v>
      </c>
      <c r="C201" s="16">
        <v>1779</v>
      </c>
      <c r="D201" s="17">
        <v>12378</v>
      </c>
      <c r="E201" s="16">
        <v>9392</v>
      </c>
      <c r="F201" s="16">
        <v>1453</v>
      </c>
      <c r="G201" s="16">
        <v>277</v>
      </c>
      <c r="H201" s="16">
        <v>5030</v>
      </c>
      <c r="I201" s="16">
        <v>47736</v>
      </c>
    </row>
    <row r="202" spans="1:9" ht="12.75">
      <c r="A202" s="9" t="s">
        <v>2</v>
      </c>
      <c r="B202" s="16">
        <v>14628</v>
      </c>
      <c r="C202" s="16">
        <v>2441</v>
      </c>
      <c r="D202" s="17">
        <v>16587</v>
      </c>
      <c r="E202" s="16">
        <v>10097</v>
      </c>
      <c r="F202" s="16">
        <v>825</v>
      </c>
      <c r="G202" s="16">
        <v>635</v>
      </c>
      <c r="H202" s="16">
        <v>4935</v>
      </c>
      <c r="I202" s="16">
        <v>50148</v>
      </c>
    </row>
    <row r="203" spans="1:9" ht="12.75">
      <c r="A203" s="10" t="s">
        <v>3</v>
      </c>
      <c r="B203" s="16">
        <v>16941</v>
      </c>
      <c r="C203" s="16">
        <v>3624</v>
      </c>
      <c r="D203" s="17">
        <v>16170</v>
      </c>
      <c r="E203" s="16">
        <v>12167</v>
      </c>
      <c r="F203" s="16">
        <v>543</v>
      </c>
      <c r="G203" s="16">
        <v>631</v>
      </c>
      <c r="H203" s="16">
        <v>5725</v>
      </c>
      <c r="I203" s="16">
        <v>55801</v>
      </c>
    </row>
    <row r="204" spans="1:9" ht="12.75">
      <c r="A204" s="10" t="s">
        <v>12</v>
      </c>
      <c r="B204" s="16">
        <v>18178</v>
      </c>
      <c r="C204" s="16">
        <v>3916</v>
      </c>
      <c r="D204" s="17">
        <v>14718</v>
      </c>
      <c r="E204" s="16">
        <v>11401</v>
      </c>
      <c r="F204" s="16">
        <v>980</v>
      </c>
      <c r="G204" s="16">
        <v>799</v>
      </c>
      <c r="H204" s="16">
        <v>6393</v>
      </c>
      <c r="I204" s="16">
        <v>56385</v>
      </c>
    </row>
    <row r="205" spans="1:9" ht="12.75">
      <c r="A205" s="10" t="s">
        <v>13</v>
      </c>
      <c r="B205" s="16">
        <v>19803</v>
      </c>
      <c r="C205" s="16">
        <v>4000</v>
      </c>
      <c r="D205" s="17">
        <v>18686</v>
      </c>
      <c r="E205" s="16">
        <f>2895+7472</f>
        <v>10367</v>
      </c>
      <c r="F205" s="17">
        <v>486</v>
      </c>
      <c r="G205" s="16">
        <v>1133</v>
      </c>
      <c r="H205" s="16">
        <v>10122</v>
      </c>
      <c r="I205" s="16">
        <v>64597</v>
      </c>
    </row>
    <row r="206" spans="1:9" ht="12.75">
      <c r="A206" s="10" t="s">
        <v>49</v>
      </c>
      <c r="B206" s="16">
        <v>19758</v>
      </c>
      <c r="C206" s="16">
        <v>4134</v>
      </c>
      <c r="D206" s="17">
        <v>17520</v>
      </c>
      <c r="E206" s="16">
        <f>3440+7581</f>
        <v>11021</v>
      </c>
      <c r="F206" s="17">
        <v>383</v>
      </c>
      <c r="G206" s="16">
        <v>1362</v>
      </c>
      <c r="H206" s="16">
        <v>9730</v>
      </c>
      <c r="I206" s="16">
        <v>63908</v>
      </c>
    </row>
    <row r="207" spans="1:9" ht="12.75">
      <c r="A207" s="6" t="s">
        <v>29</v>
      </c>
      <c r="B207" s="16"/>
      <c r="C207" s="16"/>
      <c r="D207" s="17"/>
      <c r="E207" s="16"/>
      <c r="F207" s="16"/>
      <c r="G207" s="16"/>
      <c r="H207" s="16"/>
      <c r="I207" s="16"/>
    </row>
    <row r="208" spans="1:9" ht="12.75">
      <c r="A208" s="9" t="s">
        <v>4</v>
      </c>
      <c r="B208" s="17" t="s">
        <v>44</v>
      </c>
      <c r="C208" s="17" t="s">
        <v>44</v>
      </c>
      <c r="D208" s="17" t="s">
        <v>44</v>
      </c>
      <c r="E208" s="17" t="s">
        <v>44</v>
      </c>
      <c r="F208" s="17" t="s">
        <v>44</v>
      </c>
      <c r="G208" s="16" t="s">
        <v>39</v>
      </c>
      <c r="H208" s="17" t="s">
        <v>44</v>
      </c>
      <c r="I208" s="17" t="s">
        <v>44</v>
      </c>
    </row>
    <row r="209" spans="1:9" ht="12.75">
      <c r="A209" s="1" t="s">
        <v>5</v>
      </c>
      <c r="B209" s="17" t="s">
        <v>44</v>
      </c>
      <c r="C209" s="17" t="s">
        <v>44</v>
      </c>
      <c r="D209" s="17" t="s">
        <v>44</v>
      </c>
      <c r="E209" s="17" t="s">
        <v>44</v>
      </c>
      <c r="F209" s="17" t="s">
        <v>44</v>
      </c>
      <c r="G209" s="16" t="s">
        <v>39</v>
      </c>
      <c r="H209" s="17" t="s">
        <v>44</v>
      </c>
      <c r="I209" s="17" t="s">
        <v>44</v>
      </c>
    </row>
    <row r="210" spans="1:9" ht="12.75">
      <c r="A210" s="1" t="s">
        <v>6</v>
      </c>
      <c r="B210" s="16" t="s">
        <v>39</v>
      </c>
      <c r="C210" s="16" t="s">
        <v>39</v>
      </c>
      <c r="D210" s="17">
        <v>2134</v>
      </c>
      <c r="E210" s="16" t="s">
        <v>39</v>
      </c>
      <c r="F210" s="16" t="s">
        <v>39</v>
      </c>
      <c r="G210" s="16" t="s">
        <v>39</v>
      </c>
      <c r="H210" s="16">
        <v>23</v>
      </c>
      <c r="I210" s="16">
        <v>2157</v>
      </c>
    </row>
    <row r="211" spans="1:9" ht="12.75">
      <c r="A211" s="1" t="s">
        <v>7</v>
      </c>
      <c r="B211" s="16">
        <v>88</v>
      </c>
      <c r="C211" s="16" t="s">
        <v>39</v>
      </c>
      <c r="D211" s="17">
        <v>1817</v>
      </c>
      <c r="E211" s="16">
        <v>73</v>
      </c>
      <c r="F211" s="16" t="s">
        <v>39</v>
      </c>
      <c r="G211" s="16" t="s">
        <v>39</v>
      </c>
      <c r="H211" s="16">
        <v>263</v>
      </c>
      <c r="I211" s="16">
        <v>2241</v>
      </c>
    </row>
    <row r="212" spans="1:9" ht="12.75">
      <c r="A212" s="9" t="s">
        <v>1</v>
      </c>
      <c r="B212" s="16" t="s">
        <v>39</v>
      </c>
      <c r="C212" s="16">
        <v>608</v>
      </c>
      <c r="D212" s="17">
        <v>1748</v>
      </c>
      <c r="E212" s="16">
        <v>3614</v>
      </c>
      <c r="F212" s="16">
        <v>11</v>
      </c>
      <c r="G212" s="16" t="s">
        <v>39</v>
      </c>
      <c r="H212" s="16">
        <v>903</v>
      </c>
      <c r="I212" s="16">
        <v>6884</v>
      </c>
    </row>
    <row r="213" spans="1:9" ht="12.75">
      <c r="A213" s="9" t="s">
        <v>8</v>
      </c>
      <c r="B213" s="16">
        <v>2219</v>
      </c>
      <c r="C213" s="16">
        <v>3370</v>
      </c>
      <c r="D213" s="17">
        <v>2992</v>
      </c>
      <c r="E213" s="16">
        <v>10097</v>
      </c>
      <c r="F213" s="16" t="s">
        <v>39</v>
      </c>
      <c r="G213" s="16">
        <v>8</v>
      </c>
      <c r="H213" s="16">
        <v>1214</v>
      </c>
      <c r="I213" s="16">
        <v>19900</v>
      </c>
    </row>
    <row r="214" spans="1:9" ht="12.75">
      <c r="A214" s="9" t="s">
        <v>9</v>
      </c>
      <c r="B214" s="16">
        <v>1993</v>
      </c>
      <c r="C214" s="16">
        <v>3421</v>
      </c>
      <c r="D214" s="17">
        <v>3546</v>
      </c>
      <c r="E214" s="16">
        <v>10722</v>
      </c>
      <c r="F214" s="16" t="s">
        <v>39</v>
      </c>
      <c r="G214" s="16">
        <v>7</v>
      </c>
      <c r="H214" s="16">
        <v>1442</v>
      </c>
      <c r="I214" s="16">
        <v>21131</v>
      </c>
    </row>
    <row r="215" spans="1:9" ht="12.75">
      <c r="A215" s="9" t="s">
        <v>10</v>
      </c>
      <c r="B215" s="16">
        <v>1923</v>
      </c>
      <c r="C215" s="16">
        <v>3055</v>
      </c>
      <c r="D215" s="17">
        <v>4679</v>
      </c>
      <c r="E215" s="16">
        <v>11722</v>
      </c>
      <c r="F215" s="16" t="s">
        <v>39</v>
      </c>
      <c r="G215" s="16">
        <v>33</v>
      </c>
      <c r="H215" s="16">
        <v>2489</v>
      </c>
      <c r="I215" s="16">
        <v>23901</v>
      </c>
    </row>
    <row r="216" spans="1:9" ht="12.75">
      <c r="A216" s="9" t="s">
        <v>11</v>
      </c>
      <c r="B216" s="16">
        <v>1365</v>
      </c>
      <c r="C216" s="16">
        <v>2218</v>
      </c>
      <c r="D216" s="17">
        <v>5934</v>
      </c>
      <c r="E216" s="16">
        <v>14037</v>
      </c>
      <c r="F216" s="16" t="s">
        <v>39</v>
      </c>
      <c r="G216" s="16">
        <v>61</v>
      </c>
      <c r="H216" s="16">
        <v>1696</v>
      </c>
      <c r="I216" s="16">
        <v>25311</v>
      </c>
    </row>
    <row r="217" spans="1:9" ht="12.75">
      <c r="A217" s="9" t="s">
        <v>2</v>
      </c>
      <c r="B217" s="16">
        <v>839</v>
      </c>
      <c r="C217" s="16">
        <v>3418</v>
      </c>
      <c r="D217" s="17">
        <v>9051</v>
      </c>
      <c r="E217" s="16">
        <v>14209</v>
      </c>
      <c r="F217" s="16" t="s">
        <v>39</v>
      </c>
      <c r="G217" s="16">
        <v>31</v>
      </c>
      <c r="H217" s="16">
        <v>2556</v>
      </c>
      <c r="I217" s="16">
        <v>30104</v>
      </c>
    </row>
    <row r="218" spans="1:9" ht="12.75">
      <c r="A218" s="10" t="s">
        <v>3</v>
      </c>
      <c r="B218" s="16">
        <v>910</v>
      </c>
      <c r="C218" s="16">
        <v>2496</v>
      </c>
      <c r="D218" s="17">
        <v>10273</v>
      </c>
      <c r="E218" s="16">
        <v>16287</v>
      </c>
      <c r="F218" s="16" t="s">
        <v>39</v>
      </c>
      <c r="G218" s="16">
        <v>49</v>
      </c>
      <c r="H218" s="16">
        <v>3094</v>
      </c>
      <c r="I218" s="16">
        <v>33109</v>
      </c>
    </row>
    <row r="219" spans="1:9" ht="12.75">
      <c r="A219" s="10" t="s">
        <v>12</v>
      </c>
      <c r="B219" s="16">
        <v>1376</v>
      </c>
      <c r="C219" s="16">
        <v>4254</v>
      </c>
      <c r="D219" s="17">
        <v>11880</v>
      </c>
      <c r="E219" s="16">
        <v>16750</v>
      </c>
      <c r="F219" s="16" t="s">
        <v>39</v>
      </c>
      <c r="G219" s="16">
        <v>34</v>
      </c>
      <c r="H219" s="16">
        <v>4223</v>
      </c>
      <c r="I219" s="16">
        <v>38517</v>
      </c>
    </row>
    <row r="220" spans="1:9" ht="12.75">
      <c r="A220" s="10" t="s">
        <v>13</v>
      </c>
      <c r="B220" s="16">
        <v>1764</v>
      </c>
      <c r="C220" s="16">
        <v>3556</v>
      </c>
      <c r="D220" s="16">
        <v>12959</v>
      </c>
      <c r="E220" s="16">
        <f>13348+4733</f>
        <v>18081</v>
      </c>
      <c r="F220" s="16" t="s">
        <v>39</v>
      </c>
      <c r="G220" s="16">
        <v>54</v>
      </c>
      <c r="H220" s="16">
        <v>6024</v>
      </c>
      <c r="I220" s="16">
        <v>42438</v>
      </c>
    </row>
    <row r="221" spans="1:9" ht="12.75">
      <c r="A221" s="10" t="s">
        <v>49</v>
      </c>
      <c r="B221" s="16">
        <v>3240</v>
      </c>
      <c r="C221" s="16">
        <v>3569</v>
      </c>
      <c r="D221" s="16">
        <v>14272</v>
      </c>
      <c r="E221" s="16">
        <f>14698+5464</f>
        <v>20162</v>
      </c>
      <c r="F221" s="16" t="s">
        <v>39</v>
      </c>
      <c r="G221" s="16">
        <v>31</v>
      </c>
      <c r="H221" s="16">
        <v>5138</v>
      </c>
      <c r="I221" s="16">
        <v>46412</v>
      </c>
    </row>
    <row r="222" spans="1:9" ht="12.75">
      <c r="A222" s="6" t="s">
        <v>38</v>
      </c>
      <c r="B222" s="16"/>
      <c r="C222" s="16"/>
      <c r="D222" s="17"/>
      <c r="E222" s="16"/>
      <c r="F222" s="16"/>
      <c r="G222" s="16"/>
      <c r="H222" s="16"/>
      <c r="I222" s="16"/>
    </row>
    <row r="223" spans="1:9" ht="12.75">
      <c r="A223" s="9" t="s">
        <v>4</v>
      </c>
      <c r="B223" s="16">
        <v>781</v>
      </c>
      <c r="C223" s="16">
        <v>119</v>
      </c>
      <c r="D223" s="17">
        <v>277</v>
      </c>
      <c r="E223" s="16">
        <v>2137</v>
      </c>
      <c r="F223" s="16">
        <v>630</v>
      </c>
      <c r="G223" s="16" t="s">
        <v>39</v>
      </c>
      <c r="H223" s="16">
        <v>3588</v>
      </c>
      <c r="I223" s="16">
        <v>7532</v>
      </c>
    </row>
    <row r="224" spans="1:9" ht="12.75">
      <c r="A224" s="12" t="s">
        <v>5</v>
      </c>
      <c r="B224" s="16">
        <v>1409</v>
      </c>
      <c r="C224" s="16">
        <v>125</v>
      </c>
      <c r="D224" s="17">
        <v>731</v>
      </c>
      <c r="E224" s="16">
        <v>1385</v>
      </c>
      <c r="F224" s="16">
        <v>1800</v>
      </c>
      <c r="G224" s="16" t="s">
        <v>39</v>
      </c>
      <c r="H224" s="16">
        <v>3941</v>
      </c>
      <c r="I224" s="16">
        <v>9391</v>
      </c>
    </row>
    <row r="225" spans="1:9" ht="12.75">
      <c r="A225" s="12" t="s">
        <v>6</v>
      </c>
      <c r="B225" s="16">
        <v>1405</v>
      </c>
      <c r="C225" s="16">
        <v>114</v>
      </c>
      <c r="D225" s="17">
        <v>430</v>
      </c>
      <c r="E225" s="16">
        <v>660</v>
      </c>
      <c r="F225" s="16">
        <v>852</v>
      </c>
      <c r="G225" s="16" t="s">
        <v>39</v>
      </c>
      <c r="H225" s="16">
        <v>2504</v>
      </c>
      <c r="I225" s="16">
        <v>5965</v>
      </c>
    </row>
    <row r="226" spans="1:9" ht="12.75">
      <c r="A226" s="12" t="s">
        <v>7</v>
      </c>
      <c r="B226" s="16">
        <v>5154</v>
      </c>
      <c r="C226" s="16">
        <v>675</v>
      </c>
      <c r="D226" s="17">
        <v>13</v>
      </c>
      <c r="E226" s="16">
        <v>885</v>
      </c>
      <c r="F226" s="16">
        <v>68</v>
      </c>
      <c r="G226" s="16" t="s">
        <v>39</v>
      </c>
      <c r="H226" s="16">
        <v>2477</v>
      </c>
      <c r="I226" s="16">
        <v>9272</v>
      </c>
    </row>
    <row r="227" spans="1:9" ht="12.75">
      <c r="A227" s="9" t="s">
        <v>1</v>
      </c>
      <c r="B227" s="16">
        <v>7257</v>
      </c>
      <c r="C227" s="16">
        <v>688</v>
      </c>
      <c r="D227" s="16" t="s">
        <v>39</v>
      </c>
      <c r="E227" s="16">
        <v>4134</v>
      </c>
      <c r="F227" s="16">
        <v>92</v>
      </c>
      <c r="G227" s="16">
        <v>980</v>
      </c>
      <c r="H227" s="16">
        <v>1802</v>
      </c>
      <c r="I227" s="16">
        <v>14953</v>
      </c>
    </row>
    <row r="228" spans="1:9" ht="12.75">
      <c r="A228" s="9" t="s">
        <v>8</v>
      </c>
      <c r="B228" s="16">
        <v>14237</v>
      </c>
      <c r="C228" s="16">
        <v>1246</v>
      </c>
      <c r="D228" s="17">
        <v>374</v>
      </c>
      <c r="E228" s="16">
        <v>8006</v>
      </c>
      <c r="F228" s="16">
        <v>21</v>
      </c>
      <c r="G228" s="16">
        <v>2817</v>
      </c>
      <c r="H228" s="16">
        <v>3299</v>
      </c>
      <c r="I228" s="16">
        <v>30000</v>
      </c>
    </row>
    <row r="229" spans="1:9" ht="12.75">
      <c r="A229" s="9" t="s">
        <v>9</v>
      </c>
      <c r="B229" s="16">
        <v>13995</v>
      </c>
      <c r="C229" s="16">
        <v>1222</v>
      </c>
      <c r="D229" s="17">
        <v>1780</v>
      </c>
      <c r="E229" s="16">
        <v>7369</v>
      </c>
      <c r="F229" s="16">
        <v>55</v>
      </c>
      <c r="G229" s="16">
        <v>2934</v>
      </c>
      <c r="H229" s="16">
        <v>3048</v>
      </c>
      <c r="I229" s="16">
        <v>30403</v>
      </c>
    </row>
    <row r="230" spans="1:9" ht="12.75">
      <c r="A230" s="9" t="s">
        <v>10</v>
      </c>
      <c r="B230" s="16">
        <v>16468</v>
      </c>
      <c r="C230" s="16">
        <v>1382</v>
      </c>
      <c r="D230" s="17">
        <v>2694</v>
      </c>
      <c r="E230" s="16">
        <v>8323</v>
      </c>
      <c r="F230" s="16">
        <v>7</v>
      </c>
      <c r="G230" s="16">
        <v>3348</v>
      </c>
      <c r="H230" s="16">
        <v>3582</v>
      </c>
      <c r="I230" s="16">
        <v>35804</v>
      </c>
    </row>
    <row r="231" spans="1:9" ht="12.75">
      <c r="A231" s="9" t="s">
        <v>11</v>
      </c>
      <c r="B231" s="16">
        <v>20236</v>
      </c>
      <c r="C231" s="16">
        <v>1116</v>
      </c>
      <c r="D231" s="17">
        <v>3825</v>
      </c>
      <c r="E231" s="16">
        <v>7894</v>
      </c>
      <c r="F231" s="16">
        <v>81</v>
      </c>
      <c r="G231" s="16">
        <v>4021</v>
      </c>
      <c r="H231" s="16">
        <v>4087</v>
      </c>
      <c r="I231" s="16">
        <v>41260</v>
      </c>
    </row>
    <row r="232" spans="1:9" ht="12.75">
      <c r="A232" s="9" t="s">
        <v>2</v>
      </c>
      <c r="B232" s="16">
        <v>22008</v>
      </c>
      <c r="C232" s="16">
        <v>941</v>
      </c>
      <c r="D232" s="17">
        <v>5394</v>
      </c>
      <c r="E232" s="16">
        <v>8908</v>
      </c>
      <c r="F232" s="16">
        <v>84</v>
      </c>
      <c r="G232" s="16">
        <v>4386</v>
      </c>
      <c r="H232" s="16">
        <v>4486</v>
      </c>
      <c r="I232" s="16">
        <v>46207</v>
      </c>
    </row>
    <row r="233" spans="1:9" ht="12.75">
      <c r="A233" s="10" t="s">
        <v>3</v>
      </c>
      <c r="B233" s="16">
        <v>22623</v>
      </c>
      <c r="C233" s="16">
        <v>1428</v>
      </c>
      <c r="D233" s="17">
        <v>8087</v>
      </c>
      <c r="E233" s="16">
        <v>10553</v>
      </c>
      <c r="F233" s="16">
        <v>44</v>
      </c>
      <c r="G233" s="16">
        <v>5144</v>
      </c>
      <c r="H233" s="16">
        <v>5264</v>
      </c>
      <c r="I233" s="16">
        <v>53143</v>
      </c>
    </row>
    <row r="234" spans="1:9" ht="12.75">
      <c r="A234" s="10" t="s">
        <v>12</v>
      </c>
      <c r="B234" s="16">
        <v>22777</v>
      </c>
      <c r="C234" s="16">
        <v>1401</v>
      </c>
      <c r="D234" s="17">
        <v>8537</v>
      </c>
      <c r="E234" s="16">
        <v>8754</v>
      </c>
      <c r="F234" s="16">
        <v>82</v>
      </c>
      <c r="G234" s="16">
        <v>5921</v>
      </c>
      <c r="H234" s="16">
        <v>7578</v>
      </c>
      <c r="I234" s="16">
        <v>55050</v>
      </c>
    </row>
    <row r="235" spans="1:9" ht="12.75">
      <c r="A235" s="10" t="s">
        <v>13</v>
      </c>
      <c r="B235" s="16">
        <f>4523+17723</f>
        <v>22246</v>
      </c>
      <c r="C235" s="16">
        <f>11+712</f>
        <v>723</v>
      </c>
      <c r="D235" s="17">
        <f>488+9841</f>
        <v>10329</v>
      </c>
      <c r="E235" s="16">
        <f>1797+5476</f>
        <v>7273</v>
      </c>
      <c r="F235" s="17">
        <v>565</v>
      </c>
      <c r="G235" s="16">
        <f>5155+2397</f>
        <v>7552</v>
      </c>
      <c r="H235" s="16">
        <f>3004+5637</f>
        <v>8641</v>
      </c>
      <c r="I235" s="16">
        <v>57329</v>
      </c>
    </row>
    <row r="236" spans="1:9" ht="12.75">
      <c r="A236" s="18" t="s">
        <v>49</v>
      </c>
      <c r="B236" s="19">
        <f>3355+16872</f>
        <v>20227</v>
      </c>
      <c r="C236" s="19">
        <f>9+541</f>
        <v>550</v>
      </c>
      <c r="D236" s="20">
        <f>482+8720</f>
        <v>9202</v>
      </c>
      <c r="E236" s="19">
        <f>8+1920+5930</f>
        <v>7858</v>
      </c>
      <c r="F236" s="19">
        <f>390+6</f>
        <v>396</v>
      </c>
      <c r="G236" s="19">
        <f>5483+2349</f>
        <v>7832</v>
      </c>
      <c r="H236" s="19">
        <f>2701+5303</f>
        <v>8004</v>
      </c>
      <c r="I236" s="19">
        <f>12428+41623</f>
        <v>54051</v>
      </c>
    </row>
    <row r="237" spans="1:10" ht="12.75">
      <c r="A237" s="26" t="s">
        <v>50</v>
      </c>
      <c r="B237" s="27"/>
      <c r="C237" s="27"/>
      <c r="D237" s="27"/>
      <c r="E237" s="27"/>
      <c r="F237" s="27"/>
      <c r="G237" s="27"/>
      <c r="H237" s="27"/>
      <c r="I237" s="27"/>
      <c r="J237" s="14"/>
    </row>
    <row r="238" spans="1:9" ht="12.75">
      <c r="A238" s="26" t="s">
        <v>51</v>
      </c>
      <c r="B238" s="27"/>
      <c r="C238" s="27"/>
      <c r="D238" s="27"/>
      <c r="E238" s="27"/>
      <c r="F238" s="27"/>
      <c r="G238" s="27"/>
      <c r="H238" s="27"/>
      <c r="I238" s="27"/>
    </row>
  </sheetData>
  <sheetProtection/>
  <mergeCells count="11">
    <mergeCell ref="A160:I160"/>
    <mergeCell ref="A161:I161"/>
    <mergeCell ref="A2:I2"/>
    <mergeCell ref="A3:I3"/>
    <mergeCell ref="A237:I237"/>
    <mergeCell ref="A238:I238"/>
    <mergeCell ref="A4:I4"/>
    <mergeCell ref="A82:I82"/>
    <mergeCell ref="A83:I83"/>
    <mergeCell ref="A84:I84"/>
    <mergeCell ref="A159:I159"/>
  </mergeCells>
  <printOptions horizontalCentered="1"/>
  <pageMargins left="0.36" right="0.25" top="0.23" bottom="0" header="0" footer="0"/>
  <pageSetup horizontalDpi="300" verticalDpi="300" orientation="portrait" scale="67" r:id="rId1"/>
  <rowBreaks count="2" manualBreakCount="2">
    <brk id="80" max="8" man="1"/>
    <brk id="1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2009-06-23T11:36:17Z</cp:lastPrinted>
  <dcterms:created xsi:type="dcterms:W3CDTF">2001-02-18T20:05:47Z</dcterms:created>
  <dcterms:modified xsi:type="dcterms:W3CDTF">2009-06-23T11:36:28Z</dcterms:modified>
  <cp:category/>
  <cp:version/>
  <cp:contentType/>
  <cp:contentStatus/>
</cp:coreProperties>
</file>