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ENOVO\Desktop\EnviStats 2018 Web PDF\Excel Files\"/>
    </mc:Choice>
  </mc:AlternateContent>
  <bookViews>
    <workbookView xWindow="0" yWindow="0" windowWidth="19200" windowHeight="11595" activeTab="10"/>
  </bookViews>
  <sheets>
    <sheet name="46" sheetId="2" r:id="rId1"/>
    <sheet name="47" sheetId="7" r:id="rId2"/>
    <sheet name="48" sheetId="3" r:id="rId3"/>
    <sheet name="49(a)" sheetId="4" r:id="rId4"/>
    <sheet name="49(b)" sheetId="6" r:id="rId5"/>
    <sheet name="50" sheetId="5" r:id="rId6"/>
    <sheet name="51" sheetId="21" r:id="rId7"/>
    <sheet name="52" sheetId="17" r:id="rId8"/>
    <sheet name="53" sheetId="9" r:id="rId9"/>
    <sheet name="54" sheetId="20" r:id="rId10"/>
    <sheet name="55" sheetId="11" r:id="rId11"/>
    <sheet name="56" sheetId="16" r:id="rId12"/>
    <sheet name="57" sheetId="22" r:id="rId13"/>
  </sheets>
  <externalReferences>
    <externalReference r:id="rId14"/>
    <externalReference r:id="rId15"/>
  </externalReferences>
  <definedNames>
    <definedName name="aa"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_xlnm.Print_Area" localSheetId="0">'46'!$A$1:$R$45</definedName>
    <definedName name="_xlnm.Print_Area" localSheetId="1">'47'!$A$1:$K$13</definedName>
    <definedName name="_xlnm.Print_Area" localSheetId="2">'48'!$A$1:$R$47</definedName>
    <definedName name="_xlnm.Print_Area" localSheetId="3">'49(a)'!$A$1:$J$43</definedName>
    <definedName name="_xlnm.Print_Area" localSheetId="4">'49(b)'!$A$1:$M$22</definedName>
    <definedName name="_xlnm.Print_Area" localSheetId="5">'50'!$A$1:$Q$21</definedName>
    <definedName name="_xlnm.Print_Area" localSheetId="6">'51'!$A$1:$N$40</definedName>
    <definedName name="_xlnm.Print_Area" localSheetId="7">'52'!$A$1:$AM$43</definedName>
    <definedName name="_xlnm.Print_Area" localSheetId="8">'53'!$A$1:$P$47</definedName>
    <definedName name="_xlnm.Print_Area" localSheetId="9">'54'!$A$1:$S$125</definedName>
    <definedName name="_xlnm.Print_Area" localSheetId="10">'55'!$A$1:$V$36</definedName>
    <definedName name="_xlnm.Print_Area" localSheetId="12">'57'!$A$1:$K$117</definedName>
    <definedName name="_xlnm.Print_Titles" localSheetId="7">'52'!$A:$A</definedName>
    <definedName name="_xlnm.Print_Titles" localSheetId="9">'54'!$1:$2</definedName>
    <definedName name="table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Coal._.Questionnaire." hidden="1">{#N/A,#N/A,FALSE,"Explanatory notes";#N/A,#N/A,FALSE,"Table 1A 1999";#N/A,#N/A,FALSE,"Table 2A 1999";#N/A,#N/A,FALSE,"Table 3A 1999";#N/A,#N/A,FALSE,"Table 4A 1999";#N/A,#N/A,FALSE,"Table 5A 1999";#N/A,#N/A,FALSE,"Table 6A 1999";#N/A,#N/A,FALSE,"Table 7A 1999";#N/A,#N/A,FALSE,"Table 8A 1999";#N/A,#N/A,FALSE,"Remarks"}</definedName>
    <definedName name="wrn.Electricity._.Questionnaire."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165" i="17" l="1"/>
  <c r="E165" i="17"/>
  <c r="D165" i="17"/>
  <c r="E164" i="17"/>
  <c r="D164" i="17"/>
  <c r="E163" i="17"/>
  <c r="D163" i="17"/>
  <c r="E162" i="17"/>
  <c r="D162" i="17"/>
  <c r="K161" i="17"/>
  <c r="E161" i="17"/>
  <c r="D161" i="17"/>
  <c r="E160" i="17"/>
  <c r="D160" i="17"/>
  <c r="E159" i="17"/>
  <c r="D159" i="17"/>
  <c r="E158" i="17"/>
  <c r="D158" i="17"/>
  <c r="K157" i="17"/>
  <c r="E157" i="17"/>
  <c r="D157" i="17"/>
  <c r="E156" i="17"/>
  <c r="D156" i="17"/>
  <c r="E155" i="17"/>
  <c r="D155" i="17"/>
  <c r="E154" i="17"/>
  <c r="D154" i="17"/>
  <c r="K153" i="17"/>
  <c r="E153" i="17"/>
  <c r="D153" i="17"/>
  <c r="K152" i="17"/>
  <c r="E152" i="17"/>
  <c r="D152" i="17"/>
  <c r="E151" i="17"/>
  <c r="D151" i="17"/>
  <c r="K150" i="17"/>
  <c r="E150" i="17"/>
  <c r="D150" i="17"/>
  <c r="E149" i="17"/>
  <c r="D149" i="17"/>
  <c r="E148" i="17"/>
  <c r="D148" i="17"/>
  <c r="E147" i="17"/>
  <c r="D147" i="17"/>
  <c r="E146" i="17"/>
  <c r="D146" i="17"/>
  <c r="K145" i="17"/>
  <c r="E145" i="17"/>
  <c r="D145" i="17"/>
  <c r="K144" i="17"/>
  <c r="E144" i="17"/>
  <c r="D144" i="17"/>
  <c r="K143" i="17"/>
  <c r="E143" i="17"/>
  <c r="D143" i="17"/>
  <c r="E142" i="17"/>
  <c r="D142" i="17"/>
  <c r="E141" i="17"/>
  <c r="D141" i="17"/>
  <c r="E140" i="17"/>
  <c r="D140" i="17"/>
  <c r="E139" i="17"/>
  <c r="D139" i="17"/>
  <c r="E138" i="17"/>
  <c r="D138" i="17"/>
  <c r="E137" i="17"/>
  <c r="D137" i="17"/>
  <c r="E136" i="17"/>
  <c r="D136" i="17"/>
  <c r="E135" i="17"/>
  <c r="D135" i="17"/>
  <c r="I97" i="17"/>
  <c r="H97" i="17"/>
  <c r="E97" i="17"/>
  <c r="D97" i="17"/>
  <c r="I96" i="17"/>
  <c r="H96" i="17"/>
  <c r="E96" i="17"/>
  <c r="D96" i="17"/>
  <c r="I95" i="17"/>
  <c r="H95" i="17"/>
  <c r="E95" i="17"/>
  <c r="D95" i="17"/>
  <c r="I94" i="17"/>
  <c r="H94" i="17"/>
  <c r="E94" i="17"/>
  <c r="D94" i="17"/>
  <c r="I93" i="17"/>
  <c r="H93" i="17"/>
  <c r="E93" i="17"/>
  <c r="D93" i="17"/>
  <c r="J92" i="17"/>
  <c r="I92" i="17"/>
  <c r="H92" i="17"/>
  <c r="E92" i="17"/>
  <c r="D92" i="17"/>
  <c r="I91" i="17"/>
  <c r="H91" i="17"/>
  <c r="E91" i="17"/>
  <c r="D91" i="17"/>
  <c r="I90" i="17"/>
  <c r="H90" i="17"/>
  <c r="E90" i="17"/>
  <c r="D90" i="17"/>
  <c r="I89" i="17"/>
  <c r="H89" i="17"/>
  <c r="E89" i="17"/>
  <c r="D89" i="17"/>
  <c r="I88" i="17"/>
  <c r="H88" i="17"/>
  <c r="E88" i="17"/>
  <c r="D88" i="17"/>
  <c r="I87" i="17"/>
  <c r="H87" i="17"/>
  <c r="E87" i="17"/>
  <c r="D87" i="17"/>
  <c r="I86" i="17"/>
  <c r="H86" i="17"/>
  <c r="E86" i="17"/>
  <c r="D86" i="17"/>
  <c r="I85" i="17"/>
  <c r="H85" i="17"/>
  <c r="E85" i="17"/>
  <c r="D85" i="17"/>
  <c r="I84" i="17"/>
  <c r="H84" i="17"/>
  <c r="E84" i="17"/>
  <c r="D84" i="17"/>
  <c r="I83" i="17"/>
  <c r="H83" i="17"/>
  <c r="E83" i="17"/>
  <c r="D83" i="17"/>
  <c r="I82" i="17"/>
  <c r="H82" i="17"/>
  <c r="E82" i="17"/>
  <c r="D82" i="17"/>
  <c r="I81" i="17"/>
  <c r="H81" i="17"/>
  <c r="E81" i="17"/>
  <c r="D81" i="17"/>
  <c r="I80" i="17"/>
  <c r="H80" i="17"/>
  <c r="E80" i="17"/>
  <c r="D80" i="17"/>
  <c r="I79" i="17"/>
  <c r="H79" i="17"/>
  <c r="E79" i="17"/>
  <c r="D79" i="17"/>
  <c r="I78" i="17"/>
  <c r="H78" i="17"/>
  <c r="E78" i="17"/>
  <c r="D78" i="17"/>
  <c r="I77" i="17"/>
  <c r="H77" i="17"/>
  <c r="E77" i="17"/>
  <c r="D77" i="17"/>
  <c r="I76" i="17"/>
  <c r="H76" i="17"/>
  <c r="E76" i="17"/>
  <c r="D76" i="17"/>
  <c r="I75" i="17"/>
  <c r="H75" i="17"/>
  <c r="E75" i="17"/>
  <c r="D75" i="17"/>
  <c r="I74" i="17"/>
  <c r="H74" i="17"/>
  <c r="E74" i="17"/>
  <c r="D74" i="17"/>
  <c r="I73" i="17"/>
  <c r="H73" i="17"/>
  <c r="E73" i="17"/>
  <c r="D73" i="17"/>
  <c r="I72" i="17"/>
  <c r="H72" i="17"/>
  <c r="E72" i="17"/>
  <c r="D72" i="17"/>
  <c r="E71" i="17"/>
  <c r="D71" i="17"/>
  <c r="I70" i="17"/>
  <c r="H70" i="17"/>
  <c r="E70" i="17"/>
  <c r="D70" i="17"/>
  <c r="I69" i="17"/>
  <c r="H69" i="17"/>
  <c r="E69" i="17"/>
  <c r="D69" i="17"/>
  <c r="R41" i="2" l="1"/>
  <c r="H41" i="4"/>
  <c r="I41" i="4"/>
  <c r="C21" i="6" l="1"/>
  <c r="EV44" i="9" l="1"/>
  <c r="EU44" i="9"/>
  <c r="EV43" i="9"/>
  <c r="EU43" i="9"/>
  <c r="EV42" i="9"/>
  <c r="EU42" i="9"/>
  <c r="EV41" i="9"/>
  <c r="EU41" i="9"/>
  <c r="EV40" i="9"/>
  <c r="EU40" i="9"/>
  <c r="EV39" i="9"/>
  <c r="EU39" i="9"/>
  <c r="EV38" i="9"/>
  <c r="EU38" i="9"/>
  <c r="EH69" i="9"/>
  <c r="EF69" i="9"/>
  <c r="EH68" i="9"/>
  <c r="EF68" i="9"/>
  <c r="EH67" i="9"/>
  <c r="EF67" i="9"/>
  <c r="EH66" i="9"/>
  <c r="EF66" i="9"/>
  <c r="EH65" i="9"/>
  <c r="EF65" i="9"/>
  <c r="EH64" i="9"/>
  <c r="EF64" i="9"/>
  <c r="EH63" i="9"/>
  <c r="EF63" i="9"/>
  <c r="EV28" i="9"/>
  <c r="ET28" i="9"/>
  <c r="EV27" i="9"/>
  <c r="ET27" i="9"/>
  <c r="EV26" i="9"/>
  <c r="ET26" i="9"/>
  <c r="EV25" i="9"/>
  <c r="ET25" i="9"/>
  <c r="EV24" i="9"/>
  <c r="ET24" i="9"/>
  <c r="EV23" i="9"/>
  <c r="ET23" i="9"/>
  <c r="EV22" i="9"/>
  <c r="ET22" i="9"/>
  <c r="EV13" i="9"/>
  <c r="ET13" i="9"/>
  <c r="EV12" i="9"/>
  <c r="ET12" i="9"/>
  <c r="EV11" i="9"/>
  <c r="ET11" i="9"/>
  <c r="EV10" i="9"/>
  <c r="ET10" i="9"/>
  <c r="EV9" i="9"/>
  <c r="ET9" i="9"/>
  <c r="EV8" i="9"/>
  <c r="ET8" i="9"/>
  <c r="EV7" i="9"/>
  <c r="ET7" i="9"/>
  <c r="J21" i="6" l="1"/>
  <c r="K21" i="6" l="1"/>
  <c r="G21" i="6"/>
  <c r="K20" i="6"/>
  <c r="G20" i="6"/>
  <c r="K19" i="6"/>
  <c r="G19" i="6"/>
  <c r="K18" i="6"/>
  <c r="G18" i="6"/>
  <c r="K17" i="6"/>
  <c r="G17" i="6"/>
  <c r="K16" i="6"/>
  <c r="G16" i="6"/>
  <c r="K15" i="6"/>
  <c r="G15" i="6"/>
  <c r="K14" i="6"/>
  <c r="G14" i="6"/>
  <c r="K13" i="6"/>
  <c r="G13" i="6"/>
  <c r="K12" i="6"/>
  <c r="G12" i="6"/>
  <c r="K11" i="6"/>
  <c r="G11" i="6"/>
  <c r="K10" i="6"/>
  <c r="G10" i="6"/>
  <c r="K9" i="6"/>
  <c r="G9" i="6"/>
  <c r="K8" i="6"/>
  <c r="G8" i="6"/>
  <c r="K7" i="6"/>
  <c r="G7" i="6"/>
  <c r="Q42" i="3"/>
  <c r="P42" i="3"/>
  <c r="P41" i="3"/>
</calcChain>
</file>

<file path=xl/sharedStrings.xml><?xml version="1.0" encoding="utf-8"?>
<sst xmlns="http://schemas.openxmlformats.org/spreadsheetml/2006/main" count="3043" uniqueCount="1841">
  <si>
    <t>Sl. No.</t>
  </si>
  <si>
    <t>State/UT</t>
  </si>
  <si>
    <t>Total Forest Area in Sq.Km</t>
  </si>
  <si>
    <t>Andhra Pradesh</t>
  </si>
  <si>
    <t>Arunachal Pradesh</t>
  </si>
  <si>
    <t>Assam</t>
  </si>
  <si>
    <t>Bihar</t>
  </si>
  <si>
    <t>Chhattisgarh</t>
  </si>
  <si>
    <t>Delhi</t>
  </si>
  <si>
    <t>Goa</t>
  </si>
  <si>
    <t>Gujarat</t>
  </si>
  <si>
    <t>Haryana</t>
  </si>
  <si>
    <t>Himachal Pradesh</t>
  </si>
  <si>
    <t>Jammu &amp; Kashmir</t>
  </si>
  <si>
    <t>Jharkhand</t>
  </si>
  <si>
    <t>Karnataka</t>
  </si>
  <si>
    <t>Kerala</t>
  </si>
  <si>
    <t>Madhya Pradesh</t>
  </si>
  <si>
    <t>Maharashtra</t>
  </si>
  <si>
    <t>Manipur</t>
  </si>
  <si>
    <t>Meghalaya</t>
  </si>
  <si>
    <t>Mizoram</t>
  </si>
  <si>
    <t>Nagaland</t>
  </si>
  <si>
    <t>Odisha</t>
  </si>
  <si>
    <t>Punjab</t>
  </si>
  <si>
    <t>Rajasthan</t>
  </si>
  <si>
    <t>Sikkim</t>
  </si>
  <si>
    <t>Tamil Nadu</t>
  </si>
  <si>
    <t>Telangana**</t>
  </si>
  <si>
    <t>Tripura</t>
  </si>
  <si>
    <t>Uttar Pradesh</t>
  </si>
  <si>
    <t>Uttarakhand</t>
  </si>
  <si>
    <t>West Bengal</t>
  </si>
  <si>
    <t>A &amp; N Islands</t>
  </si>
  <si>
    <t>Chandigarh</t>
  </si>
  <si>
    <t>Dadra and Nagar Haveli</t>
  </si>
  <si>
    <t>Daman &amp; Diu</t>
  </si>
  <si>
    <t>*</t>
  </si>
  <si>
    <t>NA</t>
  </si>
  <si>
    <t>Lakshadweep</t>
  </si>
  <si>
    <t>nil</t>
  </si>
  <si>
    <t>Puducherry</t>
  </si>
  <si>
    <t>Total</t>
  </si>
  <si>
    <t>* Included in Goa</t>
  </si>
  <si>
    <t>3.3.6 Comp 2016</t>
  </si>
  <si>
    <t>1987 #</t>
  </si>
  <si>
    <t>1989 #</t>
  </si>
  <si>
    <t>1991 #</t>
  </si>
  <si>
    <t>1993 #</t>
  </si>
  <si>
    <t>1995 #</t>
  </si>
  <si>
    <t># Revised estimate as provided by State Forest Report 1997 by incorporating interpretational corrections</t>
  </si>
  <si>
    <t>Percent of Geographical Area</t>
  </si>
  <si>
    <t>(Sq. km)</t>
  </si>
  <si>
    <t>Sl No.</t>
  </si>
  <si>
    <t>Year</t>
  </si>
  <si>
    <t>3.3.14</t>
  </si>
  <si>
    <t>Physiographic Zone</t>
  </si>
  <si>
    <t>% of Geog. Area</t>
  </si>
  <si>
    <t>Western Himalayas</t>
  </si>
  <si>
    <t>Eastern Himalayas</t>
  </si>
  <si>
    <t>Northern Plains</t>
  </si>
  <si>
    <t>Western Plains</t>
  </si>
  <si>
    <t>Central Highlands</t>
  </si>
  <si>
    <t>North Deccan</t>
  </si>
  <si>
    <t>East Deccan</t>
  </si>
  <si>
    <t>South Deccan</t>
  </si>
  <si>
    <t>Western Ghats</t>
  </si>
  <si>
    <t>Eastern Ghats</t>
  </si>
  <si>
    <t>West Coast</t>
  </si>
  <si>
    <t>Class</t>
  </si>
  <si>
    <t>Percentage of Geographic Area</t>
  </si>
  <si>
    <t>Forest Cover</t>
  </si>
  <si>
    <t>Very Dense Forest</t>
  </si>
  <si>
    <t>Moderately Dense Forest</t>
  </si>
  <si>
    <t>Open Forest</t>
  </si>
  <si>
    <t>Total Forest Cover*</t>
  </si>
  <si>
    <t>Scrub</t>
  </si>
  <si>
    <t>Non-forest</t>
  </si>
  <si>
    <t>Total Geographic Area</t>
  </si>
  <si>
    <t>Max</t>
  </si>
  <si>
    <t>@</t>
  </si>
  <si>
    <t>-</t>
  </si>
  <si>
    <t>Telangana</t>
  </si>
  <si>
    <t>Source : Central Pollution Control Board</t>
  </si>
  <si>
    <t>( µg/m3)</t>
  </si>
  <si>
    <t>City</t>
  </si>
  <si>
    <t>Ahmedabad</t>
  </si>
  <si>
    <t>Bangalore</t>
  </si>
  <si>
    <t>Chennai</t>
  </si>
  <si>
    <t>Hyderabad</t>
  </si>
  <si>
    <t>Kolkata</t>
  </si>
  <si>
    <t>Mumbai</t>
  </si>
  <si>
    <t>Source: Central Pollution Control Board</t>
  </si>
  <si>
    <t>µg/m3   : Micrograms per metre cube</t>
  </si>
  <si>
    <t xml:space="preserve">Name of the River </t>
  </si>
  <si>
    <t xml:space="preserve">Length (Km) </t>
  </si>
  <si>
    <t>No  of Monitoring locations</t>
  </si>
  <si>
    <t>pH</t>
  </si>
  <si>
    <t>Conductivity (μmhos/cm)</t>
  </si>
  <si>
    <t>DO(mg/l)</t>
  </si>
  <si>
    <t xml:space="preserve"> BOD(mg/l) </t>
  </si>
  <si>
    <t xml:space="preserve">Total Coliform (MPN/100 ml) </t>
  </si>
  <si>
    <t xml:space="preserve">Faecal Coliform (MPN/100 ml) </t>
  </si>
  <si>
    <t>Ganga</t>
  </si>
  <si>
    <t xml:space="preserve"> 3-34</t>
  </si>
  <si>
    <t xml:space="preserve"> 6.4-9.0 </t>
  </si>
  <si>
    <t>19-2720</t>
  </si>
  <si>
    <t xml:space="preserve"> 2.7-11.5 </t>
  </si>
  <si>
    <t xml:space="preserve">0.5 – 16.8 </t>
  </si>
  <si>
    <t xml:space="preserve"> 4-34 </t>
  </si>
  <si>
    <t xml:space="preserve">6.8-8.9 </t>
  </si>
  <si>
    <t>49-1323</t>
  </si>
  <si>
    <t xml:space="preserve"> 4-11 </t>
  </si>
  <si>
    <t xml:space="preserve">0.8-27 </t>
  </si>
  <si>
    <t xml:space="preserve">5-35 </t>
  </si>
  <si>
    <t>7-8.8</t>
  </si>
  <si>
    <t xml:space="preserve"> 72-4080 </t>
  </si>
  <si>
    <t xml:space="preserve">0.3-13.2 </t>
  </si>
  <si>
    <t xml:space="preserve">0.7-14.4 </t>
  </si>
  <si>
    <t>4-39</t>
  </si>
  <si>
    <t>6.1.-9</t>
  </si>
  <si>
    <t>23-1696</t>
  </si>
  <si>
    <t>3.2-12.8</t>
  </si>
  <si>
    <t>0.1-15.2</t>
  </si>
  <si>
    <t>9-33</t>
  </si>
  <si>
    <t>7.0-8.88</t>
  </si>
  <si>
    <t>97-5620</t>
  </si>
  <si>
    <t>2.2-11.9</t>
  </si>
  <si>
    <t>0.1-16.4</t>
  </si>
  <si>
    <t>4-33</t>
  </si>
  <si>
    <t xml:space="preserve"> 6.1-8.8</t>
  </si>
  <si>
    <t xml:space="preserve"> 23-5040</t>
  </si>
  <si>
    <t xml:space="preserve"> 1.4-11 </t>
  </si>
  <si>
    <t xml:space="preserve">0-14 </t>
  </si>
  <si>
    <t xml:space="preserve">2.5-35.5 </t>
  </si>
  <si>
    <t xml:space="preserve">6.1-8.9 </t>
  </si>
  <si>
    <t xml:space="preserve">39-6320 </t>
  </si>
  <si>
    <t>1.2 - 11.6</t>
  </si>
  <si>
    <t xml:space="preserve"> 0.5-21.0</t>
  </si>
  <si>
    <t xml:space="preserve">4-37 </t>
  </si>
  <si>
    <t xml:space="preserve">6.5-8.9 </t>
  </si>
  <si>
    <t>68-4460</t>
  </si>
  <si>
    <t xml:space="preserve"> 4.3-11.2 </t>
  </si>
  <si>
    <t>0.2-16</t>
  </si>
  <si>
    <t xml:space="preserve">0.2-15 </t>
  </si>
  <si>
    <t xml:space="preserve">6.7-9.1 </t>
  </si>
  <si>
    <t>5.9-9.1</t>
  </si>
  <si>
    <t>12-40</t>
  </si>
  <si>
    <t>6.7-9.3</t>
  </si>
  <si>
    <t xml:space="preserve">Yamuna </t>
  </si>
  <si>
    <t xml:space="preserve"> 3-34 </t>
  </si>
  <si>
    <t xml:space="preserve">6.7-9.8 </t>
  </si>
  <si>
    <t>56-1959</t>
  </si>
  <si>
    <t xml:space="preserve"> 0.1-22.7 </t>
  </si>
  <si>
    <t>1.0 – 36</t>
  </si>
  <si>
    <t xml:space="preserve"> 2-38</t>
  </si>
  <si>
    <t xml:space="preserve"> 6.6-10 </t>
  </si>
  <si>
    <t xml:space="preserve">45-3500 </t>
  </si>
  <si>
    <t xml:space="preserve">0.3-22.8 </t>
  </si>
  <si>
    <t>1-58</t>
  </si>
  <si>
    <t xml:space="preserve">7-35 </t>
  </si>
  <si>
    <t xml:space="preserve">6.8-9 </t>
  </si>
  <si>
    <t>76-2150</t>
  </si>
  <si>
    <t xml:space="preserve"> 0.3-19.5</t>
  </si>
  <si>
    <t xml:space="preserve"> 1-40</t>
  </si>
  <si>
    <t>11-37</t>
  </si>
  <si>
    <t xml:space="preserve"> 6.8-9.1 </t>
  </si>
  <si>
    <t>90-2290</t>
  </si>
  <si>
    <t xml:space="preserve"> 0.5-17.3 </t>
  </si>
  <si>
    <t xml:space="preserve">0.8-59 </t>
  </si>
  <si>
    <t xml:space="preserve">4-34 </t>
  </si>
  <si>
    <t>7.14-9.5</t>
  </si>
  <si>
    <t xml:space="preserve"> 220-1876 </t>
  </si>
  <si>
    <t xml:space="preserve">1.3-18.8 </t>
  </si>
  <si>
    <t xml:space="preserve">1.0-144 </t>
  </si>
  <si>
    <t xml:space="preserve">6.5-34 </t>
  </si>
  <si>
    <t>5-8.4</t>
  </si>
  <si>
    <t xml:space="preserve"> 57-1940 </t>
  </si>
  <si>
    <t xml:space="preserve">0-17.7 </t>
  </si>
  <si>
    <t>0-93</t>
  </si>
  <si>
    <t xml:space="preserve"> 7.5-32</t>
  </si>
  <si>
    <t xml:space="preserve"> 6.8 - 9.5 </t>
  </si>
  <si>
    <t>40-3340</t>
  </si>
  <si>
    <t xml:space="preserve"> 0.0 - 20.6 </t>
  </si>
  <si>
    <t>0.4-70.0</t>
  </si>
  <si>
    <t xml:space="preserve"> 5-35 </t>
  </si>
  <si>
    <t xml:space="preserve">7.0 - 8.8 </t>
  </si>
  <si>
    <t xml:space="preserve">80 - 3040 </t>
  </si>
  <si>
    <t xml:space="preserve">0.0 - 17.9 </t>
  </si>
  <si>
    <t>0.2 - 103</t>
  </si>
  <si>
    <t>60-1905</t>
  </si>
  <si>
    <t>6.1-8.9</t>
  </si>
  <si>
    <t>52-1110</t>
  </si>
  <si>
    <t>16-38</t>
  </si>
  <si>
    <t>7.1-9.2</t>
  </si>
  <si>
    <t>147-2150</t>
  </si>
  <si>
    <t>Mahi</t>
  </si>
  <si>
    <t>19-34</t>
  </si>
  <si>
    <t xml:space="preserve"> 7.1-9.2 </t>
  </si>
  <si>
    <t xml:space="preserve">175-5720 </t>
  </si>
  <si>
    <t xml:space="preserve">0.2-8.5 </t>
  </si>
  <si>
    <t xml:space="preserve">0.1 – 3.0 </t>
  </si>
  <si>
    <t>3-2400</t>
  </si>
  <si>
    <t xml:space="preserve"> 3-75 </t>
  </si>
  <si>
    <t xml:space="preserve"> 18-34 </t>
  </si>
  <si>
    <t xml:space="preserve">7-8.8 </t>
  </si>
  <si>
    <t xml:space="preserve">97-750 </t>
  </si>
  <si>
    <t xml:space="preserve">2.9-10.1 </t>
  </si>
  <si>
    <t>0.5-3.9</t>
  </si>
  <si>
    <t xml:space="preserve"> 4-2400</t>
  </si>
  <si>
    <t xml:space="preserve"> 2-28 </t>
  </si>
  <si>
    <t xml:space="preserve"> 20-34 </t>
  </si>
  <si>
    <t xml:space="preserve">7.4-9.2 </t>
  </si>
  <si>
    <t xml:space="preserve">166-650 </t>
  </si>
  <si>
    <t xml:space="preserve">2.7-8.7 </t>
  </si>
  <si>
    <t xml:space="preserve">0.3-4.9 </t>
  </si>
  <si>
    <t xml:space="preserve">4-1600 </t>
  </si>
  <si>
    <t xml:space="preserve">2-28 </t>
  </si>
  <si>
    <t xml:space="preserve"> 20-32 </t>
  </si>
  <si>
    <t xml:space="preserve">7.5-9 </t>
  </si>
  <si>
    <t xml:space="preserve">182-7080 </t>
  </si>
  <si>
    <t xml:space="preserve">4.1-11.1 </t>
  </si>
  <si>
    <t>0.2-5.9</t>
  </si>
  <si>
    <t xml:space="preserve"> 16-28 </t>
  </si>
  <si>
    <t xml:space="preserve">7.2-8.9 </t>
  </si>
  <si>
    <t>263-580</t>
  </si>
  <si>
    <t xml:space="preserve"> 7.3-12.1</t>
  </si>
  <si>
    <t xml:space="preserve"> 1.1-8.5 </t>
  </si>
  <si>
    <t>3-180</t>
  </si>
  <si>
    <t xml:space="preserve"> 2-9 </t>
  </si>
  <si>
    <t>20-31</t>
  </si>
  <si>
    <t xml:space="preserve"> 7.6-8.89 </t>
  </si>
  <si>
    <t xml:space="preserve">234-3720 </t>
  </si>
  <si>
    <t>0.4-10.7</t>
  </si>
  <si>
    <t xml:space="preserve"> 0.3-5.7 </t>
  </si>
  <si>
    <t xml:space="preserve">4-160 </t>
  </si>
  <si>
    <t xml:space="preserve">0-11 </t>
  </si>
  <si>
    <t xml:space="preserve"> 20- 32 </t>
  </si>
  <si>
    <t xml:space="preserve">225-1660 </t>
  </si>
  <si>
    <t xml:space="preserve">4.6-13 </t>
  </si>
  <si>
    <t xml:space="preserve">0.2-6.8 </t>
  </si>
  <si>
    <t xml:space="preserve">0-210 </t>
  </si>
  <si>
    <t xml:space="preserve">0- 18 </t>
  </si>
  <si>
    <t xml:space="preserve">22-32 </t>
  </si>
  <si>
    <t xml:space="preserve">7.1-10 </t>
  </si>
  <si>
    <t>160-766</t>
  </si>
  <si>
    <t xml:space="preserve"> 3.5-8.6</t>
  </si>
  <si>
    <t xml:space="preserve"> 0.1-4.0 </t>
  </si>
  <si>
    <t xml:space="preserve">3-170 </t>
  </si>
  <si>
    <t xml:space="preserve">0-9 </t>
  </si>
  <si>
    <t>230-7234</t>
  </si>
  <si>
    <t>23-32</t>
  </si>
  <si>
    <t>7.43-8.6</t>
  </si>
  <si>
    <t>192-1276</t>
  </si>
  <si>
    <t>4.41-20</t>
  </si>
  <si>
    <t>20-34</t>
  </si>
  <si>
    <t>7.1-9.4</t>
  </si>
  <si>
    <t>234-773</t>
  </si>
  <si>
    <t>4.7-8.9</t>
  </si>
  <si>
    <t>4-58</t>
  </si>
  <si>
    <t xml:space="preserve"> Tapi </t>
  </si>
  <si>
    <t xml:space="preserve">20-40 </t>
  </si>
  <si>
    <t xml:space="preserve">7.4-9.0 </t>
  </si>
  <si>
    <t xml:space="preserve">76-700 </t>
  </si>
  <si>
    <t>4.8-8.8</t>
  </si>
  <si>
    <t xml:space="preserve"> 0.6 – 10.0 </t>
  </si>
  <si>
    <t xml:space="preserve">40-2100 </t>
  </si>
  <si>
    <t xml:space="preserve">2-210 </t>
  </si>
  <si>
    <t xml:space="preserve">18-36 </t>
  </si>
  <si>
    <t xml:space="preserve">3.1-9.2 </t>
  </si>
  <si>
    <t>119-1130</t>
  </si>
  <si>
    <t xml:space="preserve"> 3.1-10.4 </t>
  </si>
  <si>
    <t xml:space="preserve">1-10 </t>
  </si>
  <si>
    <t>30-930</t>
  </si>
  <si>
    <t xml:space="preserve"> 2-230 </t>
  </si>
  <si>
    <t>13-39</t>
  </si>
  <si>
    <t xml:space="preserve"> 3.1-9.5 </t>
  </si>
  <si>
    <t xml:space="preserve">190-790 </t>
  </si>
  <si>
    <t xml:space="preserve">1.2-8.7 </t>
  </si>
  <si>
    <t xml:space="preserve">0.7-36 </t>
  </si>
  <si>
    <t xml:space="preserve">26-30 </t>
  </si>
  <si>
    <t>7.2-9.4</t>
  </si>
  <si>
    <t xml:space="preserve"> 186-1084 </t>
  </si>
  <si>
    <t xml:space="preserve">4-8.4 </t>
  </si>
  <si>
    <t xml:space="preserve">1-25.1 </t>
  </si>
  <si>
    <t xml:space="preserve">14-31 </t>
  </si>
  <si>
    <t xml:space="preserve">7.7-9.28 </t>
  </si>
  <si>
    <t>161-923</t>
  </si>
  <si>
    <t xml:space="preserve"> 4.6-9.7 </t>
  </si>
  <si>
    <t xml:space="preserve">0.3-24 </t>
  </si>
  <si>
    <t xml:space="preserve">23-39 </t>
  </si>
  <si>
    <t xml:space="preserve">7.3-8.5 </t>
  </si>
  <si>
    <t>210-581</t>
  </si>
  <si>
    <t xml:space="preserve"> 3.7-8.7 </t>
  </si>
  <si>
    <t xml:space="preserve">1.1-25 </t>
  </si>
  <si>
    <t xml:space="preserve">19-41 </t>
  </si>
  <si>
    <t xml:space="preserve">6.6-8.9 </t>
  </si>
  <si>
    <t xml:space="preserve">132-26000 </t>
  </si>
  <si>
    <t xml:space="preserve">2.1- 8.8 </t>
  </si>
  <si>
    <t xml:space="preserve">0.1-21 </t>
  </si>
  <si>
    <t xml:space="preserve">18-42 </t>
  </si>
  <si>
    <t xml:space="preserve">6.2-8.9 </t>
  </si>
  <si>
    <t xml:space="preserve">173-45400 </t>
  </si>
  <si>
    <t xml:space="preserve">3.7-8.2 </t>
  </si>
  <si>
    <t xml:space="preserve">0.6-12 </t>
  </si>
  <si>
    <t xml:space="preserve">14-39000 </t>
  </si>
  <si>
    <t xml:space="preserve">0-14000 </t>
  </si>
  <si>
    <t>125- 39400</t>
  </si>
  <si>
    <t>22-24000</t>
  </si>
  <si>
    <t>20-43</t>
  </si>
  <si>
    <t>7.02-8.8</t>
  </si>
  <si>
    <t>125-39720</t>
  </si>
  <si>
    <t>3.3-7.7</t>
  </si>
  <si>
    <t>26-1600</t>
  </si>
  <si>
    <t>19-36</t>
  </si>
  <si>
    <t>153-42880</t>
  </si>
  <si>
    <t>2.1-7.7</t>
  </si>
  <si>
    <t xml:space="preserve">Narmada </t>
  </si>
  <si>
    <t xml:space="preserve"> - </t>
  </si>
  <si>
    <t>6.9-9.3</t>
  </si>
  <si>
    <t xml:space="preserve"> 102-1341 </t>
  </si>
  <si>
    <t xml:space="preserve">5.8-9.8 </t>
  </si>
  <si>
    <t xml:space="preserve">0.1 – 3.8 </t>
  </si>
  <si>
    <t>9-2400</t>
  </si>
  <si>
    <t xml:space="preserve"> 2-64 </t>
  </si>
  <si>
    <t xml:space="preserve"> 12-31</t>
  </si>
  <si>
    <t xml:space="preserve"> 7.1-8.5 </t>
  </si>
  <si>
    <t>95-441</t>
  </si>
  <si>
    <t xml:space="preserve"> 4.5-9.5</t>
  </si>
  <si>
    <t xml:space="preserve"> 0.4-3.3 </t>
  </si>
  <si>
    <t xml:space="preserve">1-110 </t>
  </si>
  <si>
    <t xml:space="preserve"> 15-34 </t>
  </si>
  <si>
    <t>7-8.6</t>
  </si>
  <si>
    <t xml:space="preserve"> 181-815 </t>
  </si>
  <si>
    <t xml:space="preserve">5.5-9.6 </t>
  </si>
  <si>
    <t xml:space="preserve">0.2-3.8 </t>
  </si>
  <si>
    <t xml:space="preserve"> 2-15 </t>
  </si>
  <si>
    <t xml:space="preserve"> 21-30 </t>
  </si>
  <si>
    <t>7.3.9</t>
  </si>
  <si>
    <t xml:space="preserve"> 190-1746 </t>
  </si>
  <si>
    <t>4.8-10.9</t>
  </si>
  <si>
    <t xml:space="preserve"> 0.6-4.5 </t>
  </si>
  <si>
    <t xml:space="preserve">3-2400 </t>
  </si>
  <si>
    <t xml:space="preserve">9-32 </t>
  </si>
  <si>
    <t xml:space="preserve">7.1-8.6 </t>
  </si>
  <si>
    <t xml:space="preserve">188-682 </t>
  </si>
  <si>
    <t xml:space="preserve">6.2-11 </t>
  </si>
  <si>
    <t xml:space="preserve">0.4-3.7 </t>
  </si>
  <si>
    <t xml:space="preserve"> 0-39 </t>
  </si>
  <si>
    <t xml:space="preserve">19-31 </t>
  </si>
  <si>
    <t xml:space="preserve">7.5-8.8 </t>
  </si>
  <si>
    <t>244-1629</t>
  </si>
  <si>
    <t xml:space="preserve"> 6.2-10.4 </t>
  </si>
  <si>
    <t>1.2-3.5</t>
  </si>
  <si>
    <t xml:space="preserve"> 7-1600 </t>
  </si>
  <si>
    <t xml:space="preserve">0-15 </t>
  </si>
  <si>
    <t xml:space="preserve">14-32 </t>
  </si>
  <si>
    <t xml:space="preserve">6.8-10 </t>
  </si>
  <si>
    <t>180-853</t>
  </si>
  <si>
    <t xml:space="preserve"> 4.9- 13 </t>
  </si>
  <si>
    <t xml:space="preserve">0.2 -11.4 </t>
  </si>
  <si>
    <t xml:space="preserve">0-2400 </t>
  </si>
  <si>
    <t xml:space="preserve">0-140 </t>
  </si>
  <si>
    <t xml:space="preserve">17-33 </t>
  </si>
  <si>
    <t>178-1930</t>
  </si>
  <si>
    <t xml:space="preserve"> 4.2-11.5 </t>
  </si>
  <si>
    <t xml:space="preserve">0.2-30 </t>
  </si>
  <si>
    <t xml:space="preserve">2-1600 </t>
  </si>
  <si>
    <t xml:space="preserve">0-90 </t>
  </si>
  <si>
    <t>17-32</t>
  </si>
  <si>
    <t>7.1-8.8</t>
  </si>
  <si>
    <t>18-32.8</t>
  </si>
  <si>
    <t xml:space="preserve">Godavari </t>
  </si>
  <si>
    <t xml:space="preserve">22-35 </t>
  </si>
  <si>
    <t xml:space="preserve">7.0-9.0 </t>
  </si>
  <si>
    <t xml:space="preserve">118-1400 </t>
  </si>
  <si>
    <t xml:space="preserve">3.1-10.9 </t>
  </si>
  <si>
    <t>0.5 – 78.0</t>
  </si>
  <si>
    <t xml:space="preserve"> 8-5260 </t>
  </si>
  <si>
    <t xml:space="preserve">2-3640 </t>
  </si>
  <si>
    <t xml:space="preserve">22-37 </t>
  </si>
  <si>
    <t xml:space="preserve">7.1-8.7 </t>
  </si>
  <si>
    <t>115-1350</t>
  </si>
  <si>
    <t xml:space="preserve"> 3.2-9.3 </t>
  </si>
  <si>
    <t xml:space="preserve">1.7-53 </t>
  </si>
  <si>
    <t xml:space="preserve">70-68200 </t>
  </si>
  <si>
    <t xml:space="preserve">3-1400 </t>
  </si>
  <si>
    <t xml:space="preserve">21-35 </t>
  </si>
  <si>
    <t>6.5-9</t>
  </si>
  <si>
    <t xml:space="preserve"> 86-1290 </t>
  </si>
  <si>
    <t xml:space="preserve">2.4-9.2 </t>
  </si>
  <si>
    <t xml:space="preserve">23-32 </t>
  </si>
  <si>
    <t xml:space="preserve">121-1300 </t>
  </si>
  <si>
    <t>0.8-8.7</t>
  </si>
  <si>
    <t xml:space="preserve"> 0.5-20</t>
  </si>
  <si>
    <t xml:space="preserve"> 6.65-9.11</t>
  </si>
  <si>
    <t xml:space="preserve"> 75-691 </t>
  </si>
  <si>
    <t xml:space="preserve">1.1-9.6 </t>
  </si>
  <si>
    <t xml:space="preserve">1.2-32 </t>
  </si>
  <si>
    <t xml:space="preserve">20-37 </t>
  </si>
  <si>
    <t xml:space="preserve">5.9-8.9 </t>
  </si>
  <si>
    <t xml:space="preserve">126-918 </t>
  </si>
  <si>
    <t xml:space="preserve">3.2-7.5 </t>
  </si>
  <si>
    <t xml:space="preserve">0.2-36 </t>
  </si>
  <si>
    <t xml:space="preserve">0-2200 </t>
  </si>
  <si>
    <t>5-36 x10</t>
  </si>
  <si>
    <t>13-35</t>
  </si>
  <si>
    <t xml:space="preserve"> 5.2-9.6 </t>
  </si>
  <si>
    <t xml:space="preserve">114-3994 </t>
  </si>
  <si>
    <t xml:space="preserve">1.2-11.3 </t>
  </si>
  <si>
    <t xml:space="preserve">0.2-20 </t>
  </si>
  <si>
    <t xml:space="preserve"> 0-800 </t>
  </si>
  <si>
    <t xml:space="preserve"> 15-41 </t>
  </si>
  <si>
    <t xml:space="preserve">6-9.2 </t>
  </si>
  <si>
    <t xml:space="preserve">115-3169 </t>
  </si>
  <si>
    <t>3.2-12.3</t>
  </si>
  <si>
    <t xml:space="preserve"> 0.0-26</t>
  </si>
  <si>
    <t xml:space="preserve"> 5-16000 </t>
  </si>
  <si>
    <t xml:space="preserve">0-340 </t>
  </si>
  <si>
    <t xml:space="preserve"> 2-2400 </t>
  </si>
  <si>
    <t>17-38</t>
  </si>
  <si>
    <t>6.51-9.3</t>
  </si>
  <si>
    <t>2-1600</t>
  </si>
  <si>
    <t>14-41</t>
  </si>
  <si>
    <t>6.9-8.9</t>
  </si>
  <si>
    <t xml:space="preserve">Krishna </t>
  </si>
  <si>
    <t xml:space="preserve">18-33 </t>
  </si>
  <si>
    <t xml:space="preserve">6.8-9.5 </t>
  </si>
  <si>
    <t>28-11050</t>
  </si>
  <si>
    <t xml:space="preserve"> 2.9-10.9 </t>
  </si>
  <si>
    <t xml:space="preserve">0.2 – 10.0 </t>
  </si>
  <si>
    <t xml:space="preserve">17-33300 </t>
  </si>
  <si>
    <t xml:space="preserve">18-35 </t>
  </si>
  <si>
    <t xml:space="preserve">6.7-8.9 </t>
  </si>
  <si>
    <t xml:space="preserve">36-40000 </t>
  </si>
  <si>
    <t>0.7-12.6</t>
  </si>
  <si>
    <t xml:space="preserve"> 0.5-17 </t>
  </si>
  <si>
    <t xml:space="preserve">18-38 </t>
  </si>
  <si>
    <t xml:space="preserve">6.7- 9 </t>
  </si>
  <si>
    <t xml:space="preserve">71-44000 </t>
  </si>
  <si>
    <t>0.4-9.2</t>
  </si>
  <si>
    <t xml:space="preserve"> 0.3-9 </t>
  </si>
  <si>
    <t xml:space="preserve">24-37 </t>
  </si>
  <si>
    <t>6.5-9.9</t>
  </si>
  <si>
    <t xml:space="preserve"> 69-43300 </t>
  </si>
  <si>
    <t xml:space="preserve">1.4-8.8 </t>
  </si>
  <si>
    <t xml:space="preserve">0.4-40 </t>
  </si>
  <si>
    <t>15-40</t>
  </si>
  <si>
    <t xml:space="preserve"> 6.32-9.30 </t>
  </si>
  <si>
    <t xml:space="preserve">76-2580 </t>
  </si>
  <si>
    <t>3.0-8.5</t>
  </si>
  <si>
    <t xml:space="preserve"> 0.4-14.8 </t>
  </si>
  <si>
    <t xml:space="preserve"> 13-38</t>
  </si>
  <si>
    <t xml:space="preserve"> 6.2-9.1 </t>
  </si>
  <si>
    <t>69-23400</t>
  </si>
  <si>
    <t xml:space="preserve"> 3.0-10 </t>
  </si>
  <si>
    <t xml:space="preserve">0.1-9.8 </t>
  </si>
  <si>
    <t xml:space="preserve"> 17.3-39 </t>
  </si>
  <si>
    <t>5.8-8.9</t>
  </si>
  <si>
    <t xml:space="preserve"> 44-14290 </t>
  </si>
  <si>
    <t xml:space="preserve">1.1-9.8 </t>
  </si>
  <si>
    <t xml:space="preserve">0.2-17.6 </t>
  </si>
  <si>
    <t xml:space="preserve"> 18.4-41 </t>
  </si>
  <si>
    <t xml:space="preserve">6.7-9.0 </t>
  </si>
  <si>
    <t xml:space="preserve">75-19960 </t>
  </si>
  <si>
    <t xml:space="preserve">0-12.6 </t>
  </si>
  <si>
    <t xml:space="preserve">0.3-9.6 </t>
  </si>
  <si>
    <t>8-170000</t>
  </si>
  <si>
    <t xml:space="preserve"> 0-1400 </t>
  </si>
  <si>
    <t xml:space="preserve">17-39 </t>
  </si>
  <si>
    <t>2-2400</t>
  </si>
  <si>
    <t xml:space="preserve">Cauvery </t>
  </si>
  <si>
    <t xml:space="preserve">21-37 </t>
  </si>
  <si>
    <t xml:space="preserve">2.0-9.2 </t>
  </si>
  <si>
    <t>31-53100</t>
  </si>
  <si>
    <t xml:space="preserve"> 0.1-12.6 </t>
  </si>
  <si>
    <t xml:space="preserve">0.1 – 26.6 </t>
  </si>
  <si>
    <t xml:space="preserve">8-34 </t>
  </si>
  <si>
    <t xml:space="preserve">7-9.2 </t>
  </si>
  <si>
    <t xml:space="preserve">42-57200 </t>
  </si>
  <si>
    <t xml:space="preserve">2.1-13.5 </t>
  </si>
  <si>
    <t xml:space="preserve">0.2-10 </t>
  </si>
  <si>
    <t xml:space="preserve">19- 35 </t>
  </si>
  <si>
    <t xml:space="preserve">6.6-9 </t>
  </si>
  <si>
    <t xml:space="preserve">35-39720 </t>
  </si>
  <si>
    <t xml:space="preserve">3.3-9.9 </t>
  </si>
  <si>
    <t xml:space="preserve">1-9 </t>
  </si>
  <si>
    <t>20-37</t>
  </si>
  <si>
    <t xml:space="preserve"> 6.2-9.5 </t>
  </si>
  <si>
    <t xml:space="preserve">28-48700 </t>
  </si>
  <si>
    <t>0.3-9.8</t>
  </si>
  <si>
    <t xml:space="preserve"> 1-12</t>
  </si>
  <si>
    <t xml:space="preserve"> 2-9500 </t>
  </si>
  <si>
    <t xml:space="preserve"> 7.0-9.3 </t>
  </si>
  <si>
    <t>26-1694</t>
  </si>
  <si>
    <t xml:space="preserve"> 2.7-8.9 </t>
  </si>
  <si>
    <t>1-6</t>
  </si>
  <si>
    <t xml:space="preserve"> 90-3500 </t>
  </si>
  <si>
    <t>3-1400</t>
  </si>
  <si>
    <t xml:space="preserve">19-32 </t>
  </si>
  <si>
    <t xml:space="preserve">6.5-8.8 </t>
  </si>
  <si>
    <t>28-56500</t>
  </si>
  <si>
    <t xml:space="preserve"> 0-12.4 </t>
  </si>
  <si>
    <t xml:space="preserve">0.1-38 </t>
  </si>
  <si>
    <t xml:space="preserve">20-35 </t>
  </si>
  <si>
    <t>27-28700</t>
  </si>
  <si>
    <t xml:space="preserve"> 0.6-14 </t>
  </si>
  <si>
    <t xml:space="preserve">0.1-23 </t>
  </si>
  <si>
    <t xml:space="preserve">27-5400 </t>
  </si>
  <si>
    <t xml:space="preserve">0-3500 </t>
  </si>
  <si>
    <t xml:space="preserve">20-34 </t>
  </si>
  <si>
    <t xml:space="preserve">65-81800 </t>
  </si>
  <si>
    <t xml:space="preserve">1.5-10.3 </t>
  </si>
  <si>
    <t xml:space="preserve">0.1-17 </t>
  </si>
  <si>
    <t xml:space="preserve">7-9200 </t>
  </si>
  <si>
    <t xml:space="preserve">2-5400 </t>
  </si>
  <si>
    <t>6.6-9.1</t>
  </si>
  <si>
    <t>1.3-12.9</t>
  </si>
  <si>
    <t>2-22000</t>
  </si>
  <si>
    <t>2-11000</t>
  </si>
  <si>
    <t>6.1-9.4</t>
  </si>
  <si>
    <t>52-54000</t>
  </si>
  <si>
    <t>45-22000</t>
  </si>
  <si>
    <t xml:space="preserve">Mahanadi </t>
  </si>
  <si>
    <t xml:space="preserve">7.3-8.9 </t>
  </si>
  <si>
    <t xml:space="preserve">114-15940 </t>
  </si>
  <si>
    <t>1.3-10.4</t>
  </si>
  <si>
    <t xml:space="preserve"> 1.0 – 7.6 </t>
  </si>
  <si>
    <t xml:space="preserve">15-30000 </t>
  </si>
  <si>
    <t xml:space="preserve">50-17000 </t>
  </si>
  <si>
    <t xml:space="preserve">17-37 </t>
  </si>
  <si>
    <t xml:space="preserve">6.5-8.6 </t>
  </si>
  <si>
    <t xml:space="preserve">77-83600 </t>
  </si>
  <si>
    <t xml:space="preserve">4.7-10.1 </t>
  </si>
  <si>
    <t xml:space="preserve">0.3-5.6 </t>
  </si>
  <si>
    <t xml:space="preserve">17- 34 </t>
  </si>
  <si>
    <t xml:space="preserve">6.3-8.8 </t>
  </si>
  <si>
    <t>105-20700</t>
  </si>
  <si>
    <t xml:space="preserve"> 4.4- 9.4 </t>
  </si>
  <si>
    <t xml:space="preserve">0.2-4 </t>
  </si>
  <si>
    <t xml:space="preserve"> 22-34 </t>
  </si>
  <si>
    <t xml:space="preserve">6.1-8.7 </t>
  </si>
  <si>
    <t xml:space="preserve">75-36279 </t>
  </si>
  <si>
    <t xml:space="preserve">4.5-10 </t>
  </si>
  <si>
    <t xml:space="preserve">0.2-16 </t>
  </si>
  <si>
    <t>20-32</t>
  </si>
  <si>
    <t xml:space="preserve"> 6.97-8.9 </t>
  </si>
  <si>
    <t>113-34587</t>
  </si>
  <si>
    <t xml:space="preserve"> 4.7-8.5 </t>
  </si>
  <si>
    <t xml:space="preserve"> 26-33</t>
  </si>
  <si>
    <t xml:space="preserve"> 7.3-8.54 </t>
  </si>
  <si>
    <t xml:space="preserve">102-813 </t>
  </si>
  <si>
    <t xml:space="preserve">1.2-3.6 </t>
  </si>
  <si>
    <t xml:space="preserve"> 18-36 </t>
  </si>
  <si>
    <t xml:space="preserve">6.7-8.8 </t>
  </si>
  <si>
    <t>109-29400</t>
  </si>
  <si>
    <t xml:space="preserve"> 0.8-8.9 </t>
  </si>
  <si>
    <t xml:space="preserve">0.2-4.6 </t>
  </si>
  <si>
    <t xml:space="preserve">103-48830 </t>
  </si>
  <si>
    <t xml:space="preserve">0.2-11 </t>
  </si>
  <si>
    <t xml:space="preserve">0.2-7.1 </t>
  </si>
  <si>
    <t xml:space="preserve">5-1600000 </t>
  </si>
  <si>
    <t xml:space="preserve">110-160000 </t>
  </si>
  <si>
    <t>7.0 – 9.3</t>
  </si>
  <si>
    <t>7.0-8.4</t>
  </si>
  <si>
    <t>39-39030</t>
  </si>
  <si>
    <t>11-200000</t>
  </si>
  <si>
    <t>5-156000</t>
  </si>
  <si>
    <t>18-37.5</t>
  </si>
  <si>
    <t>6.7-8.5</t>
  </si>
  <si>
    <t>140-33410</t>
  </si>
  <si>
    <t xml:space="preserve">Brahamani </t>
  </si>
  <si>
    <t>20-38</t>
  </si>
  <si>
    <t xml:space="preserve"> 7.0-8.4 </t>
  </si>
  <si>
    <t xml:space="preserve">81-376 </t>
  </si>
  <si>
    <t xml:space="preserve">5.2-9.8 </t>
  </si>
  <si>
    <t xml:space="preserve">1.5 – 6.0 </t>
  </si>
  <si>
    <t xml:space="preserve">80-90000 </t>
  </si>
  <si>
    <t xml:space="preserve">40-60000 </t>
  </si>
  <si>
    <t xml:space="preserve">17-35 </t>
  </si>
  <si>
    <t>6.6-8.4</t>
  </si>
  <si>
    <t xml:space="preserve"> 69-501 </t>
  </si>
  <si>
    <t xml:space="preserve">6.1-10.2 </t>
  </si>
  <si>
    <t xml:space="preserve">0.2-6 </t>
  </si>
  <si>
    <t xml:space="preserve">16-28 </t>
  </si>
  <si>
    <t>6.3-8.4</t>
  </si>
  <si>
    <t xml:space="preserve"> 47-402 </t>
  </si>
  <si>
    <t xml:space="preserve">6-9.6 </t>
  </si>
  <si>
    <t xml:space="preserve">0.2-7 </t>
  </si>
  <si>
    <t xml:space="preserve">16-34 </t>
  </si>
  <si>
    <t>6.3-8.7</t>
  </si>
  <si>
    <t xml:space="preserve"> 65-850 </t>
  </si>
  <si>
    <t>5.1-13.8</t>
  </si>
  <si>
    <t xml:space="preserve"> 0.3-5.2 </t>
  </si>
  <si>
    <t xml:space="preserve"> 330-16x1</t>
  </si>
  <si>
    <t xml:space="preserve">18-32 </t>
  </si>
  <si>
    <t xml:space="preserve">6.9-8.4 </t>
  </si>
  <si>
    <t xml:space="preserve">102-380 </t>
  </si>
  <si>
    <t xml:space="preserve">4.6-8.9 </t>
  </si>
  <si>
    <t>0.3-5.4</t>
  </si>
  <si>
    <t xml:space="preserve"> 940-5400 </t>
  </si>
  <si>
    <t xml:space="preserve">630-2400 </t>
  </si>
  <si>
    <t xml:space="preserve"> 91-582</t>
  </si>
  <si>
    <t xml:space="preserve"> 1.9-8.9 </t>
  </si>
  <si>
    <t>0.3-4.9</t>
  </si>
  <si>
    <t xml:space="preserve">6.4-8.4 </t>
  </si>
  <si>
    <t xml:space="preserve">93- 664 </t>
  </si>
  <si>
    <t xml:space="preserve">5.3- 9.7 </t>
  </si>
  <si>
    <t xml:space="preserve">0.4-6.2 </t>
  </si>
  <si>
    <t xml:space="preserve"> 6.6-8.5 </t>
  </si>
  <si>
    <t xml:space="preserve">70-431 </t>
  </si>
  <si>
    <t xml:space="preserve">4.5-18.3 </t>
  </si>
  <si>
    <t xml:space="preserve">0.2-5.8 </t>
  </si>
  <si>
    <t xml:space="preserve">940-22000 </t>
  </si>
  <si>
    <t xml:space="preserve">460-13000 </t>
  </si>
  <si>
    <t>19-37</t>
  </si>
  <si>
    <t>64-8.5</t>
  </si>
  <si>
    <t>99-363</t>
  </si>
  <si>
    <t>78-200000</t>
  </si>
  <si>
    <t>20-92000</t>
  </si>
  <si>
    <t>6.8-8.6</t>
  </si>
  <si>
    <t>117-412</t>
  </si>
  <si>
    <t>5.3-10.4</t>
  </si>
  <si>
    <t xml:space="preserve">Baitarni </t>
  </si>
  <si>
    <t xml:space="preserve">24-36 </t>
  </si>
  <si>
    <t xml:space="preserve">7.3-8.3 </t>
  </si>
  <si>
    <t xml:space="preserve">54-78400 </t>
  </si>
  <si>
    <t xml:space="preserve">6.8-9.3 </t>
  </si>
  <si>
    <t>2.0 – 6.8</t>
  </si>
  <si>
    <t xml:space="preserve"> 900-22000 </t>
  </si>
  <si>
    <t xml:space="preserve">700-11000 </t>
  </si>
  <si>
    <t xml:space="preserve">6.7-7.8 </t>
  </si>
  <si>
    <t>75-54802</t>
  </si>
  <si>
    <t xml:space="preserve"> 5.4-11.3 </t>
  </si>
  <si>
    <t xml:space="preserve">0.3-3.5 </t>
  </si>
  <si>
    <t>18-32</t>
  </si>
  <si>
    <t xml:space="preserve"> 6.6-8.1 </t>
  </si>
  <si>
    <t>64-29118</t>
  </si>
  <si>
    <t xml:space="preserve"> 5.9-9.8 </t>
  </si>
  <si>
    <t>0.4-2.6</t>
  </si>
  <si>
    <t xml:space="preserve"> 640-92000</t>
  </si>
  <si>
    <t>24-34</t>
  </si>
  <si>
    <t xml:space="preserve"> 7-8.6 </t>
  </si>
  <si>
    <t>68-42257</t>
  </si>
  <si>
    <t xml:space="preserve"> 5.2-8.8 </t>
  </si>
  <si>
    <t xml:space="preserve">0.4-4.3 </t>
  </si>
  <si>
    <t xml:space="preserve">15-25 </t>
  </si>
  <si>
    <t xml:space="preserve">7.6-8.4 </t>
  </si>
  <si>
    <t xml:space="preserve">90-2287 </t>
  </si>
  <si>
    <t xml:space="preserve">7.4-8.0 </t>
  </si>
  <si>
    <t xml:space="preserve">0.3-1.8 </t>
  </si>
  <si>
    <t xml:space="preserve">1400-4300 </t>
  </si>
  <si>
    <t xml:space="preserve">790-1700 </t>
  </si>
  <si>
    <t xml:space="preserve">7.3-8.2 </t>
  </si>
  <si>
    <t>136-19450</t>
  </si>
  <si>
    <t xml:space="preserve"> 5.6-8.8</t>
  </si>
  <si>
    <t xml:space="preserve"> 0.4-2.2 </t>
  </si>
  <si>
    <t xml:space="preserve">330-5400 </t>
  </si>
  <si>
    <t xml:space="preserve">170-2200 </t>
  </si>
  <si>
    <t>22-36</t>
  </si>
  <si>
    <t xml:space="preserve"> 7.5-8.2 </t>
  </si>
  <si>
    <t xml:space="preserve">75-48400 </t>
  </si>
  <si>
    <t>6.3-9.2</t>
  </si>
  <si>
    <t xml:space="preserve"> 0.8-2 </t>
  </si>
  <si>
    <t>940-5400</t>
  </si>
  <si>
    <t xml:space="preserve"> 700-3500 </t>
  </si>
  <si>
    <t>25-38</t>
  </si>
  <si>
    <t xml:space="preserve"> 6.7-8.4</t>
  </si>
  <si>
    <t xml:space="preserve"> 69-28400 </t>
  </si>
  <si>
    <t xml:space="preserve">6.1-9.0 </t>
  </si>
  <si>
    <t xml:space="preserve">0.6-3.4 </t>
  </si>
  <si>
    <t xml:space="preserve">630-5400 </t>
  </si>
  <si>
    <t xml:space="preserve">230-2800 </t>
  </si>
  <si>
    <t>7.1-8.4</t>
  </si>
  <si>
    <t>93-42560</t>
  </si>
  <si>
    <t>5.6-10</t>
  </si>
  <si>
    <t>230-17000</t>
  </si>
  <si>
    <t>130-11000</t>
  </si>
  <si>
    <t>10-37</t>
  </si>
  <si>
    <t>6.5-8.4</t>
  </si>
  <si>
    <t>107-34380</t>
  </si>
  <si>
    <t>5.1-9.2</t>
  </si>
  <si>
    <t xml:space="preserve">Subarnarekha </t>
  </si>
  <si>
    <t>6.5-8.0</t>
  </si>
  <si>
    <t xml:space="preserve"> 113-355 </t>
  </si>
  <si>
    <t xml:space="preserve">5.2-8.5 </t>
  </si>
  <si>
    <t xml:space="preserve">0.2 – 12.0 </t>
  </si>
  <si>
    <t xml:space="preserve">150-1800 </t>
  </si>
  <si>
    <t xml:space="preserve">70-540 </t>
  </si>
  <si>
    <t xml:space="preserve">133-346 </t>
  </si>
  <si>
    <t xml:space="preserve">1-2 </t>
  </si>
  <si>
    <t xml:space="preserve">300-7900 </t>
  </si>
  <si>
    <t xml:space="preserve">130-3300 </t>
  </si>
  <si>
    <t xml:space="preserve">24-28 </t>
  </si>
  <si>
    <t xml:space="preserve">7.8-8.3 </t>
  </si>
  <si>
    <t>152-623</t>
  </si>
  <si>
    <t xml:space="preserve"> 7.1-7.5</t>
  </si>
  <si>
    <t xml:space="preserve"> 0.4-2.5</t>
  </si>
  <si>
    <t xml:space="preserve"> 470-2200 </t>
  </si>
  <si>
    <t>270-700</t>
  </si>
  <si>
    <t xml:space="preserve">20-36 </t>
  </si>
  <si>
    <t xml:space="preserve">6.8-8.3 </t>
  </si>
  <si>
    <t xml:space="preserve">130-405 </t>
  </si>
  <si>
    <t xml:space="preserve">5.5-8.6 </t>
  </si>
  <si>
    <t xml:space="preserve">1.0-4.7 </t>
  </si>
  <si>
    <t>110-1400</t>
  </si>
  <si>
    <t xml:space="preserve"> 78-700 </t>
  </si>
  <si>
    <t xml:space="preserve">19-34 </t>
  </si>
  <si>
    <t>6.9-7.9</t>
  </si>
  <si>
    <t xml:space="preserve"> 192-15013</t>
  </si>
  <si>
    <t xml:space="preserve"> 5.8-8.2 </t>
  </si>
  <si>
    <t xml:space="preserve">0.3-4.6 </t>
  </si>
  <si>
    <t xml:space="preserve">19-37 </t>
  </si>
  <si>
    <t xml:space="preserve">6-8.1 </t>
  </si>
  <si>
    <t xml:space="preserve">134-740 </t>
  </si>
  <si>
    <t xml:space="preserve">4.6-8.7 </t>
  </si>
  <si>
    <t>0.9-8.0</t>
  </si>
  <si>
    <t xml:space="preserve"> 540-2400 </t>
  </si>
  <si>
    <t xml:space="preserve">200-920 </t>
  </si>
  <si>
    <t xml:space="preserve">19-35.5 </t>
  </si>
  <si>
    <t xml:space="preserve">6.5-8.0 </t>
  </si>
  <si>
    <t xml:space="preserve">119-332 </t>
  </si>
  <si>
    <t>5.1-8.9</t>
  </si>
  <si>
    <t xml:space="preserve"> 0.0-10.5 </t>
  </si>
  <si>
    <t xml:space="preserve">540-3500 </t>
  </si>
  <si>
    <t xml:space="preserve">200-1700 </t>
  </si>
  <si>
    <t xml:space="preserve">19.5-40 </t>
  </si>
  <si>
    <t>164-717</t>
  </si>
  <si>
    <t xml:space="preserve"> 4.0-8.5 </t>
  </si>
  <si>
    <t xml:space="preserve">0.4-6.3 </t>
  </si>
  <si>
    <t xml:space="preserve">280-2400 </t>
  </si>
  <si>
    <t xml:space="preserve">70-1300 </t>
  </si>
  <si>
    <t>5.9-8.2</t>
  </si>
  <si>
    <t>18-39</t>
  </si>
  <si>
    <t>6-8.5</t>
  </si>
  <si>
    <t>82-1211</t>
  </si>
  <si>
    <t>3.6-8.4</t>
  </si>
  <si>
    <t>640-92000</t>
  </si>
  <si>
    <t>90-54000</t>
  </si>
  <si>
    <t>Brahmaputra</t>
  </si>
  <si>
    <t>15-32</t>
  </si>
  <si>
    <t xml:space="preserve"> 6.5-9.0</t>
  </si>
  <si>
    <t xml:space="preserve"> 104-684</t>
  </si>
  <si>
    <t xml:space="preserve"> 1.1-10.5 </t>
  </si>
  <si>
    <t xml:space="preserve">0.1 – 3.9 </t>
  </si>
  <si>
    <t xml:space="preserve">360-240000 </t>
  </si>
  <si>
    <t xml:space="preserve">300-24000 </t>
  </si>
  <si>
    <t>14-32</t>
  </si>
  <si>
    <t xml:space="preserve"> 6.4-8.4 </t>
  </si>
  <si>
    <t xml:space="preserve">77-570 </t>
  </si>
  <si>
    <t xml:space="preserve">1.2-11.5 </t>
  </si>
  <si>
    <t xml:space="preserve">0.4-3.5 </t>
  </si>
  <si>
    <t xml:space="preserve"> 15-34</t>
  </si>
  <si>
    <t xml:space="preserve"> 5.2-9 </t>
  </si>
  <si>
    <t xml:space="preserve">91-445 </t>
  </si>
  <si>
    <t xml:space="preserve">1.1-9.4 </t>
  </si>
  <si>
    <t>360-24x104</t>
  </si>
  <si>
    <t xml:space="preserve">5.9-7.6 </t>
  </si>
  <si>
    <t xml:space="preserve">20-408 </t>
  </si>
  <si>
    <t>2-10.5</t>
  </si>
  <si>
    <t xml:space="preserve"> 0.3-6.2 </t>
  </si>
  <si>
    <t xml:space="preserve">18-30 </t>
  </si>
  <si>
    <t>6.9-8.0</t>
  </si>
  <si>
    <t xml:space="preserve"> 55-485 </t>
  </si>
  <si>
    <t xml:space="preserve">4.2-10.2 </t>
  </si>
  <si>
    <t xml:space="preserve">0.3-5.7 </t>
  </si>
  <si>
    <t xml:space="preserve">5.9-7.9 </t>
  </si>
  <si>
    <t xml:space="preserve">76-645 </t>
  </si>
  <si>
    <t xml:space="preserve">5.1-10 </t>
  </si>
  <si>
    <t xml:space="preserve">0.1-3.4 </t>
  </si>
  <si>
    <t xml:space="preserve"> 0-24 x10</t>
  </si>
  <si>
    <t xml:space="preserve"> 12-32 </t>
  </si>
  <si>
    <t xml:space="preserve">6.1-8.1 </t>
  </si>
  <si>
    <t xml:space="preserve">75-460 </t>
  </si>
  <si>
    <t xml:space="preserve">3.3-9.6 </t>
  </si>
  <si>
    <t>0.4-5.4</t>
  </si>
  <si>
    <t xml:space="preserve">17-31 </t>
  </si>
  <si>
    <t xml:space="preserve">69-303 </t>
  </si>
  <si>
    <t>4.4-10.5</t>
  </si>
  <si>
    <t xml:space="preserve"> 0.3-5.4 </t>
  </si>
  <si>
    <t xml:space="preserve">1-24000 </t>
  </si>
  <si>
    <t xml:space="preserve">0-1100 </t>
  </si>
  <si>
    <t>6.6-8.1</t>
  </si>
  <si>
    <t>67-359</t>
  </si>
  <si>
    <t>4.2-11</t>
  </si>
  <si>
    <t>6.4-8.3</t>
  </si>
  <si>
    <t xml:space="preserve">Satluj </t>
  </si>
  <si>
    <t>9-32</t>
  </si>
  <si>
    <t xml:space="preserve"> 6.8-8.8</t>
  </si>
  <si>
    <t xml:space="preserve"> 131-819 </t>
  </si>
  <si>
    <t xml:space="preserve">3.8-11.4 </t>
  </si>
  <si>
    <t>0.1 – 45.0</t>
  </si>
  <si>
    <t xml:space="preserve"> 8-35000 </t>
  </si>
  <si>
    <t xml:space="preserve">2-3500 </t>
  </si>
  <si>
    <t xml:space="preserve">5-30 </t>
  </si>
  <si>
    <t xml:space="preserve">6.9-8.9 </t>
  </si>
  <si>
    <t xml:space="preserve">164-1226 </t>
  </si>
  <si>
    <t>3.4-11.5</t>
  </si>
  <si>
    <t xml:space="preserve"> 0.1-24 </t>
  </si>
  <si>
    <t xml:space="preserve"> 1-1300</t>
  </si>
  <si>
    <t xml:space="preserve">9-29 </t>
  </si>
  <si>
    <t xml:space="preserve">7.1-8.3 </t>
  </si>
  <si>
    <t xml:space="preserve">144-694 </t>
  </si>
  <si>
    <t xml:space="preserve">1.6-10.3 </t>
  </si>
  <si>
    <t xml:space="preserve">0.1-64 </t>
  </si>
  <si>
    <t xml:space="preserve">10-28 </t>
  </si>
  <si>
    <t>7.1-8.3</t>
  </si>
  <si>
    <t xml:space="preserve"> 150-818</t>
  </si>
  <si>
    <t xml:space="preserve"> 2.8-14.2 </t>
  </si>
  <si>
    <t xml:space="preserve">0.1-40 </t>
  </si>
  <si>
    <t xml:space="preserve">7-28 </t>
  </si>
  <si>
    <t xml:space="preserve">7.1-8.26 </t>
  </si>
  <si>
    <t xml:space="preserve">160-958 </t>
  </si>
  <si>
    <t xml:space="preserve">2.8-10.6 </t>
  </si>
  <si>
    <t xml:space="preserve">0.1-32 </t>
  </si>
  <si>
    <t xml:space="preserve">2-26 </t>
  </si>
  <si>
    <t xml:space="preserve">7-8.6 </t>
  </si>
  <si>
    <t xml:space="preserve">145-865 </t>
  </si>
  <si>
    <t xml:space="preserve">3.2-11.9 </t>
  </si>
  <si>
    <t xml:space="preserve">0-28 </t>
  </si>
  <si>
    <t xml:space="preserve">4.5-23 </t>
  </si>
  <si>
    <t xml:space="preserve">7.0-8.5 </t>
  </si>
  <si>
    <t xml:space="preserve">162-843 </t>
  </si>
  <si>
    <t xml:space="preserve">1.2 - 12.4 </t>
  </si>
  <si>
    <t xml:space="preserve">0.0-48 </t>
  </si>
  <si>
    <t xml:space="preserve">7.5-26 </t>
  </si>
  <si>
    <t xml:space="preserve">6.3-8.5 </t>
  </si>
  <si>
    <t xml:space="preserve">124-932 </t>
  </si>
  <si>
    <t>0.6-11.4</t>
  </si>
  <si>
    <t xml:space="preserve"> 0.1-55 </t>
  </si>
  <si>
    <t>4-250000</t>
  </si>
  <si>
    <t xml:space="preserve"> 0-110000 </t>
  </si>
  <si>
    <t xml:space="preserve">4-27 </t>
  </si>
  <si>
    <t>4.2-8.6</t>
  </si>
  <si>
    <t>2.3-26.9</t>
  </si>
  <si>
    <t>6.8-8.7</t>
  </si>
  <si>
    <t>73-664</t>
  </si>
  <si>
    <t>7.0-8.7</t>
  </si>
  <si>
    <t xml:space="preserve">Beas </t>
  </si>
  <si>
    <t xml:space="preserve">3-32 </t>
  </si>
  <si>
    <t>7.1-8.7</t>
  </si>
  <si>
    <t xml:space="preserve"> 53-517</t>
  </si>
  <si>
    <t xml:space="preserve"> 5.2-11.5 </t>
  </si>
  <si>
    <t>0.3 – 5.0</t>
  </si>
  <si>
    <t xml:space="preserve"> 4-29 </t>
  </si>
  <si>
    <t xml:space="preserve">76-559 </t>
  </si>
  <si>
    <t>7-12</t>
  </si>
  <si>
    <t xml:space="preserve"> 0.1-6 </t>
  </si>
  <si>
    <t xml:space="preserve"> 2-1600 </t>
  </si>
  <si>
    <t xml:space="preserve">2-29 </t>
  </si>
  <si>
    <t xml:space="preserve">6.9-8.5 </t>
  </si>
  <si>
    <t xml:space="preserve">60-396 </t>
  </si>
  <si>
    <t xml:space="preserve">6.8-11.8 </t>
  </si>
  <si>
    <t xml:space="preserve">0.2-4.8 </t>
  </si>
  <si>
    <t xml:space="preserve"> 2-3500 </t>
  </si>
  <si>
    <t xml:space="preserve">54-395 </t>
  </si>
  <si>
    <t xml:space="preserve">4.8-13 </t>
  </si>
  <si>
    <t>0.2-10</t>
  </si>
  <si>
    <t xml:space="preserve">2-1100 </t>
  </si>
  <si>
    <t xml:space="preserve">7.0-8.2 </t>
  </si>
  <si>
    <t>94-395</t>
  </si>
  <si>
    <t xml:space="preserve"> 5.8-11.0 </t>
  </si>
  <si>
    <t xml:space="preserve">0.2-3.2 </t>
  </si>
  <si>
    <t xml:space="preserve"> 2-1100 </t>
  </si>
  <si>
    <t xml:space="preserve">2-22 </t>
  </si>
  <si>
    <t xml:space="preserve">86-470 </t>
  </si>
  <si>
    <t xml:space="preserve">5.9-12.8 </t>
  </si>
  <si>
    <t xml:space="preserve">0.1-2.9 </t>
  </si>
  <si>
    <t xml:space="preserve"> 1.5-22 </t>
  </si>
  <si>
    <t xml:space="preserve">7.0-8.4 </t>
  </si>
  <si>
    <t xml:space="preserve">53-432 </t>
  </si>
  <si>
    <t xml:space="preserve">3.8-12.5 </t>
  </si>
  <si>
    <t xml:space="preserve">0.1-7.6 </t>
  </si>
  <si>
    <t xml:space="preserve">5- 26 </t>
  </si>
  <si>
    <t xml:space="preserve">7.1-8.5 </t>
  </si>
  <si>
    <t>46-338</t>
  </si>
  <si>
    <t xml:space="preserve"> 6.4-11.8 </t>
  </si>
  <si>
    <t xml:space="preserve">0.1-4.3 </t>
  </si>
  <si>
    <t xml:space="preserve">7-2400 </t>
  </si>
  <si>
    <t>63-548</t>
  </si>
  <si>
    <t>7-39000</t>
  </si>
  <si>
    <t>2.5-24</t>
  </si>
  <si>
    <t>2-29.5</t>
  </si>
  <si>
    <t>6.6-7.9</t>
  </si>
  <si>
    <t>47-513</t>
  </si>
  <si>
    <t>3.8-12</t>
  </si>
  <si>
    <t>34-1600</t>
  </si>
  <si>
    <t>11-900</t>
  </si>
  <si>
    <t>2-390</t>
  </si>
  <si>
    <t>Source: Central Pollution Control Board.</t>
  </si>
  <si>
    <t>Sl.No.</t>
  </si>
  <si>
    <t>State</t>
  </si>
  <si>
    <t>Dissolved Oxygen (mg/l)</t>
  </si>
  <si>
    <t>BOD (mg/l)</t>
  </si>
  <si>
    <t>Total Coliform  (MPN/100ml)</t>
  </si>
  <si>
    <t>Fecal Coliform (MPN/100ml)</t>
  </si>
  <si>
    <t>MIN</t>
  </si>
  <si>
    <t>MAX</t>
  </si>
  <si>
    <t>MEAN</t>
  </si>
  <si>
    <t>Daman Diu</t>
  </si>
  <si>
    <t>8. 4</t>
  </si>
  <si>
    <t xml:space="preserve">      7. 9</t>
  </si>
  <si>
    <t>Tamilnadu</t>
  </si>
  <si>
    <t>Note : BOD  : Bio chemical Oxygen demand</t>
  </si>
  <si>
    <t xml:space="preserve">(µmhos/cm) : Micromhos per centimeter;   MPN: Most Probable Number </t>
  </si>
  <si>
    <t>A&amp;N Islands</t>
  </si>
  <si>
    <t>Dadra &amp; Nagar Haveli</t>
  </si>
  <si>
    <t>Jammu &amp; Kashmir #</t>
  </si>
  <si>
    <t>*Includes 4,921 sq km under Mangrove Cover</t>
  </si>
  <si>
    <t>Orissa</t>
  </si>
  <si>
    <t>North East Ranges</t>
  </si>
  <si>
    <t>Eastern Plains</t>
  </si>
  <si>
    <t>East Coast</t>
  </si>
  <si>
    <t>( Sq.Km)</t>
  </si>
  <si>
    <t>% of Geographical Area</t>
  </si>
  <si>
    <t xml:space="preserve">Source: State Forest Report 1991 - 2017, FSI </t>
  </si>
  <si>
    <t>Odisha$</t>
  </si>
  <si>
    <t>Source : India State of Forest Report 2005-2017, FSI</t>
  </si>
  <si>
    <t>Source : India State of Forest Report-  1991-2017, FSI</t>
  </si>
  <si>
    <t>Source : India State of Forest Report - 2001-2017, FSI</t>
  </si>
  <si>
    <t>Source: India State of Forest Report, 1991- 2017, FSI</t>
  </si>
  <si>
    <t>Source : India State of Forest Report- 2001 - 2017, Forest Survey of India</t>
  </si>
  <si>
    <r>
      <t>Geographic Area (Km</t>
    </r>
    <r>
      <rPr>
        <b/>
        <vertAlign val="superscript"/>
        <sz val="12"/>
        <rFont val="Calibri"/>
        <family val="2"/>
        <scheme val="minor"/>
      </rPr>
      <t>2</t>
    </r>
    <r>
      <rPr>
        <b/>
        <sz val="12"/>
        <rFont val="Calibri"/>
        <family val="2"/>
        <scheme val="minor"/>
      </rPr>
      <t>)</t>
    </r>
  </si>
  <si>
    <r>
      <t>Area (Km</t>
    </r>
    <r>
      <rPr>
        <b/>
        <vertAlign val="superscript"/>
        <sz val="12"/>
        <rFont val="Calibri"/>
        <family val="2"/>
        <scheme val="minor"/>
      </rPr>
      <t>2</t>
    </r>
    <r>
      <rPr>
        <b/>
        <sz val="12"/>
        <rFont val="Calibri"/>
        <family val="2"/>
        <scheme val="minor"/>
      </rPr>
      <t>)</t>
    </r>
  </si>
  <si>
    <r>
      <t xml:space="preserve"> Sulphur dioxide (SO</t>
    </r>
    <r>
      <rPr>
        <b/>
        <vertAlign val="subscript"/>
        <sz val="12"/>
        <rFont val="Calibri"/>
        <family val="2"/>
        <scheme val="minor"/>
      </rPr>
      <t>2</t>
    </r>
    <r>
      <rPr>
        <b/>
        <sz val="12"/>
        <rFont val="Calibri"/>
        <family val="2"/>
        <scheme val="minor"/>
      </rPr>
      <t>)</t>
    </r>
  </si>
  <si>
    <r>
      <t>SO</t>
    </r>
    <r>
      <rPr>
        <vertAlign val="subscript"/>
        <sz val="11"/>
        <rFont val="Calibri"/>
        <family val="2"/>
        <scheme val="minor"/>
      </rPr>
      <t xml:space="preserve">2 </t>
    </r>
    <r>
      <rPr>
        <sz val="11"/>
        <rFont val="Calibri"/>
        <family val="2"/>
        <scheme val="minor"/>
      </rPr>
      <t>: Sulphur dioxide</t>
    </r>
  </si>
  <si>
    <r>
      <t>300-25x10</t>
    </r>
    <r>
      <rPr>
        <vertAlign val="superscript"/>
        <sz val="11"/>
        <rFont val="Calibri"/>
        <family val="2"/>
        <scheme val="minor"/>
      </rPr>
      <t>5</t>
    </r>
  </si>
  <si>
    <r>
      <t xml:space="preserve"> 20-11x10</t>
    </r>
    <r>
      <rPr>
        <vertAlign val="superscript"/>
        <sz val="11"/>
        <rFont val="Calibri"/>
        <family val="2"/>
        <scheme val="minor"/>
      </rPr>
      <t>5</t>
    </r>
  </si>
  <si>
    <r>
      <t>47-45x10</t>
    </r>
    <r>
      <rPr>
        <vertAlign val="superscript"/>
        <sz val="11"/>
        <rFont val="Calibri"/>
        <family val="2"/>
        <scheme val="minor"/>
      </rPr>
      <t>5</t>
    </r>
  </si>
  <si>
    <r>
      <t xml:space="preserve"> 26-12x10</t>
    </r>
    <r>
      <rPr>
        <vertAlign val="superscript"/>
        <sz val="11"/>
        <rFont val="Calibri"/>
        <family val="2"/>
        <scheme val="minor"/>
      </rPr>
      <t>5</t>
    </r>
  </si>
  <si>
    <r>
      <t>11-45x10</t>
    </r>
    <r>
      <rPr>
        <vertAlign val="superscript"/>
        <sz val="11"/>
        <rFont val="Calibri"/>
        <family val="2"/>
        <scheme val="minor"/>
      </rPr>
      <t>5</t>
    </r>
  </si>
  <si>
    <r>
      <t xml:space="preserve"> 11-7x10</t>
    </r>
    <r>
      <rPr>
        <vertAlign val="superscript"/>
        <sz val="11"/>
        <rFont val="Calibri"/>
        <family val="2"/>
        <scheme val="minor"/>
      </rPr>
      <t>5</t>
    </r>
  </si>
  <si>
    <r>
      <t>13-45x10</t>
    </r>
    <r>
      <rPr>
        <vertAlign val="superscript"/>
        <sz val="11"/>
        <rFont val="Calibri"/>
        <family val="2"/>
        <scheme val="minor"/>
      </rPr>
      <t>5</t>
    </r>
  </si>
  <si>
    <r>
      <t xml:space="preserve"> 13-11x10</t>
    </r>
    <r>
      <rPr>
        <vertAlign val="superscript"/>
        <sz val="11"/>
        <rFont val="Calibri"/>
        <family val="2"/>
        <scheme val="minor"/>
      </rPr>
      <t>5</t>
    </r>
  </si>
  <si>
    <r>
      <t>1-25x10</t>
    </r>
    <r>
      <rPr>
        <vertAlign val="superscript"/>
        <sz val="11"/>
        <rFont val="Calibri"/>
        <family val="2"/>
        <scheme val="minor"/>
      </rPr>
      <t>5</t>
    </r>
  </si>
  <si>
    <r>
      <t>17-11x10</t>
    </r>
    <r>
      <rPr>
        <vertAlign val="superscript"/>
        <sz val="11"/>
        <rFont val="Calibri"/>
        <family val="2"/>
        <scheme val="minor"/>
      </rPr>
      <t>5</t>
    </r>
  </si>
  <si>
    <r>
      <t>0-28x10</t>
    </r>
    <r>
      <rPr>
        <vertAlign val="superscript"/>
        <sz val="11"/>
        <rFont val="Calibri"/>
        <family val="2"/>
        <scheme val="minor"/>
      </rPr>
      <t>5</t>
    </r>
  </si>
  <si>
    <r>
      <t xml:space="preserve"> 0-7 x10</t>
    </r>
    <r>
      <rPr>
        <vertAlign val="superscript"/>
        <sz val="11"/>
        <rFont val="Calibri"/>
        <family val="2"/>
        <scheme val="minor"/>
      </rPr>
      <t>5</t>
    </r>
  </si>
  <si>
    <r>
      <t xml:space="preserve"> 0- 101 x10</t>
    </r>
    <r>
      <rPr>
        <vertAlign val="superscript"/>
        <sz val="11"/>
        <rFont val="Calibri"/>
        <family val="2"/>
        <scheme val="minor"/>
      </rPr>
      <t>5</t>
    </r>
  </si>
  <si>
    <r>
      <t xml:space="preserve"> 0 - 85 x10</t>
    </r>
    <r>
      <rPr>
        <vertAlign val="superscript"/>
        <sz val="11"/>
        <rFont val="Calibri"/>
        <family val="2"/>
        <scheme val="minor"/>
      </rPr>
      <t>5</t>
    </r>
  </si>
  <si>
    <r>
      <t xml:space="preserve"> 2-65 x10</t>
    </r>
    <r>
      <rPr>
        <vertAlign val="superscript"/>
        <sz val="11"/>
        <rFont val="Calibri"/>
        <family val="2"/>
        <scheme val="minor"/>
      </rPr>
      <t>4</t>
    </r>
  </si>
  <si>
    <r>
      <t xml:space="preserve"> 0-4 x10</t>
    </r>
    <r>
      <rPr>
        <vertAlign val="superscript"/>
        <sz val="11"/>
        <rFont val="Calibri"/>
        <family val="2"/>
        <scheme val="minor"/>
      </rPr>
      <t>4</t>
    </r>
  </si>
  <si>
    <r>
      <t xml:space="preserve"> 27-26.3x10</t>
    </r>
    <r>
      <rPr>
        <vertAlign val="superscript"/>
        <sz val="11"/>
        <rFont val="Calibri"/>
        <family val="2"/>
        <scheme val="minor"/>
      </rPr>
      <t>6</t>
    </r>
  </si>
  <si>
    <r>
      <t xml:space="preserve"> 11-17.2x10</t>
    </r>
    <r>
      <rPr>
        <vertAlign val="superscript"/>
        <sz val="11"/>
        <rFont val="Calibri"/>
        <family val="2"/>
        <scheme val="minor"/>
      </rPr>
      <t>5</t>
    </r>
  </si>
  <si>
    <r>
      <t>110-171x10</t>
    </r>
    <r>
      <rPr>
        <vertAlign val="superscript"/>
        <sz val="11"/>
        <rFont val="Calibri"/>
        <family val="2"/>
        <scheme val="minor"/>
      </rPr>
      <t>7</t>
    </r>
  </si>
  <si>
    <r>
      <t xml:space="preserve"> 40-203x10</t>
    </r>
    <r>
      <rPr>
        <vertAlign val="superscript"/>
        <sz val="11"/>
        <rFont val="Calibri"/>
        <family val="2"/>
        <scheme val="minor"/>
      </rPr>
      <t>6</t>
    </r>
  </si>
  <si>
    <r>
      <t xml:space="preserve"> 21-1103x10</t>
    </r>
    <r>
      <rPr>
        <vertAlign val="superscript"/>
        <sz val="11"/>
        <rFont val="Calibri"/>
        <family val="2"/>
        <scheme val="minor"/>
      </rPr>
      <t>6</t>
    </r>
  </si>
  <si>
    <r>
      <t xml:space="preserve"> 18-62x10</t>
    </r>
    <r>
      <rPr>
        <vertAlign val="superscript"/>
        <sz val="11"/>
        <rFont val="Calibri"/>
        <family val="2"/>
        <scheme val="minor"/>
      </rPr>
      <t>6</t>
    </r>
  </si>
  <si>
    <r>
      <t>14-307x10</t>
    </r>
    <r>
      <rPr>
        <vertAlign val="superscript"/>
        <sz val="11"/>
        <rFont val="Calibri"/>
        <family val="2"/>
        <scheme val="minor"/>
      </rPr>
      <t>6</t>
    </r>
  </si>
  <si>
    <r>
      <t xml:space="preserve"> 11-52x10</t>
    </r>
    <r>
      <rPr>
        <vertAlign val="superscript"/>
        <sz val="11"/>
        <rFont val="Calibri"/>
        <family val="2"/>
        <scheme val="minor"/>
      </rPr>
      <t>5</t>
    </r>
  </si>
  <si>
    <r>
      <t>7-231x10</t>
    </r>
    <r>
      <rPr>
        <vertAlign val="superscript"/>
        <sz val="11"/>
        <rFont val="Calibri"/>
        <family val="2"/>
        <scheme val="minor"/>
      </rPr>
      <t>7</t>
    </r>
  </si>
  <si>
    <r>
      <t xml:space="preserve"> 2-13x10</t>
    </r>
    <r>
      <rPr>
        <vertAlign val="superscript"/>
        <sz val="11"/>
        <rFont val="Calibri"/>
        <family val="2"/>
        <scheme val="minor"/>
      </rPr>
      <t>6</t>
    </r>
  </si>
  <si>
    <r>
      <t xml:space="preserve"> 0-32 x10</t>
    </r>
    <r>
      <rPr>
        <vertAlign val="superscript"/>
        <sz val="11"/>
        <rFont val="Calibri"/>
        <family val="2"/>
        <scheme val="minor"/>
      </rPr>
      <t>7</t>
    </r>
  </si>
  <si>
    <r>
      <t xml:space="preserve"> 0-23 x10</t>
    </r>
    <r>
      <rPr>
        <vertAlign val="superscript"/>
        <sz val="11"/>
        <rFont val="Calibri"/>
        <family val="2"/>
        <scheme val="minor"/>
      </rPr>
      <t>6</t>
    </r>
  </si>
  <si>
    <r>
      <t xml:space="preserve"> 0 - 103x10</t>
    </r>
    <r>
      <rPr>
        <vertAlign val="superscript"/>
        <sz val="11"/>
        <rFont val="Calibri"/>
        <family val="2"/>
        <scheme val="minor"/>
      </rPr>
      <t>6</t>
    </r>
  </si>
  <si>
    <r>
      <t xml:space="preserve"> 11 -109x10</t>
    </r>
    <r>
      <rPr>
        <vertAlign val="superscript"/>
        <sz val="11"/>
        <rFont val="Calibri"/>
        <family val="2"/>
        <scheme val="minor"/>
      </rPr>
      <t>5</t>
    </r>
  </si>
  <si>
    <r>
      <t xml:space="preserve"> 4 - 23 x10</t>
    </r>
    <r>
      <rPr>
        <vertAlign val="superscript"/>
        <sz val="11"/>
        <rFont val="Calibri"/>
        <family val="2"/>
        <scheme val="minor"/>
      </rPr>
      <t>9</t>
    </r>
  </si>
  <si>
    <r>
      <t xml:space="preserve"> 9 - 21 x10</t>
    </r>
    <r>
      <rPr>
        <vertAlign val="superscript"/>
        <sz val="11"/>
        <rFont val="Calibri"/>
        <family val="2"/>
        <scheme val="minor"/>
      </rPr>
      <t>8</t>
    </r>
  </si>
  <si>
    <r>
      <t xml:space="preserve"> 3-14x10</t>
    </r>
    <r>
      <rPr>
        <vertAlign val="superscript"/>
        <sz val="11"/>
        <rFont val="Calibri"/>
        <family val="2"/>
        <scheme val="minor"/>
      </rPr>
      <t>3</t>
    </r>
  </si>
  <si>
    <r>
      <t xml:space="preserve"> 2-1x10</t>
    </r>
    <r>
      <rPr>
        <vertAlign val="superscript"/>
        <sz val="11"/>
        <rFont val="Calibri"/>
        <family val="2"/>
        <scheme val="minor"/>
      </rPr>
      <t>3</t>
    </r>
  </si>
  <si>
    <r>
      <t>3-5X10</t>
    </r>
    <r>
      <rPr>
        <vertAlign val="superscript"/>
        <sz val="11"/>
        <rFont val="Calibri"/>
        <family val="2"/>
        <scheme val="minor"/>
      </rPr>
      <t>5</t>
    </r>
  </si>
  <si>
    <r>
      <t xml:space="preserve"> 2-9X10</t>
    </r>
    <r>
      <rPr>
        <vertAlign val="superscript"/>
        <sz val="11"/>
        <rFont val="Calibri"/>
        <family val="2"/>
        <scheme val="minor"/>
      </rPr>
      <t>4</t>
    </r>
  </si>
  <si>
    <r>
      <t>2-46X10</t>
    </r>
    <r>
      <rPr>
        <vertAlign val="superscript"/>
        <sz val="11"/>
        <rFont val="Calibri"/>
        <family val="2"/>
        <scheme val="minor"/>
      </rPr>
      <t>4</t>
    </r>
  </si>
  <si>
    <r>
      <t xml:space="preserve"> 2-15X10</t>
    </r>
    <r>
      <rPr>
        <vertAlign val="superscript"/>
        <sz val="11"/>
        <rFont val="Calibri"/>
        <family val="2"/>
        <scheme val="minor"/>
      </rPr>
      <t>4</t>
    </r>
  </si>
  <si>
    <r>
      <t>5-11X10</t>
    </r>
    <r>
      <rPr>
        <vertAlign val="superscript"/>
        <sz val="11"/>
        <rFont val="Calibri"/>
        <family val="2"/>
        <scheme val="minor"/>
      </rPr>
      <t>4</t>
    </r>
  </si>
  <si>
    <r>
      <t xml:space="preserve"> 2-11X10</t>
    </r>
    <r>
      <rPr>
        <vertAlign val="superscript"/>
        <sz val="11"/>
        <rFont val="Calibri"/>
        <family val="2"/>
        <scheme val="minor"/>
      </rPr>
      <t>4</t>
    </r>
  </si>
  <si>
    <r>
      <t>17-46 x10</t>
    </r>
    <r>
      <rPr>
        <vertAlign val="superscript"/>
        <sz val="11"/>
        <rFont val="Calibri"/>
        <family val="2"/>
        <scheme val="minor"/>
      </rPr>
      <t>3</t>
    </r>
  </si>
  <si>
    <r>
      <t xml:space="preserve"> 7-15 x10</t>
    </r>
    <r>
      <rPr>
        <vertAlign val="superscript"/>
        <sz val="11"/>
        <rFont val="Calibri"/>
        <family val="2"/>
        <scheme val="minor"/>
      </rPr>
      <t>3</t>
    </r>
  </si>
  <si>
    <r>
      <t>0-46 X10</t>
    </r>
    <r>
      <rPr>
        <vertAlign val="superscript"/>
        <sz val="11"/>
        <rFont val="Calibri"/>
        <family val="2"/>
        <scheme val="minor"/>
      </rPr>
      <t>4</t>
    </r>
  </si>
  <si>
    <r>
      <t xml:space="preserve"> 0-24 X10</t>
    </r>
    <r>
      <rPr>
        <vertAlign val="superscript"/>
        <sz val="11"/>
        <rFont val="Calibri"/>
        <family val="2"/>
        <scheme val="minor"/>
      </rPr>
      <t>4</t>
    </r>
  </si>
  <si>
    <r>
      <t>4-22 x 10</t>
    </r>
    <r>
      <rPr>
        <vertAlign val="superscript"/>
        <sz val="11"/>
        <rFont val="Calibri"/>
        <family val="2"/>
        <scheme val="minor"/>
      </rPr>
      <t>4</t>
    </r>
  </si>
  <si>
    <r>
      <t xml:space="preserve"> 2-5 x 10</t>
    </r>
    <r>
      <rPr>
        <vertAlign val="superscript"/>
        <sz val="11"/>
        <rFont val="Calibri"/>
        <family val="2"/>
        <scheme val="minor"/>
      </rPr>
      <t>4</t>
    </r>
  </si>
  <si>
    <r>
      <t xml:space="preserve"> 2-33 x 10</t>
    </r>
    <r>
      <rPr>
        <vertAlign val="superscript"/>
        <sz val="11"/>
        <rFont val="Calibri"/>
        <family val="2"/>
        <scheme val="minor"/>
      </rPr>
      <t>3</t>
    </r>
  </si>
  <si>
    <r>
      <t xml:space="preserve"> 1-10 x 10</t>
    </r>
    <r>
      <rPr>
        <vertAlign val="superscript"/>
        <sz val="11"/>
        <rFont val="Calibri"/>
        <family val="2"/>
        <scheme val="minor"/>
      </rPr>
      <t>3</t>
    </r>
  </si>
  <si>
    <r>
      <t>2-31 x 10</t>
    </r>
    <r>
      <rPr>
        <vertAlign val="superscript"/>
        <sz val="11"/>
        <rFont val="Calibri"/>
        <family val="2"/>
        <scheme val="minor"/>
      </rPr>
      <t>3</t>
    </r>
  </si>
  <si>
    <r>
      <t xml:space="preserve"> 2-6 x 10</t>
    </r>
    <r>
      <rPr>
        <vertAlign val="superscript"/>
        <sz val="11"/>
        <rFont val="Calibri"/>
        <family val="2"/>
        <scheme val="minor"/>
      </rPr>
      <t>3</t>
    </r>
  </si>
  <si>
    <r>
      <t>3-28 x10</t>
    </r>
    <r>
      <rPr>
        <vertAlign val="superscript"/>
        <sz val="11"/>
        <rFont val="Calibri"/>
        <family val="2"/>
        <scheme val="minor"/>
      </rPr>
      <t>3</t>
    </r>
  </si>
  <si>
    <r>
      <t>3-1 x 10</t>
    </r>
    <r>
      <rPr>
        <vertAlign val="superscript"/>
        <sz val="11"/>
        <rFont val="Calibri"/>
        <family val="2"/>
        <scheme val="minor"/>
      </rPr>
      <t>3</t>
    </r>
  </si>
  <si>
    <r>
      <t>6-7 x 10</t>
    </r>
    <r>
      <rPr>
        <vertAlign val="superscript"/>
        <sz val="11"/>
        <rFont val="Calibri"/>
        <family val="2"/>
        <scheme val="minor"/>
      </rPr>
      <t>4</t>
    </r>
  </si>
  <si>
    <r>
      <t>2-2 x 10</t>
    </r>
    <r>
      <rPr>
        <vertAlign val="superscript"/>
        <sz val="11"/>
        <rFont val="Calibri"/>
        <family val="2"/>
        <scheme val="minor"/>
      </rPr>
      <t>4</t>
    </r>
  </si>
  <si>
    <r>
      <t>15-124 x 10</t>
    </r>
    <r>
      <rPr>
        <vertAlign val="superscript"/>
        <sz val="11"/>
        <rFont val="Calibri"/>
        <family val="2"/>
        <scheme val="minor"/>
      </rPr>
      <t>3</t>
    </r>
  </si>
  <si>
    <r>
      <t xml:space="preserve"> 3-28 x 10</t>
    </r>
    <r>
      <rPr>
        <vertAlign val="superscript"/>
        <sz val="11"/>
        <rFont val="Calibri"/>
        <family val="2"/>
        <scheme val="minor"/>
      </rPr>
      <t>3</t>
    </r>
  </si>
  <si>
    <r>
      <t>17-84 x 10</t>
    </r>
    <r>
      <rPr>
        <vertAlign val="superscript"/>
        <sz val="11"/>
        <rFont val="Calibri"/>
        <family val="2"/>
        <scheme val="minor"/>
      </rPr>
      <t>3</t>
    </r>
  </si>
  <si>
    <r>
      <t xml:space="preserve"> 1-34 x 10</t>
    </r>
    <r>
      <rPr>
        <vertAlign val="superscript"/>
        <sz val="11"/>
        <rFont val="Calibri"/>
        <family val="2"/>
        <scheme val="minor"/>
      </rPr>
      <t>3</t>
    </r>
  </si>
  <si>
    <r>
      <t>4-86 x 10</t>
    </r>
    <r>
      <rPr>
        <vertAlign val="superscript"/>
        <sz val="11"/>
        <rFont val="Calibri"/>
        <family val="2"/>
        <scheme val="minor"/>
      </rPr>
      <t>3</t>
    </r>
  </si>
  <si>
    <r>
      <t xml:space="preserve"> 1-6 x 10</t>
    </r>
    <r>
      <rPr>
        <vertAlign val="superscript"/>
        <sz val="11"/>
        <rFont val="Calibri"/>
        <family val="2"/>
        <scheme val="minor"/>
      </rPr>
      <t>3</t>
    </r>
  </si>
  <si>
    <r>
      <t>0-71x10</t>
    </r>
    <r>
      <rPr>
        <vertAlign val="superscript"/>
        <sz val="11"/>
        <rFont val="Calibri"/>
        <family val="2"/>
        <scheme val="minor"/>
      </rPr>
      <t>3</t>
    </r>
  </si>
  <si>
    <r>
      <t xml:space="preserve"> 0-1600 </t>
    </r>
    <r>
      <rPr>
        <vertAlign val="superscript"/>
        <sz val="11"/>
        <rFont val="Calibri"/>
        <family val="2"/>
        <scheme val="minor"/>
      </rPr>
      <t>3</t>
    </r>
  </si>
  <si>
    <r>
      <t>8-16 x 10</t>
    </r>
    <r>
      <rPr>
        <vertAlign val="superscript"/>
        <sz val="11"/>
        <rFont val="Calibri"/>
        <family val="2"/>
        <scheme val="minor"/>
      </rPr>
      <t>3</t>
    </r>
  </si>
  <si>
    <r>
      <t xml:space="preserve"> 0-3 x 10</t>
    </r>
    <r>
      <rPr>
        <vertAlign val="superscript"/>
        <sz val="11"/>
        <rFont val="Calibri"/>
        <family val="2"/>
        <scheme val="minor"/>
      </rPr>
      <t>3</t>
    </r>
  </si>
  <si>
    <r>
      <t>39-16 x 10</t>
    </r>
    <r>
      <rPr>
        <vertAlign val="superscript"/>
        <sz val="11"/>
        <rFont val="Calibri"/>
        <family val="2"/>
        <scheme val="minor"/>
      </rPr>
      <t>3</t>
    </r>
  </si>
  <si>
    <r>
      <t xml:space="preserve"> 2-28 x 10</t>
    </r>
    <r>
      <rPr>
        <vertAlign val="superscript"/>
        <sz val="11"/>
        <rFont val="Calibri"/>
        <family val="2"/>
        <scheme val="minor"/>
      </rPr>
      <t>3</t>
    </r>
  </si>
  <si>
    <r>
      <t>4-22 x 10</t>
    </r>
    <r>
      <rPr>
        <vertAlign val="superscript"/>
        <sz val="11"/>
        <rFont val="Calibri"/>
        <family val="2"/>
        <scheme val="minor"/>
      </rPr>
      <t>3</t>
    </r>
  </si>
  <si>
    <r>
      <t xml:space="preserve"> 2-4 x 10</t>
    </r>
    <r>
      <rPr>
        <vertAlign val="superscript"/>
        <sz val="11"/>
        <rFont val="Calibri"/>
        <family val="2"/>
        <scheme val="minor"/>
      </rPr>
      <t>3</t>
    </r>
  </si>
  <si>
    <r>
      <t>2-5 x 10</t>
    </r>
    <r>
      <rPr>
        <vertAlign val="superscript"/>
        <sz val="11"/>
        <rFont val="Calibri"/>
        <family val="2"/>
        <scheme val="minor"/>
      </rPr>
      <t>4</t>
    </r>
  </si>
  <si>
    <r>
      <t xml:space="preserve"> 2-17 x 10</t>
    </r>
    <r>
      <rPr>
        <vertAlign val="superscript"/>
        <sz val="11"/>
        <rFont val="Calibri"/>
        <family val="2"/>
        <scheme val="minor"/>
      </rPr>
      <t>3</t>
    </r>
  </si>
  <si>
    <r>
      <t>1-3 x 10</t>
    </r>
    <r>
      <rPr>
        <vertAlign val="superscript"/>
        <sz val="11"/>
        <rFont val="Calibri"/>
        <family val="2"/>
        <scheme val="minor"/>
      </rPr>
      <t>3</t>
    </r>
  </si>
  <si>
    <r>
      <t>40-28 x10</t>
    </r>
    <r>
      <rPr>
        <vertAlign val="superscript"/>
        <sz val="11"/>
        <rFont val="Calibri"/>
        <family val="2"/>
        <scheme val="minor"/>
      </rPr>
      <t>3</t>
    </r>
  </si>
  <si>
    <r>
      <t xml:space="preserve"> 4-17 x10</t>
    </r>
    <r>
      <rPr>
        <vertAlign val="superscript"/>
        <sz val="11"/>
        <rFont val="Calibri"/>
        <family val="2"/>
        <scheme val="minor"/>
      </rPr>
      <t>3</t>
    </r>
  </si>
  <si>
    <r>
      <t>4-35X10</t>
    </r>
    <r>
      <rPr>
        <vertAlign val="superscript"/>
        <sz val="11"/>
        <rFont val="Calibri"/>
        <family val="2"/>
        <scheme val="minor"/>
      </rPr>
      <t>3</t>
    </r>
  </si>
  <si>
    <r>
      <t xml:space="preserve"> 50-28X10</t>
    </r>
    <r>
      <rPr>
        <vertAlign val="superscript"/>
        <sz val="11"/>
        <rFont val="Calibri"/>
        <family val="2"/>
        <scheme val="minor"/>
      </rPr>
      <t>3</t>
    </r>
  </si>
  <si>
    <r>
      <t>3-92X10</t>
    </r>
    <r>
      <rPr>
        <vertAlign val="superscript"/>
        <sz val="11"/>
        <rFont val="Calibri"/>
        <family val="2"/>
        <scheme val="minor"/>
      </rPr>
      <t>3</t>
    </r>
  </si>
  <si>
    <r>
      <t xml:space="preserve"> 27-24X10</t>
    </r>
    <r>
      <rPr>
        <vertAlign val="superscript"/>
        <sz val="11"/>
        <rFont val="Calibri"/>
        <family val="2"/>
        <scheme val="minor"/>
      </rPr>
      <t>3</t>
    </r>
  </si>
  <si>
    <r>
      <t xml:space="preserve"> 78-54X10</t>
    </r>
    <r>
      <rPr>
        <vertAlign val="superscript"/>
        <sz val="11"/>
        <rFont val="Calibri"/>
        <family val="2"/>
        <scheme val="minor"/>
      </rPr>
      <t>3</t>
    </r>
  </si>
  <si>
    <r>
      <t>14-92X10</t>
    </r>
    <r>
      <rPr>
        <vertAlign val="superscript"/>
        <sz val="11"/>
        <rFont val="Calibri"/>
        <family val="2"/>
        <scheme val="minor"/>
      </rPr>
      <t>3</t>
    </r>
  </si>
  <si>
    <r>
      <t xml:space="preserve"> 68-54X10</t>
    </r>
    <r>
      <rPr>
        <vertAlign val="superscript"/>
        <sz val="11"/>
        <rFont val="Calibri"/>
        <family val="2"/>
        <scheme val="minor"/>
      </rPr>
      <t>3</t>
    </r>
  </si>
  <si>
    <r>
      <t>27-35 x10</t>
    </r>
    <r>
      <rPr>
        <vertAlign val="superscript"/>
        <sz val="11"/>
        <rFont val="Calibri"/>
        <family val="2"/>
        <scheme val="minor"/>
      </rPr>
      <t>3</t>
    </r>
  </si>
  <si>
    <r>
      <t xml:space="preserve"> 700-17 x10</t>
    </r>
    <r>
      <rPr>
        <vertAlign val="superscript"/>
        <sz val="11"/>
        <rFont val="Calibri"/>
        <family val="2"/>
        <scheme val="minor"/>
      </rPr>
      <t>3</t>
    </r>
  </si>
  <si>
    <r>
      <t>15-16 x10</t>
    </r>
    <r>
      <rPr>
        <vertAlign val="superscript"/>
        <sz val="11"/>
        <rFont val="Calibri"/>
        <family val="2"/>
        <scheme val="minor"/>
      </rPr>
      <t>4</t>
    </r>
  </si>
  <si>
    <r>
      <t xml:space="preserve"> 310- 54 x10</t>
    </r>
    <r>
      <rPr>
        <vertAlign val="superscript"/>
        <sz val="11"/>
        <rFont val="Calibri"/>
        <family val="2"/>
        <scheme val="minor"/>
      </rPr>
      <t>3</t>
    </r>
  </si>
  <si>
    <r>
      <t>90-24x10</t>
    </r>
    <r>
      <rPr>
        <vertAlign val="superscript"/>
        <sz val="11"/>
        <rFont val="Calibri"/>
        <family val="2"/>
        <scheme val="minor"/>
      </rPr>
      <t>3</t>
    </r>
  </si>
  <si>
    <r>
      <t xml:space="preserve"> 60-14x10</t>
    </r>
    <r>
      <rPr>
        <vertAlign val="superscript"/>
        <sz val="11"/>
        <rFont val="Calibri"/>
        <family val="2"/>
        <scheme val="minor"/>
      </rPr>
      <t>3</t>
    </r>
  </si>
  <si>
    <r>
      <t>490-28x10</t>
    </r>
    <r>
      <rPr>
        <vertAlign val="superscript"/>
        <sz val="11"/>
        <rFont val="Calibri"/>
        <family val="2"/>
        <scheme val="minor"/>
      </rPr>
      <t>3</t>
    </r>
  </si>
  <si>
    <r>
      <t xml:space="preserve"> 22-13x10</t>
    </r>
    <r>
      <rPr>
        <vertAlign val="superscript"/>
        <sz val="11"/>
        <rFont val="Calibri"/>
        <family val="2"/>
        <scheme val="minor"/>
      </rPr>
      <t>3</t>
    </r>
  </si>
  <si>
    <r>
      <t>490-16x10</t>
    </r>
    <r>
      <rPr>
        <vertAlign val="superscript"/>
        <sz val="11"/>
        <rFont val="Calibri"/>
        <family val="2"/>
        <scheme val="minor"/>
      </rPr>
      <t>4</t>
    </r>
  </si>
  <si>
    <r>
      <t xml:space="preserve"> 210-54 x10</t>
    </r>
    <r>
      <rPr>
        <vertAlign val="superscript"/>
        <sz val="11"/>
        <rFont val="Calibri"/>
        <family val="2"/>
        <scheme val="minor"/>
      </rPr>
      <t>3</t>
    </r>
  </si>
  <si>
    <r>
      <t xml:space="preserve"> 110-22 x10</t>
    </r>
    <r>
      <rPr>
        <vertAlign val="superscript"/>
        <sz val="11"/>
        <rFont val="Calibri"/>
        <family val="2"/>
        <scheme val="minor"/>
      </rPr>
      <t>3</t>
    </r>
  </si>
  <si>
    <r>
      <t>750-21 x10</t>
    </r>
    <r>
      <rPr>
        <vertAlign val="superscript"/>
        <sz val="11"/>
        <rFont val="Calibri"/>
        <family val="2"/>
        <scheme val="minor"/>
      </rPr>
      <t>3</t>
    </r>
  </si>
  <si>
    <r>
      <t xml:space="preserve"> 110- 14 x10</t>
    </r>
    <r>
      <rPr>
        <vertAlign val="superscript"/>
        <sz val="11"/>
        <rFont val="Calibri"/>
        <family val="2"/>
        <scheme val="minor"/>
      </rPr>
      <t>3</t>
    </r>
  </si>
  <si>
    <r>
      <t>330-16x10</t>
    </r>
    <r>
      <rPr>
        <vertAlign val="superscript"/>
        <sz val="11"/>
        <rFont val="Calibri"/>
        <family val="2"/>
        <scheme val="minor"/>
      </rPr>
      <t>3</t>
    </r>
  </si>
  <si>
    <r>
      <t xml:space="preserve"> 230-9x10</t>
    </r>
    <r>
      <rPr>
        <vertAlign val="superscript"/>
        <sz val="11"/>
        <rFont val="Calibri"/>
        <family val="2"/>
        <scheme val="minor"/>
      </rPr>
      <t>3</t>
    </r>
  </si>
  <si>
    <r>
      <t xml:space="preserve"> 310-35x10</t>
    </r>
    <r>
      <rPr>
        <vertAlign val="superscript"/>
        <sz val="11"/>
        <rFont val="Calibri"/>
        <family val="2"/>
        <scheme val="minor"/>
      </rPr>
      <t>2</t>
    </r>
  </si>
  <si>
    <r>
      <t>790-24x10</t>
    </r>
    <r>
      <rPr>
        <vertAlign val="superscript"/>
        <sz val="11"/>
        <rFont val="Calibri"/>
        <family val="2"/>
        <scheme val="minor"/>
      </rPr>
      <t>3</t>
    </r>
  </si>
  <si>
    <r>
      <t xml:space="preserve"> 3330-11x10</t>
    </r>
    <r>
      <rPr>
        <vertAlign val="superscript"/>
        <sz val="11"/>
        <rFont val="Calibri"/>
        <family val="2"/>
        <scheme val="minor"/>
      </rPr>
      <t>3</t>
    </r>
  </si>
  <si>
    <r>
      <t>360-24x10</t>
    </r>
    <r>
      <rPr>
        <vertAlign val="superscript"/>
        <sz val="11"/>
        <rFont val="Calibri"/>
        <family val="2"/>
        <scheme val="minor"/>
      </rPr>
      <t>4</t>
    </r>
  </si>
  <si>
    <r>
      <t xml:space="preserve"> 300-24x10</t>
    </r>
    <r>
      <rPr>
        <vertAlign val="superscript"/>
        <sz val="11"/>
        <rFont val="Calibri"/>
        <family val="2"/>
        <scheme val="minor"/>
      </rPr>
      <t>4</t>
    </r>
  </si>
  <si>
    <r>
      <t>300-24x10</t>
    </r>
    <r>
      <rPr>
        <vertAlign val="superscript"/>
        <sz val="11"/>
        <rFont val="Calibri"/>
        <family val="2"/>
        <scheme val="minor"/>
      </rPr>
      <t>4</t>
    </r>
  </si>
  <si>
    <r>
      <t xml:space="preserve"> 150-24x10</t>
    </r>
    <r>
      <rPr>
        <vertAlign val="superscript"/>
        <sz val="11"/>
        <rFont val="Calibri"/>
        <family val="2"/>
        <scheme val="minor"/>
      </rPr>
      <t>4</t>
    </r>
  </si>
  <si>
    <r>
      <t>1-24x10</t>
    </r>
    <r>
      <rPr>
        <vertAlign val="superscript"/>
        <sz val="11"/>
        <rFont val="Calibri"/>
        <family val="2"/>
        <scheme val="minor"/>
      </rPr>
      <t>4</t>
    </r>
  </si>
  <si>
    <r>
      <t>0-24 x10</t>
    </r>
    <r>
      <rPr>
        <vertAlign val="superscript"/>
        <sz val="11"/>
        <rFont val="Calibri"/>
        <family val="2"/>
        <scheme val="minor"/>
      </rPr>
      <t>4</t>
    </r>
  </si>
  <si>
    <r>
      <t xml:space="preserve"> 1-24 x10</t>
    </r>
    <r>
      <rPr>
        <vertAlign val="superscript"/>
        <sz val="11"/>
        <rFont val="Calibri"/>
        <family val="2"/>
        <scheme val="minor"/>
      </rPr>
      <t>4</t>
    </r>
  </si>
  <si>
    <r>
      <t xml:space="preserve"> 0-24 x10</t>
    </r>
    <r>
      <rPr>
        <vertAlign val="superscript"/>
        <sz val="11"/>
        <rFont val="Calibri"/>
        <family val="2"/>
        <scheme val="minor"/>
      </rPr>
      <t>3</t>
    </r>
  </si>
  <si>
    <r>
      <t>3-3x10</t>
    </r>
    <r>
      <rPr>
        <vertAlign val="superscript"/>
        <sz val="11"/>
        <rFont val="Calibri"/>
        <family val="2"/>
        <scheme val="minor"/>
      </rPr>
      <t>4</t>
    </r>
  </si>
  <si>
    <r>
      <t>7-2x10</t>
    </r>
    <r>
      <rPr>
        <vertAlign val="superscript"/>
        <sz val="11"/>
        <rFont val="Calibri"/>
        <family val="2"/>
        <scheme val="minor"/>
      </rPr>
      <t>5</t>
    </r>
  </si>
  <si>
    <r>
      <t xml:space="preserve"> 2-9x10</t>
    </r>
    <r>
      <rPr>
        <vertAlign val="superscript"/>
        <sz val="11"/>
        <rFont val="Calibri"/>
        <family val="2"/>
        <scheme val="minor"/>
      </rPr>
      <t>4</t>
    </r>
  </si>
  <si>
    <r>
      <t>1-35x10</t>
    </r>
    <r>
      <rPr>
        <vertAlign val="superscript"/>
        <sz val="11"/>
        <rFont val="Calibri"/>
        <family val="2"/>
        <scheme val="minor"/>
      </rPr>
      <t>4</t>
    </r>
  </si>
  <si>
    <r>
      <t xml:space="preserve"> 1-11x10</t>
    </r>
    <r>
      <rPr>
        <vertAlign val="superscript"/>
        <sz val="11"/>
        <rFont val="Calibri"/>
        <family val="2"/>
        <scheme val="minor"/>
      </rPr>
      <t>4</t>
    </r>
  </si>
  <si>
    <r>
      <t>1-17x10</t>
    </r>
    <r>
      <rPr>
        <vertAlign val="superscript"/>
        <sz val="11"/>
        <rFont val="Calibri"/>
        <family val="2"/>
        <scheme val="minor"/>
      </rPr>
      <t>4</t>
    </r>
  </si>
  <si>
    <r>
      <t xml:space="preserve"> 1-5x10</t>
    </r>
    <r>
      <rPr>
        <vertAlign val="superscript"/>
        <sz val="11"/>
        <rFont val="Calibri"/>
        <family val="2"/>
        <scheme val="minor"/>
      </rPr>
      <t>4</t>
    </r>
  </si>
  <si>
    <r>
      <t>3-17 x10</t>
    </r>
    <r>
      <rPr>
        <vertAlign val="superscript"/>
        <sz val="11"/>
        <rFont val="Calibri"/>
        <family val="2"/>
        <scheme val="minor"/>
      </rPr>
      <t>4</t>
    </r>
  </si>
  <si>
    <r>
      <t xml:space="preserve"> 0-9 x10</t>
    </r>
    <r>
      <rPr>
        <vertAlign val="superscript"/>
        <sz val="11"/>
        <rFont val="Calibri"/>
        <family val="2"/>
        <scheme val="minor"/>
      </rPr>
      <t>4</t>
    </r>
  </si>
  <si>
    <r>
      <t>12- 11 x10</t>
    </r>
    <r>
      <rPr>
        <vertAlign val="superscript"/>
        <sz val="11"/>
        <rFont val="Calibri"/>
        <family val="2"/>
        <scheme val="minor"/>
      </rPr>
      <t>4</t>
    </r>
  </si>
  <si>
    <r>
      <t xml:space="preserve"> 0 - 10 x10</t>
    </r>
    <r>
      <rPr>
        <vertAlign val="superscript"/>
        <sz val="11"/>
        <rFont val="Calibri"/>
        <family val="2"/>
        <scheme val="minor"/>
      </rPr>
      <t>3</t>
    </r>
  </si>
  <si>
    <r>
      <t>2-5x10</t>
    </r>
    <r>
      <rPr>
        <vertAlign val="superscript"/>
        <sz val="11"/>
        <rFont val="Calibri"/>
        <family val="2"/>
        <scheme val="minor"/>
      </rPr>
      <t>4</t>
    </r>
  </si>
  <si>
    <r>
      <t xml:space="preserve"> 2-11x10</t>
    </r>
    <r>
      <rPr>
        <vertAlign val="superscript"/>
        <sz val="11"/>
        <rFont val="Calibri"/>
        <family val="2"/>
        <scheme val="minor"/>
      </rPr>
      <t>3</t>
    </r>
    <r>
      <rPr>
        <sz val="11"/>
        <rFont val="Calibri"/>
        <family val="2"/>
        <scheme val="minor"/>
      </rPr>
      <t xml:space="preserve">  </t>
    </r>
  </si>
  <si>
    <r>
      <t>2-11x10</t>
    </r>
    <r>
      <rPr>
        <vertAlign val="superscript"/>
        <sz val="11"/>
        <rFont val="Calibri"/>
        <family val="2"/>
        <scheme val="minor"/>
      </rPr>
      <t>3</t>
    </r>
  </si>
  <si>
    <t>Source: Central Pollution Control Board (2009)</t>
  </si>
  <si>
    <t>Min.</t>
  </si>
  <si>
    <t>Mean</t>
  </si>
  <si>
    <t>Andaman Nicobar Islands</t>
  </si>
  <si>
    <t>Hazira</t>
  </si>
  <si>
    <t>Mangalore</t>
  </si>
  <si>
    <t>Kochi</t>
  </si>
  <si>
    <t>Ennore</t>
  </si>
  <si>
    <t>Tuticorin</t>
  </si>
  <si>
    <t>S.No.</t>
  </si>
  <si>
    <t>Contamination Wise Number Of Habitations &amp; Population</t>
  </si>
  <si>
    <t>Flouride</t>
  </si>
  <si>
    <t>Arsenic</t>
  </si>
  <si>
    <t>Iron</t>
  </si>
  <si>
    <t>Salinity</t>
  </si>
  <si>
    <t>Nitrate</t>
  </si>
  <si>
    <t>Heavy Metal</t>
  </si>
  <si>
    <t>Population</t>
  </si>
  <si>
    <t>Andaman &amp; Nicobar</t>
  </si>
  <si>
    <t>(As on 01/04/2017)</t>
  </si>
  <si>
    <r>
      <t xml:space="preserve"> Oxides of Nitrogen (NO</t>
    </r>
    <r>
      <rPr>
        <b/>
        <vertAlign val="subscript"/>
        <sz val="12"/>
        <rFont val="Calibri"/>
        <family val="2"/>
        <scheme val="minor"/>
      </rPr>
      <t>2</t>
    </r>
    <r>
      <rPr>
        <b/>
        <sz val="12"/>
        <rFont val="Calibri"/>
        <family val="2"/>
        <scheme val="minor"/>
      </rPr>
      <t>)</t>
    </r>
  </si>
  <si>
    <r>
      <t>NO</t>
    </r>
    <r>
      <rPr>
        <vertAlign val="subscript"/>
        <sz val="11"/>
        <rFont val="Calibri"/>
        <family val="2"/>
        <scheme val="minor"/>
      </rPr>
      <t>2</t>
    </r>
    <r>
      <rPr>
        <sz val="11"/>
        <rFont val="Calibri"/>
        <family val="2"/>
        <scheme val="minor"/>
      </rPr>
      <t xml:space="preserve"> : Nitrogen Dioxide</t>
    </r>
  </si>
  <si>
    <t>PM10 : Particulate matter size less than or equal to 10 µm</t>
  </si>
  <si>
    <t xml:space="preserve">$ - Reserved Forest(RF) in Odisha includes 9175 sq. km of proposed RF, Protected Forest (PF) includes 15117 sq. km revenueforest/deemed forest and 191 sq km private forest.  </t>
  </si>
  <si>
    <t>**Included in Andhra Pradesh for 1991-2013</t>
  </si>
  <si>
    <t># - Includes Jammu &amp; Kashmir area outside LOC that is under illegal occupation of Pakistan and China.</t>
  </si>
  <si>
    <t>Statement 1.47 : Forest cover in India - classwise</t>
  </si>
  <si>
    <t>Statement 1.53: Ambient air quality in major cities</t>
  </si>
  <si>
    <t xml:space="preserve">Statement  1.54 : Water Quality in Indian Rivers </t>
  </si>
  <si>
    <t>Statement 1.56 : State-wise habitations with quality-affected groundwater</t>
  </si>
  <si>
    <t>Telangana$</t>
  </si>
  <si>
    <t>$ Included in Andhra Pradesh for 1991-2013</t>
  </si>
  <si>
    <r>
      <rPr>
        <b/>
        <sz val="10"/>
        <color theme="1"/>
        <rFont val="Calibri"/>
        <family val="2"/>
        <scheme val="minor"/>
      </rPr>
      <t>Note</t>
    </r>
    <r>
      <rPr>
        <sz val="10"/>
        <color theme="1"/>
        <rFont val="Calibri"/>
        <family val="2"/>
        <scheme val="minor"/>
      </rPr>
      <t>: The  forest cover includes all lands which have a tree canopy density of more than ten percent when projected vertically on the horizontal ground, within a minimum areal extent of one hectare. The forest cover reported by FSI does not make any distinction between the origin of tree crops ( whether natural or man made)  or tree species; and encompasses all type  of lands irrespective of their ownership, land  use and  legal status. A land may be recorded as forest area and under management of forest department  but  may not  have any discernible  forest cover. On the other hand, all wooded lands or plantations,  delineated as forest cover from satellite data may not be legally recorded  as forest  area as there could be private plantations or institutional  wood lots.</t>
    </r>
  </si>
  <si>
    <t>Source : www.indiawater.nic.in ( Report retrieved on 15.02.2018)</t>
  </si>
  <si>
    <t>Habitations</t>
  </si>
  <si>
    <t>Source: ICMAM Project Directorate</t>
  </si>
  <si>
    <t>Particulate Matter (&lt;10µm) (µg/m3) - PM10</t>
  </si>
  <si>
    <t xml:space="preserve">State </t>
  </si>
  <si>
    <t>No. of City</t>
  </si>
  <si>
    <t>No. of Location</t>
  </si>
  <si>
    <t>SO2 Annual average (µg/m3)</t>
  </si>
  <si>
    <t>NO2 Annual average (µg/m3)</t>
  </si>
  <si>
    <t>PM10 Annual average (µg/m3)</t>
  </si>
  <si>
    <t>No. of city</t>
  </si>
  <si>
    <t>No of location</t>
  </si>
  <si>
    <t>SO2          (µg/m3)</t>
  </si>
  <si>
    <t>NO2             (µg/m3)</t>
  </si>
  <si>
    <t>PM 10           (µg/m3)</t>
  </si>
  <si>
    <t>PM 2.5     (µg/m3)</t>
  </si>
  <si>
    <t>Avg</t>
  </si>
  <si>
    <t>Chattisgarh</t>
  </si>
  <si>
    <r>
      <t>SO</t>
    </r>
    <r>
      <rPr>
        <vertAlign val="subscript"/>
        <sz val="10.5"/>
        <rFont val="Calibri"/>
        <family val="2"/>
        <scheme val="minor"/>
      </rPr>
      <t xml:space="preserve">2 </t>
    </r>
    <r>
      <rPr>
        <sz val="10.5"/>
        <rFont val="Calibri"/>
        <family val="2"/>
        <scheme val="minor"/>
      </rPr>
      <t>: Sulphur dioxide</t>
    </r>
  </si>
  <si>
    <r>
      <t>NO</t>
    </r>
    <r>
      <rPr>
        <vertAlign val="subscript"/>
        <sz val="10.5"/>
        <rFont val="Calibri"/>
        <family val="2"/>
        <scheme val="minor"/>
      </rPr>
      <t>2</t>
    </r>
    <r>
      <rPr>
        <sz val="10.5"/>
        <rFont val="Calibri"/>
        <family val="2"/>
        <scheme val="minor"/>
      </rPr>
      <t xml:space="preserve"> : Nitrogen Dioxide</t>
    </r>
  </si>
  <si>
    <t>PM 10 - Particulate Matter (&lt;10µm)</t>
  </si>
  <si>
    <t>NA- Data not available</t>
  </si>
  <si>
    <t xml:space="preserve"> @ - included in Andhra Pradesh for 2010 to 2014</t>
  </si>
  <si>
    <t>PM 2.5 - Particulate Matter (&lt;2.5µm)</t>
  </si>
  <si>
    <t>Particulate Matter (&lt;2.5µm)(µg/m3)</t>
  </si>
  <si>
    <t>STATE</t>
  </si>
  <si>
    <t>Sulphur Dioxide (SO2) (µg/m3)</t>
  </si>
  <si>
    <t>Particulate Matter (&lt;10µm) (µg/m3)</t>
  </si>
  <si>
    <t>t</t>
  </si>
  <si>
    <t>Conductivity (µmhos/cm)</t>
  </si>
  <si>
    <t>Statement 1.49: Tree Cover in India</t>
  </si>
  <si>
    <t>(a) State-wise tree cover</t>
  </si>
  <si>
    <t>(b) Physiographic zone-wise tree cover</t>
  </si>
  <si>
    <r>
      <t>Statement 1.52 : State wise level of SO</t>
    </r>
    <r>
      <rPr>
        <b/>
        <vertAlign val="subscript"/>
        <sz val="13"/>
        <rFont val="Calibri"/>
        <family val="2"/>
        <scheme val="minor"/>
      </rPr>
      <t>2</t>
    </r>
    <r>
      <rPr>
        <b/>
        <sz val="13"/>
        <rFont val="Calibri"/>
        <family val="2"/>
        <scheme val="minor"/>
      </rPr>
      <t>, NO</t>
    </r>
    <r>
      <rPr>
        <b/>
        <vertAlign val="subscript"/>
        <sz val="13"/>
        <rFont val="Calibri"/>
        <family val="2"/>
        <scheme val="minor"/>
      </rPr>
      <t xml:space="preserve">2, </t>
    </r>
    <r>
      <rPr>
        <b/>
        <sz val="13"/>
        <rFont val="Calibri"/>
        <family val="2"/>
        <scheme val="minor"/>
      </rPr>
      <t>PM10 and PM 2.5</t>
    </r>
  </si>
  <si>
    <t xml:space="preserve"> (µmhos/cm) : Micromhos per centimeter;                                         MPN: Most Probable Number </t>
  </si>
  <si>
    <t xml:space="preserve">BOD : Biological Oxygen Demand ;                                                         DO- Dissolved Oxygen.                                       </t>
  </si>
  <si>
    <r>
      <t>Temp.(</t>
    </r>
    <r>
      <rPr>
        <vertAlign val="superscript"/>
        <sz val="12"/>
        <rFont val="Calibri"/>
        <family val="2"/>
        <scheme val="minor"/>
      </rPr>
      <t>o</t>
    </r>
    <r>
      <rPr>
        <sz val="12"/>
        <rFont val="Calibri"/>
        <family val="2"/>
        <scheme val="minor"/>
      </rPr>
      <t>C)     ( Min-Max)</t>
    </r>
  </si>
  <si>
    <t xml:space="preserve">2004-05 </t>
  </si>
  <si>
    <t xml:space="preserve">2005-06 </t>
  </si>
  <si>
    <t xml:space="preserve">2006-07 </t>
  </si>
  <si>
    <t>2007-08</t>
  </si>
  <si>
    <t>2008-09</t>
  </si>
  <si>
    <t xml:space="preserve">2009-10 </t>
  </si>
  <si>
    <t xml:space="preserve">2010-11 </t>
  </si>
  <si>
    <t xml:space="preserve">2011-12 </t>
  </si>
  <si>
    <t>Andaman &amp; Nicobar Island</t>
  </si>
  <si>
    <t xml:space="preserve">Chhattisgarh </t>
  </si>
  <si>
    <t xml:space="preserve">Odisha </t>
  </si>
  <si>
    <t>Source : Forest Survey of India</t>
  </si>
  <si>
    <t xml:space="preserve">Statement 1.57 : Sea Water Quality </t>
  </si>
  <si>
    <t>Location</t>
  </si>
  <si>
    <t>Upto 2 kms</t>
  </si>
  <si>
    <t>Upto 5 kms</t>
  </si>
  <si>
    <t>All  Distances</t>
  </si>
  <si>
    <t>Min</t>
  </si>
  <si>
    <t>Vadinar</t>
  </si>
  <si>
    <t>Veraval</t>
  </si>
  <si>
    <t>Worli</t>
  </si>
  <si>
    <t>Ratnagiri</t>
  </si>
  <si>
    <t>Malvan</t>
  </si>
  <si>
    <t>Mandovi</t>
  </si>
  <si>
    <t>Zuari</t>
  </si>
  <si>
    <t>Kavaratti</t>
  </si>
  <si>
    <t>Andaman &amp; Nicobar Islands</t>
  </si>
  <si>
    <t>Port Blair</t>
  </si>
  <si>
    <t>Visakhapatnam</t>
  </si>
  <si>
    <t>Kakinada</t>
  </si>
  <si>
    <t>Mahanadi</t>
  </si>
  <si>
    <t>Paradip</t>
  </si>
  <si>
    <t>Dhamra</t>
  </si>
  <si>
    <t>Sandheads</t>
  </si>
  <si>
    <t>Hooghly</t>
  </si>
  <si>
    <t>Table   (d) : Coastal Water Quality - Total Phosphorus (TP)</t>
  </si>
  <si>
    <t>(a) : Coastal Water Quality - Biochemical Oxygen Demand(BOD)</t>
  </si>
  <si>
    <t>(b) : Coastal Water Quality - Dissolved Oxygen(DO)</t>
  </si>
  <si>
    <t>(c) : Coastal Water Quality - Total Nitrogen (TN)</t>
  </si>
  <si>
    <t>Unit - mg/l</t>
  </si>
  <si>
    <t>Unit -µ mol/l</t>
  </si>
  <si>
    <r>
      <t xml:space="preserve">      Area        ( Sq. Km</t>
    </r>
    <r>
      <rPr>
        <b/>
        <vertAlign val="superscript"/>
        <sz val="12"/>
        <rFont val="Calibri"/>
        <family val="2"/>
        <scheme val="minor"/>
      </rPr>
      <t xml:space="preserve"> </t>
    </r>
    <r>
      <rPr>
        <b/>
        <sz val="12"/>
        <rFont val="Calibri"/>
        <family val="2"/>
        <scheme val="minor"/>
      </rPr>
      <t>)</t>
    </r>
  </si>
  <si>
    <t>Lakshwadeep *</t>
  </si>
  <si>
    <t>Manipur*</t>
  </si>
  <si>
    <t>Note : Air Quality Data of Manipur &amp; lakshdeep is not available because  the Manipur &amp; Lakshdeep are not carrying out gaseous monitoring. Therefore No data is available for NO2 &amp; SO2.</t>
  </si>
  <si>
    <t>Note: Air Quality Data of Manipur &amp; lakshdeep is not available because  the Manipur &amp; Lakshdeep are not carrying out gaseous monitoring. Therefore No data is available for NO2 &amp; SO2.</t>
  </si>
  <si>
    <t>6.7-9.0</t>
  </si>
  <si>
    <t>21 - 5250</t>
  </si>
  <si>
    <t>3.6 - 12</t>
  </si>
  <si>
    <t>&lt;1- 15</t>
  </si>
  <si>
    <t>2 - 400000</t>
  </si>
  <si>
    <t>3 - 1400000</t>
  </si>
  <si>
    <t>6.7-9.1</t>
  </si>
  <si>
    <t>49 - 10240</t>
  </si>
  <si>
    <t>4 - 14.3</t>
  </si>
  <si>
    <t>&lt;1- 11</t>
  </si>
  <si>
    <t>5 - 1100000</t>
  </si>
  <si>
    <t>5 - 2500000</t>
  </si>
  <si>
    <t>18 - 6220</t>
  </si>
  <si>
    <t>0.6 - 14.1</t>
  </si>
  <si>
    <t>&lt;1- 27</t>
  </si>
  <si>
    <t>21 - 3000000</t>
  </si>
  <si>
    <t>30 - 5000000</t>
  </si>
  <si>
    <t>6.8-9.3</t>
  </si>
  <si>
    <t>18 - 6270</t>
  </si>
  <si>
    <t>3.6 - 11.6</t>
  </si>
  <si>
    <t>&lt;1- 15.6</t>
  </si>
  <si>
    <t>40 - 1100000</t>
  </si>
  <si>
    <t>14 - 4500000</t>
  </si>
  <si>
    <t>6.3-8.9</t>
  </si>
  <si>
    <t>42 - 6320</t>
  </si>
  <si>
    <t>2.8 - 11.1</t>
  </si>
  <si>
    <t>&lt;1 - 12</t>
  </si>
  <si>
    <t>370 - 1300000</t>
  </si>
  <si>
    <t>4 - 5000000</t>
  </si>
  <si>
    <t>153 - 6250</t>
  </si>
  <si>
    <t>2.9 - 11.6</t>
  </si>
  <si>
    <t>&lt;1- 16</t>
  </si>
  <si>
    <t>370 - 700000</t>
  </si>
  <si>
    <t>2 - 1400000</t>
  </si>
  <si>
    <t>98 - 13370</t>
  </si>
  <si>
    <t>2.5 - 10.6</t>
  </si>
  <si>
    <t>&lt;1 - 12.2</t>
  </si>
  <si>
    <t>220 - 300000</t>
  </si>
  <si>
    <t>21 - 500000</t>
  </si>
  <si>
    <t>6.3 - 8.8</t>
  </si>
  <si>
    <t>81 - 7526</t>
  </si>
  <si>
    <t>3.6 - 11.3</t>
  </si>
  <si>
    <t>&lt;1- 7.3</t>
  </si>
  <si>
    <t>2 - 16000000</t>
  </si>
  <si>
    <t>100-2220</t>
  </si>
  <si>
    <t>NT -21.1</t>
  </si>
  <si>
    <t>9 - 29000000</t>
  </si>
  <si>
    <t>13 - 390000000</t>
  </si>
  <si>
    <t>6.9-8.8</t>
  </si>
  <si>
    <t>NT -17</t>
  </si>
  <si>
    <t>&lt;1-41</t>
  </si>
  <si>
    <t>4-1100000000</t>
  </si>
  <si>
    <t>10-1600000000</t>
  </si>
  <si>
    <t>NT -11.4</t>
  </si>
  <si>
    <t>1 -113</t>
  </si>
  <si>
    <t>6-2000000000</t>
  </si>
  <si>
    <t>12-2000000000</t>
  </si>
  <si>
    <t>6.9 - 8.5</t>
  </si>
  <si>
    <t>74-374</t>
  </si>
  <si>
    <t>0.6- 27</t>
  </si>
  <si>
    <t>3-48000</t>
  </si>
  <si>
    <t>10-9200000</t>
  </si>
  <si>
    <t>6.4 - 8.8</t>
  </si>
  <si>
    <t>112 - 2860</t>
  </si>
  <si>
    <t>0.3- 12.8</t>
  </si>
  <si>
    <t>7-540000</t>
  </si>
  <si>
    <t>17-160000000</t>
  </si>
  <si>
    <t>NT - 15.5</t>
  </si>
  <si>
    <t>&lt;1 - 97</t>
  </si>
  <si>
    <t>2 -13000000</t>
  </si>
  <si>
    <t>2 -17000000</t>
  </si>
  <si>
    <t>6.7 - 8.6</t>
  </si>
  <si>
    <t>179 - 4060</t>
  </si>
  <si>
    <t>NT - 18</t>
  </si>
  <si>
    <t>&lt;1- 67</t>
  </si>
  <si>
    <t>6 - 92000000</t>
  </si>
  <si>
    <t>2 - 160000000</t>
  </si>
  <si>
    <t>7 - 8.5</t>
  </si>
  <si>
    <t>173 - 3770</t>
  </si>
  <si>
    <t>NT -12</t>
  </si>
  <si>
    <t>&lt;1- 80</t>
  </si>
  <si>
    <t>2 - 110000000</t>
  </si>
  <si>
    <t>2 - 140000000</t>
  </si>
  <si>
    <t>7.4 – 8.7</t>
  </si>
  <si>
    <t>3.5 – 9.9</t>
  </si>
  <si>
    <t>&lt;1- 4.0</t>
  </si>
  <si>
    <t>4 - 110</t>
  </si>
  <si>
    <t>7.1-9.1</t>
  </si>
  <si>
    <t>256 -1310</t>
  </si>
  <si>
    <t>3.2-8.9</t>
  </si>
  <si>
    <t>&lt;1-8.0</t>
  </si>
  <si>
    <t>&lt;1- 6</t>
  </si>
  <si>
    <t>4 - 210</t>
  </si>
  <si>
    <t>6.7-7.8</t>
  </si>
  <si>
    <t>129-2420</t>
  </si>
  <si>
    <t>3.8-10.2</t>
  </si>
  <si>
    <t>&lt;1-3.3</t>
  </si>
  <si>
    <t>2 - 170</t>
  </si>
  <si>
    <t>7.3-8.4</t>
  </si>
  <si>
    <t>320-1013</t>
  </si>
  <si>
    <t>4.8-8</t>
  </si>
  <si>
    <t>&lt;1-2.1</t>
  </si>
  <si>
    <t>4 - 300</t>
  </si>
  <si>
    <t>6.6 - 9</t>
  </si>
  <si>
    <t>28 - 2612</t>
  </si>
  <si>
    <t>3 - 9.5</t>
  </si>
  <si>
    <t>&lt;1- 7.03</t>
  </si>
  <si>
    <t>7 - 300</t>
  </si>
  <si>
    <t>7.21 - 9.02</t>
  </si>
  <si>
    <t>191 - 16660</t>
  </si>
  <si>
    <t>2.5 - 8.9</t>
  </si>
  <si>
    <t>&lt;1- 2.8</t>
  </si>
  <si>
    <t>4 - 140</t>
  </si>
  <si>
    <t>1 -8.1</t>
  </si>
  <si>
    <t>172-41836</t>
  </si>
  <si>
    <t>3.2-7.6</t>
  </si>
  <si>
    <t>1.2-10</t>
  </si>
  <si>
    <t>1.0 -18</t>
  </si>
  <si>
    <t>7.29 - 8.69</t>
  </si>
  <si>
    <t>23-5670</t>
  </si>
  <si>
    <t>4.4 - 8.6</t>
  </si>
  <si>
    <t>&lt;1 - 7</t>
  </si>
  <si>
    <t>9-170000</t>
  </si>
  <si>
    <t>23-9300</t>
  </si>
  <si>
    <t>7.14 - 8.7</t>
  </si>
  <si>
    <t>270-1575</t>
  </si>
  <si>
    <t>4.1-7.8</t>
  </si>
  <si>
    <t>&lt;1 -9</t>
  </si>
  <si>
    <t>4-140</t>
  </si>
  <si>
    <t>50-920</t>
  </si>
  <si>
    <t>7.07 - 8.6</t>
  </si>
  <si>
    <t>7.11 - 8.76</t>
  </si>
  <si>
    <t>192 - 40650</t>
  </si>
  <si>
    <t>2.4 - 8.8</t>
  </si>
  <si>
    <t>&lt;1 - 8</t>
  </si>
  <si>
    <t>6.44 - 8.9</t>
  </si>
  <si>
    <t>192 - 43460</t>
  </si>
  <si>
    <t>1.2 - 9.8</t>
  </si>
  <si>
    <t>&lt;1 - 19</t>
  </si>
  <si>
    <t>2 - 542</t>
  </si>
  <si>
    <t>15 - 900</t>
  </si>
  <si>
    <t>7.2 – 8.5</t>
  </si>
  <si>
    <t>194 - 727</t>
  </si>
  <si>
    <t>4.8 - 11</t>
  </si>
  <si>
    <t>&lt;1 - 5.4</t>
  </si>
  <si>
    <t>4 - 11000</t>
  </si>
  <si>
    <t>7.1- 8.6</t>
  </si>
  <si>
    <t>217 - 651</t>
  </si>
  <si>
    <t>6.2 - 9.9</t>
  </si>
  <si>
    <t>&lt;1 - 5</t>
  </si>
  <si>
    <t>4 - 1600</t>
  </si>
  <si>
    <t>206 - 710</t>
  </si>
  <si>
    <t>5.8 - 13</t>
  </si>
  <si>
    <t>&lt;1 - 7.9</t>
  </si>
  <si>
    <t>5 - 900</t>
  </si>
  <si>
    <t>164 - 19452</t>
  </si>
  <si>
    <t>1.3 - 11.7</t>
  </si>
  <si>
    <t>&lt;1 - 7.7</t>
  </si>
  <si>
    <t>6.9-9</t>
  </si>
  <si>
    <t>12 - 693</t>
  </si>
  <si>
    <t>5.8 - 10.2</t>
  </si>
  <si>
    <t>&lt;1 - 14</t>
  </si>
  <si>
    <t>7 - 350</t>
  </si>
  <si>
    <t>6 - 8.6</t>
  </si>
  <si>
    <t>96 - 817</t>
  </si>
  <si>
    <t>6.4 - 9.4</t>
  </si>
  <si>
    <t>&lt;1 - 9</t>
  </si>
  <si>
    <t>7 - 240</t>
  </si>
  <si>
    <t>7.03 - 8.8</t>
  </si>
  <si>
    <t>91 - 4320</t>
  </si>
  <si>
    <t>1.3 - 9.6</t>
  </si>
  <si>
    <t>2 - 1400</t>
  </si>
  <si>
    <t>12 - 28000</t>
  </si>
  <si>
    <t>6.9 - 8.9</t>
  </si>
  <si>
    <t>156 - 7580</t>
  </si>
  <si>
    <t>6.16 - 8.9</t>
  </si>
  <si>
    <t>&lt;1 - 3</t>
  </si>
  <si>
    <t>2 - 1700</t>
  </si>
  <si>
    <t>5.4-8.9</t>
  </si>
  <si>
    <t>91 - 1670</t>
  </si>
  <si>
    <t>1.8 - 14.2</t>
  </si>
  <si>
    <t>&lt;1 - 60</t>
  </si>
  <si>
    <t>2 - 1600</t>
  </si>
  <si>
    <t>6.4-9.1</t>
  </si>
  <si>
    <t>132 - 1959</t>
  </si>
  <si>
    <t>1.2 - 12.2</t>
  </si>
  <si>
    <t>&lt;1  - 37</t>
  </si>
  <si>
    <t>2 - 500</t>
  </si>
  <si>
    <t>113 - 2985</t>
  </si>
  <si>
    <t>NT - 12.6</t>
  </si>
  <si>
    <t>&lt;1  - 40</t>
  </si>
  <si>
    <t>6.4-9.8</t>
  </si>
  <si>
    <t>158 - 2075</t>
  </si>
  <si>
    <t>2.6 - 7.4</t>
  </si>
  <si>
    <t>&lt;1 - 22</t>
  </si>
  <si>
    <t>22 - 21000</t>
  </si>
  <si>
    <t>6.8-9.2</t>
  </si>
  <si>
    <t>162 - 1703</t>
  </si>
  <si>
    <t>NT - 7.5</t>
  </si>
  <si>
    <t>&lt;1   - 28</t>
  </si>
  <si>
    <t>2 - 460</t>
  </si>
  <si>
    <t>141 - 1632</t>
  </si>
  <si>
    <t>2.2 - 8.4</t>
  </si>
  <si>
    <t>&lt;1 - 25</t>
  </si>
  <si>
    <t>5.7 - 9</t>
  </si>
  <si>
    <t>139 - 2404</t>
  </si>
  <si>
    <t>3.7 - 8.2</t>
  </si>
  <si>
    <t>2 - 158</t>
  </si>
  <si>
    <t>6.5 - 8.9</t>
  </si>
  <si>
    <t>145 - 1840</t>
  </si>
  <si>
    <t>NT - 8.6</t>
  </si>
  <si>
    <t>1.1 - 80</t>
  </si>
  <si>
    <t>2 - 150</t>
  </si>
  <si>
    <t>14 - 2400</t>
  </si>
  <si>
    <t>6.5 - 9.1</t>
  </si>
  <si>
    <t>42 - 16720</t>
  </si>
  <si>
    <t>1.5 - 11.8</t>
  </si>
  <si>
    <t>6.9 - 8.7</t>
  </si>
  <si>
    <t>99 - 8570</t>
  </si>
  <si>
    <t>1.7 - 15.8</t>
  </si>
  <si>
    <t>4 - 16000</t>
  </si>
  <si>
    <t>6.2 - 9.6</t>
  </si>
  <si>
    <t>77 - 14140</t>
  </si>
  <si>
    <t>2 - 900</t>
  </si>
  <si>
    <t>6.8 - 9.5</t>
  </si>
  <si>
    <t>108 - 2098</t>
  </si>
  <si>
    <t>2.8 - 11.7</t>
  </si>
  <si>
    <t>12 - 1800</t>
  </si>
  <si>
    <t>6.6 - 9.1</t>
  </si>
  <si>
    <t>78 - 33200</t>
  </si>
  <si>
    <t>1.6 - 9.2</t>
  </si>
  <si>
    <t>60 - 2200</t>
  </si>
  <si>
    <t>6.7 - 9.3</t>
  </si>
  <si>
    <t>91 - 37400</t>
  </si>
  <si>
    <t>3.2 - 13.7</t>
  </si>
  <si>
    <t>6.2 - 8.7</t>
  </si>
  <si>
    <t>72 - 34700</t>
  </si>
  <si>
    <t>2.5 - 9.9</t>
  </si>
  <si>
    <t>2 - 1100</t>
  </si>
  <si>
    <t>6.8 - 8.8</t>
  </si>
  <si>
    <t>85 - 34100</t>
  </si>
  <si>
    <t>3.9 - 11.8</t>
  </si>
  <si>
    <t>&lt;1 - 9.5</t>
  </si>
  <si>
    <t>2 - 1800</t>
  </si>
  <si>
    <t>13 - 3200</t>
  </si>
  <si>
    <t>6.5-8.9</t>
  </si>
  <si>
    <t>18-8430</t>
  </si>
  <si>
    <t>0.4-12.2</t>
  </si>
  <si>
    <t>&lt;1 - 27</t>
  </si>
  <si>
    <t>20-12000</t>
  </si>
  <si>
    <t>70-15000</t>
  </si>
  <si>
    <t>4.3-8.9</t>
  </si>
  <si>
    <t>1.7-10.9</t>
  </si>
  <si>
    <t>&lt;1 - 7.2</t>
  </si>
  <si>
    <t>20-2200</t>
  </si>
  <si>
    <t>90-6200</t>
  </si>
  <si>
    <t>&lt;1 -  21.9</t>
  </si>
  <si>
    <t>6.2-9.4</t>
  </si>
  <si>
    <t>35-50400</t>
  </si>
  <si>
    <t>NT - 19.7</t>
  </si>
  <si>
    <t>&lt;1- 8.5</t>
  </si>
  <si>
    <t>2 - 540000</t>
  </si>
  <si>
    <t>2 -920000</t>
  </si>
  <si>
    <t>6.2-8.9</t>
  </si>
  <si>
    <t>32 - 29600</t>
  </si>
  <si>
    <t>NT -10.8</t>
  </si>
  <si>
    <t>&lt;1 - 58</t>
  </si>
  <si>
    <t>26-28000000</t>
  </si>
  <si>
    <t>49-35000000</t>
  </si>
  <si>
    <t>30-26800</t>
  </si>
  <si>
    <t>NT - 9.8</t>
  </si>
  <si>
    <t>&lt;1- 25.1</t>
  </si>
  <si>
    <t>6.8 - 9.4</t>
  </si>
  <si>
    <t>54 - 47600</t>
  </si>
  <si>
    <t>0.6 - 8.4</t>
  </si>
  <si>
    <t>&lt;1- 16.8</t>
  </si>
  <si>
    <t>2 - 49000</t>
  </si>
  <si>
    <t>14-79000</t>
  </si>
  <si>
    <t>6.5 - 9.2</t>
  </si>
  <si>
    <t>40 - 78500</t>
  </si>
  <si>
    <t>NT - 9.6</t>
  </si>
  <si>
    <t>&lt;1- 32</t>
  </si>
  <si>
    <t>40 - 27000</t>
  </si>
  <si>
    <t>140 - 47000</t>
  </si>
  <si>
    <t>92 - 42350</t>
  </si>
  <si>
    <t>4.4-11</t>
  </si>
  <si>
    <t>&lt;1– 14.3</t>
  </si>
  <si>
    <t>45 - 92000</t>
  </si>
  <si>
    <t>10 - 160000</t>
  </si>
  <si>
    <t>7.1–8.5</t>
  </si>
  <si>
    <t>90 - 13190</t>
  </si>
  <si>
    <t>4.9 -10.5</t>
  </si>
  <si>
    <t>&lt;1 -3.6</t>
  </si>
  <si>
    <t>78-160000</t>
  </si>
  <si>
    <t>10- 160000</t>
  </si>
  <si>
    <t>4.0 -12.0</t>
  </si>
  <si>
    <t>&lt;1- 4.9</t>
  </si>
  <si>
    <t>6.5-8.5</t>
  </si>
  <si>
    <t>21-34350</t>
  </si>
  <si>
    <t>4.2 - 9.2</t>
  </si>
  <si>
    <t>&lt;1- 4.2</t>
  </si>
  <si>
    <t>2-160000</t>
  </si>
  <si>
    <t>8-160000</t>
  </si>
  <si>
    <t>6.9-8.5</t>
  </si>
  <si>
    <t>78 - 38730</t>
  </si>
  <si>
    <t>4.5-11.5</t>
  </si>
  <si>
    <t>&lt;1- 3.9</t>
  </si>
  <si>
    <t>16-160000</t>
  </si>
  <si>
    <t>4.6 - 9.8</t>
  </si>
  <si>
    <t>20-160000</t>
  </si>
  <si>
    <t>22-160000</t>
  </si>
  <si>
    <t>5.56-10</t>
  </si>
  <si>
    <t>131 - 42170</t>
  </si>
  <si>
    <t>4.2 - 10.3</t>
  </si>
  <si>
    <t>&lt;1-  8</t>
  </si>
  <si>
    <t>13 - 160000</t>
  </si>
  <si>
    <t>20 - 160000</t>
  </si>
  <si>
    <t>7.13 - 8.5</t>
  </si>
  <si>
    <t>27 - 41140</t>
  </si>
  <si>
    <t>5.1 - 9.6</t>
  </si>
  <si>
    <t>&lt;1- 3.5</t>
  </si>
  <si>
    <t>2 - 160000</t>
  </si>
  <si>
    <t>6.6-8.5</t>
  </si>
  <si>
    <t>97-623</t>
  </si>
  <si>
    <t>5.6-12</t>
  </si>
  <si>
    <t>&lt;1 - 5.6</t>
  </si>
  <si>
    <t>130-35000</t>
  </si>
  <si>
    <t>330-92000</t>
  </si>
  <si>
    <t>6.7 - 8.5</t>
  </si>
  <si>
    <t>93 - 458</t>
  </si>
  <si>
    <t>5 - 9.9</t>
  </si>
  <si>
    <t>&lt;1 -  6.6</t>
  </si>
  <si>
    <t>170 - 35000</t>
  </si>
  <si>
    <t>330 - 92000</t>
  </si>
  <si>
    <t>5.2 - 12</t>
  </si>
  <si>
    <t>6.4-8.6</t>
  </si>
  <si>
    <t>104 - 429</t>
  </si>
  <si>
    <t>5.1 - 11.7</t>
  </si>
  <si>
    <t>45-160000</t>
  </si>
  <si>
    <t>6.9-8.4</t>
  </si>
  <si>
    <t>110-502</t>
  </si>
  <si>
    <t>5.2- 13.5</t>
  </si>
  <si>
    <t>&lt;1 - 5.5</t>
  </si>
  <si>
    <t>&lt;1 -5.3</t>
  </si>
  <si>
    <t>88 - 363</t>
  </si>
  <si>
    <t>4 - 10.3</t>
  </si>
  <si>
    <t>&lt;1 - 5.8</t>
  </si>
  <si>
    <t>6.5 - 8.4</t>
  </si>
  <si>
    <t>91 - 406</t>
  </si>
  <si>
    <t>4.4 - 10.5</t>
  </si>
  <si>
    <t>&lt;1 - 6</t>
  </si>
  <si>
    <t>6.6-8.3</t>
  </si>
  <si>
    <t>98 - 33320</t>
  </si>
  <si>
    <t>5.6 – 8.8</t>
  </si>
  <si>
    <t>&lt;1– 2.6</t>
  </si>
  <si>
    <t>210 - 5400</t>
  </si>
  <si>
    <t>470 - 16000</t>
  </si>
  <si>
    <t>83- 32540</t>
  </si>
  <si>
    <t>5.2-11.9</t>
  </si>
  <si>
    <t>&lt;1- 3.2</t>
  </si>
  <si>
    <t>140 - 24000</t>
  </si>
  <si>
    <t>350 - 54000</t>
  </si>
  <si>
    <t>&lt;1 -2.8</t>
  </si>
  <si>
    <t>7.0-8.5</t>
  </si>
  <si>
    <t>88-52170</t>
  </si>
  <si>
    <t>4.5-8.8</t>
  </si>
  <si>
    <t>&lt;1 - 2.8</t>
  </si>
  <si>
    <t>330 - 54000</t>
  </si>
  <si>
    <t>6.8-8.4</t>
  </si>
  <si>
    <t>94-35200</t>
  </si>
  <si>
    <t>4.8-9</t>
  </si>
  <si>
    <t>&lt;1 -2.9</t>
  </si>
  <si>
    <t>170-160000</t>
  </si>
  <si>
    <t>7.1 - 8.4</t>
  </si>
  <si>
    <t>103 - 50910</t>
  </si>
  <si>
    <t>5 - 8.8</t>
  </si>
  <si>
    <t>&lt;1 - 2.7</t>
  </si>
  <si>
    <t>45 - 24000</t>
  </si>
  <si>
    <t>230 - 160000</t>
  </si>
  <si>
    <t>7.2 - 8.4</t>
  </si>
  <si>
    <t>77 - 43350</t>
  </si>
  <si>
    <t>4.9 - 9.1</t>
  </si>
  <si>
    <t>6.8-8.0</t>
  </si>
  <si>
    <t>152-244</t>
  </si>
  <si>
    <t>126-408</t>
  </si>
  <si>
    <t>3.0-8.6</t>
  </si>
  <si>
    <t>&lt;1 -7.0</t>
  </si>
  <si>
    <t>110-15000</t>
  </si>
  <si>
    <t>750-43000</t>
  </si>
  <si>
    <t>&lt;1- 8</t>
  </si>
  <si>
    <t>127-472</t>
  </si>
  <si>
    <t>220-4900</t>
  </si>
  <si>
    <t>790-13000</t>
  </si>
  <si>
    <t>7.6-8.4</t>
  </si>
  <si>
    <t>133-320</t>
  </si>
  <si>
    <t>7.4-8.4</t>
  </si>
  <si>
    <t>&lt;1- 2.9</t>
  </si>
  <si>
    <t>490-11000</t>
  </si>
  <si>
    <t>2200-17000</t>
  </si>
  <si>
    <t>172-402</t>
  </si>
  <si>
    <t>5-8.7</t>
  </si>
  <si>
    <t>&lt;1- 3.4</t>
  </si>
  <si>
    <t>78-3500</t>
  </si>
  <si>
    <t>230-9200</t>
  </si>
  <si>
    <t>6.4 - 8.5</t>
  </si>
  <si>
    <t>123 - 411</t>
  </si>
  <si>
    <t>3 -8.8</t>
  </si>
  <si>
    <t>150 - 4900</t>
  </si>
  <si>
    <t>490 - 7900</t>
  </si>
  <si>
    <t>6.5 - 8.3</t>
  </si>
  <si>
    <t>154 - 402</t>
  </si>
  <si>
    <t>2.5 - 8.6</t>
  </si>
  <si>
    <t>&lt;1- 10</t>
  </si>
  <si>
    <t>130 - 16000</t>
  </si>
  <si>
    <t>6.5-8.1</t>
  </si>
  <si>
    <t>49-371</t>
  </si>
  <si>
    <t>3.6-9.4</t>
  </si>
  <si>
    <t>2 - 360</t>
  </si>
  <si>
    <t>6.1-8.5</t>
  </si>
  <si>
    <t>68-238</t>
  </si>
  <si>
    <t>4.4-30</t>
  </si>
  <si>
    <t>2 - 1500</t>
  </si>
  <si>
    <t>2 - 15000</t>
  </si>
  <si>
    <t>20 - 910</t>
  </si>
  <si>
    <t>6 - 8.5</t>
  </si>
  <si>
    <t>83 - 573</t>
  </si>
  <si>
    <t>4.6 - 10.3</t>
  </si>
  <si>
    <t>&lt;1 - 4.1</t>
  </si>
  <si>
    <t>2 - 24000</t>
  </si>
  <si>
    <t>6.2- 8</t>
  </si>
  <si>
    <t>20 - 573</t>
  </si>
  <si>
    <t>3.8 - 11.4</t>
  </si>
  <si>
    <t>2 - 110000</t>
  </si>
  <si>
    <t>2 - 240000</t>
  </si>
  <si>
    <t>68 - 406</t>
  </si>
  <si>
    <t>4.4 - 9.8</t>
  </si>
  <si>
    <t>54 - 271</t>
  </si>
  <si>
    <t>4.7 - 10.5</t>
  </si>
  <si>
    <t>&lt;1- 4.8</t>
  </si>
  <si>
    <t>360 - 120000</t>
  </si>
  <si>
    <t>6.5 - 7.9</t>
  </si>
  <si>
    <t>57 - 367</t>
  </si>
  <si>
    <t>3.6 - 10.5</t>
  </si>
  <si>
    <t>&lt;1 - 6.4</t>
  </si>
  <si>
    <t>155-982</t>
  </si>
  <si>
    <t>4.1-11.1</t>
  </si>
  <si>
    <t>&lt;1- 40</t>
  </si>
  <si>
    <t>2 - 50000</t>
  </si>
  <si>
    <t>6 - 100000</t>
  </si>
  <si>
    <t>6.8-8.69</t>
  </si>
  <si>
    <t>87-1022</t>
  </si>
  <si>
    <t>4 - 90000</t>
  </si>
  <si>
    <t>4 -70000</t>
  </si>
  <si>
    <t>27 - 100000</t>
  </si>
  <si>
    <t>20-940</t>
  </si>
  <si>
    <t>0.4 - 11.8</t>
  </si>
  <si>
    <t>&lt;1- 13</t>
  </si>
  <si>
    <t>11 - 22000</t>
  </si>
  <si>
    <t>22 - 50000</t>
  </si>
  <si>
    <t>6.6 - 9.7</t>
  </si>
  <si>
    <t>96 -1080</t>
  </si>
  <si>
    <t>2.4 - 11</t>
  </si>
  <si>
    <t>&lt;1 -15</t>
  </si>
  <si>
    <t>13 - 46000</t>
  </si>
  <si>
    <t>46 - 75000</t>
  </si>
  <si>
    <t>7 - 8.7</t>
  </si>
  <si>
    <t>67 - 1096</t>
  </si>
  <si>
    <t>2.1 - 10.1</t>
  </si>
  <si>
    <t>&lt;1- 24</t>
  </si>
  <si>
    <t>12 - 43000</t>
  </si>
  <si>
    <t>33 - 64000</t>
  </si>
  <si>
    <t>6 - 8.7</t>
  </si>
  <si>
    <t>125 - 894</t>
  </si>
  <si>
    <t>&lt;1- 43</t>
  </si>
  <si>
    <t>6 - 21000</t>
  </si>
  <si>
    <t>94 - 63000</t>
  </si>
  <si>
    <t>92 - 1733</t>
  </si>
  <si>
    <t>&lt;1 - 108</t>
  </si>
  <si>
    <t>2 - 210000</t>
  </si>
  <si>
    <t>17 - 380000</t>
  </si>
  <si>
    <t>6.2-8.8</t>
  </si>
  <si>
    <t>5.8-11.2</t>
  </si>
  <si>
    <t>6.5-8.87</t>
  </si>
  <si>
    <t>49-638</t>
  </si>
  <si>
    <t>5-12.5</t>
  </si>
  <si>
    <t>&lt;1- 1.5</t>
  </si>
  <si>
    <t>2 - 920</t>
  </si>
  <si>
    <t>&lt;1- 8.7</t>
  </si>
  <si>
    <t>29 - 472</t>
  </si>
  <si>
    <t>4.5 - 12.1</t>
  </si>
  <si>
    <t>28 - 2400</t>
  </si>
  <si>
    <t>6.8 - 9.1</t>
  </si>
  <si>
    <t>41 - 488</t>
  </si>
  <si>
    <t>5.6 - 12.2</t>
  </si>
  <si>
    <t>&lt;1- 2.7</t>
  </si>
  <si>
    <t>8 - 790</t>
  </si>
  <si>
    <t>23 - 1600</t>
  </si>
  <si>
    <t>6.7 - 9</t>
  </si>
  <si>
    <t>60 - 607</t>
  </si>
  <si>
    <t>5.1 - 13</t>
  </si>
  <si>
    <t>13 - 2400</t>
  </si>
  <si>
    <t>6.5 - 8.7</t>
  </si>
  <si>
    <t>59 - 502</t>
  </si>
  <si>
    <t>5 - 12.8</t>
  </si>
  <si>
    <t>4 - 270</t>
  </si>
  <si>
    <t>46 - 790</t>
  </si>
  <si>
    <t>6.6 - 8.7</t>
  </si>
  <si>
    <t>27 - 548</t>
  </si>
  <si>
    <t>5.2 - 11.4</t>
  </si>
  <si>
    <t>&lt;1- 2.6</t>
  </si>
  <si>
    <t>4 - 1700</t>
  </si>
  <si>
    <t>58 -3500</t>
  </si>
  <si>
    <t>57</t>
  </si>
  <si>
    <t>61</t>
  </si>
  <si>
    <t>62</t>
  </si>
  <si>
    <t>63</t>
  </si>
  <si>
    <t>64</t>
  </si>
  <si>
    <t>80</t>
  </si>
  <si>
    <t>4 - 35</t>
  </si>
  <si>
    <t>3 - 37</t>
  </si>
  <si>
    <t>8 - 35</t>
  </si>
  <si>
    <t>3.3 - 35</t>
  </si>
  <si>
    <t>13 - 35</t>
  </si>
  <si>
    <t>12 - 40</t>
  </si>
  <si>
    <t>5 - 36</t>
  </si>
  <si>
    <t>3 - 36</t>
  </si>
  <si>
    <t>27</t>
  </si>
  <si>
    <t>26</t>
  </si>
  <si>
    <t>22</t>
  </si>
  <si>
    <t>25</t>
  </si>
  <si>
    <t>5 - 35</t>
  </si>
  <si>
    <t>4 - 38</t>
  </si>
  <si>
    <t>3.2 - 35</t>
  </si>
  <si>
    <t>3 - 30</t>
  </si>
  <si>
    <t>14 - 34</t>
  </si>
  <si>
    <t>13 - 38</t>
  </si>
  <si>
    <t>6 - 34</t>
  </si>
  <si>
    <t>4 - 34</t>
  </si>
  <si>
    <t>8 - 84</t>
  </si>
  <si>
    <t>1  - 43</t>
  </si>
  <si>
    <t>1 -79</t>
  </si>
  <si>
    <t>9</t>
  </si>
  <si>
    <t>11</t>
  </si>
  <si>
    <t>3</t>
  </si>
  <si>
    <t>6</t>
  </si>
  <si>
    <t>12</t>
  </si>
  <si>
    <t>20 - 34</t>
  </si>
  <si>
    <t>18-36.5</t>
  </si>
  <si>
    <t>23-38</t>
  </si>
  <si>
    <t>19-33</t>
  </si>
  <si>
    <t>18 - 33</t>
  </si>
  <si>
    <t>1 - 5</t>
  </si>
  <si>
    <t>2 - 7</t>
  </si>
  <si>
    <t>2 - 9</t>
  </si>
  <si>
    <t>2 - 21</t>
  </si>
  <si>
    <t>2 - 49</t>
  </si>
  <si>
    <t>2 - 40</t>
  </si>
  <si>
    <t>7 - 28</t>
  </si>
  <si>
    <t>14</t>
  </si>
  <si>
    <t>7</t>
  </si>
  <si>
    <t>15 - 42</t>
  </si>
  <si>
    <t>24-41.5</t>
  </si>
  <si>
    <t>18-31</t>
  </si>
  <si>
    <t>18 - 31</t>
  </si>
  <si>
    <t>19.4 - 35</t>
  </si>
  <si>
    <t>2 - 4300</t>
  </si>
  <si>
    <t>9 - 9000</t>
  </si>
  <si>
    <t>2 - 50</t>
  </si>
  <si>
    <t>2 - 5420</t>
  </si>
  <si>
    <t>2 - 9300</t>
  </si>
  <si>
    <t>2 - 2400</t>
  </si>
  <si>
    <t>21</t>
  </si>
  <si>
    <t>16</t>
  </si>
  <si>
    <t>17</t>
  </si>
  <si>
    <t>18</t>
  </si>
  <si>
    <t>19 - 39</t>
  </si>
  <si>
    <t>14.7-38</t>
  </si>
  <si>
    <t>18-34</t>
  </si>
  <si>
    <t>18 - 32</t>
  </si>
  <si>
    <t>17 - 36</t>
  </si>
  <si>
    <t>2 - 4600</t>
  </si>
  <si>
    <t>2 - 17</t>
  </si>
  <si>
    <t>2 - 2200</t>
  </si>
  <si>
    <t>2 - 75</t>
  </si>
  <si>
    <t>2 - 28</t>
  </si>
  <si>
    <t>4 - 9200</t>
  </si>
  <si>
    <t>35</t>
  </si>
  <si>
    <t>18-40</t>
  </si>
  <si>
    <t>19-38</t>
  </si>
  <si>
    <t>18-30</t>
  </si>
  <si>
    <t>16 - 35</t>
  </si>
  <si>
    <t>12 - 36</t>
  </si>
  <si>
    <t>1 - 16</t>
  </si>
  <si>
    <t>7 - 2400</t>
  </si>
  <si>
    <t>3 - 2700</t>
  </si>
  <si>
    <t>4 -2400</t>
  </si>
  <si>
    <t>7 - 3200</t>
  </si>
  <si>
    <t>24</t>
  </si>
  <si>
    <t>23</t>
  </si>
  <si>
    <t>17 - 39</t>
  </si>
  <si>
    <t>19.2 - 38</t>
  </si>
  <si>
    <t>17 - 34</t>
  </si>
  <si>
    <t>19 - 41</t>
  </si>
  <si>
    <t>18 - 41</t>
  </si>
  <si>
    <t>NT - 15</t>
  </si>
  <si>
    <t>&lt;1  - 10</t>
  </si>
  <si>
    <t>&lt;1 - 16</t>
  </si>
  <si>
    <t>&lt;1  - 24</t>
  </si>
  <si>
    <t>2 - 9000</t>
  </si>
  <si>
    <t>2 - 4000</t>
  </si>
  <si>
    <t>2 - 2700</t>
  </si>
  <si>
    <t>10 - 9000</t>
  </si>
  <si>
    <t>29</t>
  </si>
  <si>
    <t>31</t>
  </si>
  <si>
    <t>40</t>
  </si>
  <si>
    <t>21-30</t>
  </si>
  <si>
    <t>16-35</t>
  </si>
  <si>
    <t>19-35</t>
  </si>
  <si>
    <t>20-36</t>
  </si>
  <si>
    <t>18 - 35</t>
  </si>
  <si>
    <t>07-3640</t>
  </si>
  <si>
    <t>05-4110</t>
  </si>
  <si>
    <t>17-39</t>
  </si>
  <si>
    <t>18-36</t>
  </si>
  <si>
    <t>17-44</t>
  </si>
  <si>
    <t>17 - 38</t>
  </si>
  <si>
    <t>19</t>
  </si>
  <si>
    <t>17-37</t>
  </si>
  <si>
    <t>15 - 38</t>
  </si>
  <si>
    <t>19-39</t>
  </si>
  <si>
    <t>14 - 42</t>
  </si>
  <si>
    <t>10 - 39</t>
  </si>
  <si>
    <t>13 - 44</t>
  </si>
  <si>
    <t>15 - 35</t>
  </si>
  <si>
    <t>5</t>
  </si>
  <si>
    <t>18 - 36</t>
  </si>
  <si>
    <t>15-36</t>
  </si>
  <si>
    <t>15-37</t>
  </si>
  <si>
    <t>13 - 40</t>
  </si>
  <si>
    <t>15 - 41</t>
  </si>
  <si>
    <t>1</t>
  </si>
  <si>
    <t>15-38</t>
  </si>
  <si>
    <t>20-29</t>
  </si>
  <si>
    <t>17-30</t>
  </si>
  <si>
    <t>15-35</t>
  </si>
  <si>
    <t>16 - 42</t>
  </si>
  <si>
    <t>14 - 41</t>
  </si>
  <si>
    <t>10</t>
  </si>
  <si>
    <t>16-31</t>
  </si>
  <si>
    <t>15-33</t>
  </si>
  <si>
    <t>17 - 32</t>
  </si>
  <si>
    <t>&lt;1 - 6.3</t>
  </si>
  <si>
    <t>&lt;1 - 9.2</t>
  </si>
  <si>
    <t>&lt;1 - 3.6</t>
  </si>
  <si>
    <t>2 - 2800</t>
  </si>
  <si>
    <t>2 -7500</t>
  </si>
  <si>
    <t>2 - 3000</t>
  </si>
  <si>
    <t>4 - 27</t>
  </si>
  <si>
    <t>1.8-25</t>
  </si>
  <si>
    <t>1 -32</t>
  </si>
  <si>
    <t>4-31</t>
  </si>
  <si>
    <t>5 - 27</t>
  </si>
  <si>
    <t>8 - 33</t>
  </si>
  <si>
    <t>4 - 12</t>
  </si>
  <si>
    <t>1 - 10</t>
  </si>
  <si>
    <t>5 - 26</t>
  </si>
  <si>
    <t>1 - 32</t>
  </si>
  <si>
    <t>1 - 24</t>
  </si>
  <si>
    <t>1.5 - 25</t>
  </si>
  <si>
    <t>4 - 30</t>
  </si>
  <si>
    <t>6 - 9</t>
  </si>
  <si>
    <t>2 - 7000</t>
  </si>
  <si>
    <t>7 - 2800</t>
  </si>
  <si>
    <t>Contd.</t>
  </si>
  <si>
    <t>Statement  1.46 :  State-wise Forest Area</t>
  </si>
  <si>
    <t>Statement 1.48  :  State-wise Forest Cover</t>
  </si>
  <si>
    <t>Statement 1.50: State-wise Mangrove Cover</t>
  </si>
  <si>
    <t>Statement 1.51 : Number of incidence of Forest Fire</t>
  </si>
  <si>
    <t>Statement 1.55  :  State-wise River Water Quality</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</si>
</sst>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38" x14ac:knownFonts="1">
    <font>
      <sz val="11"/>
      <color theme="1"/>
      <name val="Calibri"/>
      <family val="2"/>
      <scheme val="minor"/>
    </font>
    <font>
      <sz val="10"/>
      <name val="Arial"/>
      <family val="2"/>
    </font>
    <font>
      <sz val="11"/>
      <color theme="1"/>
      <name val="Arial"/>
      <family val="2"/>
    </font>
    <font>
      <sz val="11"/>
      <name val="Calibri"/>
      <family val="2"/>
      <scheme val="minor"/>
    </font>
    <font>
      <b/>
      <sz val="11"/>
      <color theme="1"/>
      <name val="Calibri"/>
      <family val="2"/>
      <scheme val="minor"/>
    </font>
    <font>
      <b/>
      <sz val="10"/>
      <name val="Calibri"/>
      <family val="2"/>
      <scheme val="minor"/>
    </font>
    <font>
      <sz val="10"/>
      <color theme="1"/>
      <name val="Calibri"/>
      <family val="2"/>
      <scheme val="minor"/>
    </font>
    <font>
      <sz val="10"/>
      <name val="Calibri"/>
      <family val="2"/>
      <scheme val="minor"/>
    </font>
    <font>
      <b/>
      <sz val="13"/>
      <name val="Calibri"/>
      <family val="2"/>
      <scheme val="minor"/>
    </font>
    <font>
      <b/>
      <sz val="12"/>
      <name val="Calibri"/>
      <family val="2"/>
      <scheme val="minor"/>
    </font>
    <font>
      <sz val="12"/>
      <color theme="1"/>
      <name val="Calibri"/>
      <family val="2"/>
      <scheme val="minor"/>
    </font>
    <font>
      <b/>
      <sz val="11"/>
      <name val="Calibri"/>
      <family val="2"/>
      <scheme val="minor"/>
    </font>
    <font>
      <b/>
      <i/>
      <sz val="11"/>
      <name val="Calibri"/>
      <family val="2"/>
      <scheme val="minor"/>
    </font>
    <font>
      <sz val="12"/>
      <name val="Calibri"/>
      <family val="2"/>
      <scheme val="minor"/>
    </font>
    <font>
      <b/>
      <vertAlign val="superscript"/>
      <sz val="12"/>
      <name val="Calibri"/>
      <family val="2"/>
      <scheme val="minor"/>
    </font>
    <font>
      <b/>
      <sz val="11"/>
      <color rgb="FF000000"/>
      <name val="Calibri"/>
      <family val="2"/>
      <scheme val="minor"/>
    </font>
    <font>
      <sz val="11"/>
      <color rgb="FF000000"/>
      <name val="Calibri"/>
      <family val="2"/>
      <scheme val="minor"/>
    </font>
    <font>
      <i/>
      <sz val="11"/>
      <name val="Calibri"/>
      <family val="2"/>
      <scheme val="minor"/>
    </font>
    <font>
      <b/>
      <sz val="11"/>
      <color indexed="8"/>
      <name val="Calibri"/>
      <family val="2"/>
      <scheme val="minor"/>
    </font>
    <font>
      <sz val="11"/>
      <color indexed="8"/>
      <name val="Calibri"/>
      <family val="2"/>
      <scheme val="minor"/>
    </font>
    <font>
      <b/>
      <sz val="12"/>
      <color theme="1"/>
      <name val="Calibri"/>
      <family val="2"/>
      <scheme val="minor"/>
    </font>
    <font>
      <b/>
      <vertAlign val="subscript"/>
      <sz val="12"/>
      <name val="Calibri"/>
      <family val="2"/>
      <scheme val="minor"/>
    </font>
    <font>
      <b/>
      <vertAlign val="subscript"/>
      <sz val="13"/>
      <name val="Calibri"/>
      <family val="2"/>
      <scheme val="minor"/>
    </font>
    <font>
      <vertAlign val="superscript"/>
      <sz val="11"/>
      <name val="Calibri"/>
      <family val="2"/>
      <scheme val="minor"/>
    </font>
    <font>
      <i/>
      <sz val="11"/>
      <color theme="1"/>
      <name val="Calibri"/>
      <family val="2"/>
      <scheme val="minor"/>
    </font>
    <font>
      <vertAlign val="subscript"/>
      <sz val="11"/>
      <name val="Calibri"/>
      <family val="2"/>
      <scheme val="minor"/>
    </font>
    <font>
      <b/>
      <sz val="13"/>
      <color theme="1"/>
      <name val="Calibri"/>
      <family val="2"/>
      <scheme val="minor"/>
    </font>
    <font>
      <sz val="9"/>
      <color theme="1"/>
      <name val="Calibri"/>
      <family val="2"/>
      <scheme val="minor"/>
    </font>
    <font>
      <b/>
      <sz val="10"/>
      <color theme="1"/>
      <name val="Calibri"/>
      <family val="2"/>
      <scheme val="minor"/>
    </font>
    <font>
      <sz val="10.5"/>
      <name val="Calibri"/>
      <family val="2"/>
      <scheme val="minor"/>
    </font>
    <font>
      <vertAlign val="subscript"/>
      <sz val="10.5"/>
      <name val="Calibri"/>
      <family val="2"/>
      <scheme val="minor"/>
    </font>
    <font>
      <sz val="10.5"/>
      <color theme="1"/>
      <name val="Calibri"/>
      <family val="2"/>
      <scheme val="minor"/>
    </font>
    <font>
      <i/>
      <sz val="10.5"/>
      <color theme="1"/>
      <name val="Calibri"/>
      <family val="2"/>
      <scheme val="minor"/>
    </font>
    <font>
      <b/>
      <sz val="8"/>
      <color rgb="FF000000"/>
      <name val="Calibri"/>
      <family val="2"/>
      <scheme val="minor"/>
    </font>
    <font>
      <vertAlign val="superscript"/>
      <sz val="12"/>
      <name val="Calibri"/>
      <family val="2"/>
      <scheme val="minor"/>
    </font>
    <font>
      <sz val="10"/>
      <color rgb="FF222222"/>
      <name val="Arial"/>
      <family val="2"/>
    </font>
    <font>
      <sz val="11"/>
      <color theme="1"/>
      <name val="Calibri"/>
      <family val="2"/>
      <scheme val="minor"/>
    </font>
    <font>
      <b/>
      <i/>
      <sz val="10"/>
      <name val="Calibri"/>
      <family val="2"/>
      <scheme val="minor"/>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16">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s>
  <cellStyleXfs count="3">
    <xf numFmtId="0" fontId="0" fillId="0" borderId="0"/>
    <xf numFmtId="0" fontId="1" fillId="0" borderId="0"/>
    <xf numFmtId="0" fontId="1" fillId="0" borderId="0"/>
  </cellStyleXfs>
  <cellXfs count="437">
    <xf numFmtId="0" fontId="0" fillId="0" borderId="0" xfId="0"/>
    <xf numFmtId="0" fontId="0" fillId="0" borderId="0" xfId="0" applyFont="1" applyFill="1"/>
    <xf numFmtId="0" fontId="0" fillId="0" borderId="2" xfId="0" applyFont="1" applyFill="1" applyBorder="1" applyAlignment="1">
      <alignment horizontal="right"/>
    </xf>
    <xf numFmtId="0" fontId="0" fillId="0" borderId="0" xfId="0" applyFont="1" applyFill="1" applyAlignment="1">
      <alignment vertical="center"/>
    </xf>
    <xf numFmtId="0" fontId="0" fillId="0" borderId="0" xfId="0" applyBorder="1"/>
    <xf numFmtId="0" fontId="6" fillId="0" borderId="0" xfId="0" applyFont="1"/>
    <xf numFmtId="0" fontId="7" fillId="0" borderId="2" xfId="1" applyFont="1" applyFill="1" applyBorder="1"/>
    <xf numFmtId="0" fontId="6" fillId="0" borderId="0" xfId="0" applyFont="1" applyFill="1"/>
    <xf numFmtId="0" fontId="6" fillId="0" borderId="0" xfId="0" applyFont="1" applyAlignment="1">
      <alignment horizontal="right"/>
    </xf>
    <xf numFmtId="0" fontId="10" fillId="0" borderId="0" xfId="0" applyFont="1"/>
    <xf numFmtId="0" fontId="9" fillId="0" borderId="2" xfId="0" applyFont="1" applyBorder="1" applyAlignment="1">
      <alignment horizontal="center" vertical="top" wrapText="1"/>
    </xf>
    <xf numFmtId="0" fontId="9" fillId="0" borderId="2" xfId="1" applyFont="1" applyFill="1" applyBorder="1" applyAlignment="1">
      <alignment horizontal="center" vertical="top"/>
    </xf>
    <xf numFmtId="1" fontId="9" fillId="0" borderId="2" xfId="0" applyNumberFormat="1" applyFont="1" applyBorder="1" applyAlignment="1">
      <alignment horizontal="center" vertical="top" wrapText="1"/>
    </xf>
    <xf numFmtId="0" fontId="9" fillId="0" borderId="2" xfId="0" applyFont="1" applyBorder="1" applyAlignment="1">
      <alignment horizontal="center"/>
    </xf>
    <xf numFmtId="0" fontId="9" fillId="0" borderId="2" xfId="0" applyFont="1" applyFill="1" applyBorder="1" applyAlignment="1">
      <alignment horizontal="center"/>
    </xf>
    <xf numFmtId="0" fontId="0" fillId="0" borderId="2" xfId="0" applyFont="1" applyBorder="1" applyAlignment="1">
      <alignment horizontal="center"/>
    </xf>
    <xf numFmtId="0" fontId="3" fillId="0" borderId="2" xfId="0" applyFont="1" applyFill="1" applyBorder="1" applyAlignment="1">
      <alignment horizontal="left"/>
    </xf>
    <xf numFmtId="0" fontId="3" fillId="0" borderId="2" xfId="0" applyFont="1" applyFill="1" applyBorder="1" applyAlignment="1">
      <alignment horizontal="right"/>
    </xf>
    <xf numFmtId="1" fontId="0" fillId="0" borderId="2" xfId="0" applyNumberFormat="1" applyFont="1" applyBorder="1" applyAlignment="1">
      <alignment horizontal="right"/>
    </xf>
    <xf numFmtId="1" fontId="0" fillId="0" borderId="2" xfId="0" applyNumberFormat="1" applyFont="1" applyFill="1" applyBorder="1" applyAlignment="1">
      <alignment horizontal="right"/>
    </xf>
    <xf numFmtId="0" fontId="3" fillId="0" borderId="2" xfId="1" applyFont="1" applyFill="1" applyBorder="1"/>
    <xf numFmtId="0" fontId="0" fillId="0" borderId="0" xfId="0" applyFont="1"/>
    <xf numFmtId="0" fontId="0" fillId="0" borderId="2" xfId="0" applyFont="1" applyFill="1" applyBorder="1" applyAlignment="1"/>
    <xf numFmtId="0" fontId="0" fillId="0" borderId="2" xfId="0" applyFont="1" applyBorder="1"/>
    <xf numFmtId="0" fontId="0" fillId="0" borderId="1" xfId="0" applyFont="1" applyFill="1" applyBorder="1" applyAlignment="1"/>
    <xf numFmtId="164" fontId="0" fillId="0" borderId="2" xfId="0" applyNumberFormat="1" applyFont="1" applyBorder="1" applyAlignment="1">
      <alignment horizontal="right"/>
    </xf>
    <xf numFmtId="1" fontId="3" fillId="0" borderId="2" xfId="1" applyNumberFormat="1" applyFont="1" applyFill="1" applyBorder="1"/>
    <xf numFmtId="0" fontId="11" fillId="0" borderId="2" xfId="0" applyFont="1" applyFill="1" applyBorder="1" applyAlignment="1">
      <alignment horizontal="center"/>
    </xf>
    <xf numFmtId="0" fontId="4" fillId="0" borderId="0" xfId="0" applyFont="1" applyFill="1" applyBorder="1" applyAlignment="1">
      <alignment horizontal="right"/>
    </xf>
    <xf numFmtId="1" fontId="11" fillId="0" borderId="2" xfId="0" applyNumberFormat="1" applyFont="1" applyBorder="1" applyAlignment="1">
      <alignment horizontal="right"/>
    </xf>
    <xf numFmtId="1" fontId="4" fillId="0" borderId="2" xfId="0" applyNumberFormat="1" applyFont="1" applyBorder="1"/>
    <xf numFmtId="1" fontId="11" fillId="0" borderId="2" xfId="1" applyNumberFormat="1" applyFont="1" applyFill="1" applyBorder="1" applyAlignment="1">
      <alignment horizontal="right"/>
    </xf>
    <xf numFmtId="1" fontId="11" fillId="0" borderId="0" xfId="0" applyNumberFormat="1" applyFont="1" applyBorder="1" applyAlignment="1">
      <alignment horizontal="right"/>
    </xf>
    <xf numFmtId="0" fontId="0" fillId="0" borderId="0" xfId="0" applyFont="1" applyFill="1" applyBorder="1" applyAlignment="1">
      <alignment horizontal="right"/>
    </xf>
    <xf numFmtId="0" fontId="0" fillId="0" borderId="0" xfId="0" applyFont="1" applyAlignment="1">
      <alignment horizontal="left"/>
    </xf>
    <xf numFmtId="0" fontId="0" fillId="0" borderId="0" xfId="0" applyFont="1" applyAlignment="1">
      <alignment horizontal="right"/>
    </xf>
    <xf numFmtId="0" fontId="9" fillId="0" borderId="0" xfId="1" applyFont="1" applyFill="1" applyBorder="1" applyAlignment="1">
      <alignment horizontal="center"/>
    </xf>
    <xf numFmtId="0" fontId="7" fillId="0" borderId="0" xfId="1" applyFont="1" applyFill="1"/>
    <xf numFmtId="0" fontId="9" fillId="0" borderId="0" xfId="1" applyFont="1" applyFill="1" applyBorder="1" applyAlignment="1">
      <alignment horizontal="center" vertical="top" wrapText="1"/>
    </xf>
    <xf numFmtId="0" fontId="9" fillId="0" borderId="0" xfId="1" applyFont="1" applyFill="1" applyBorder="1"/>
    <xf numFmtId="0" fontId="7" fillId="0" borderId="0" xfId="1" applyFont="1" applyFill="1" applyBorder="1"/>
    <xf numFmtId="0" fontId="7" fillId="0" borderId="0" xfId="1" applyFont="1" applyFill="1" applyAlignment="1">
      <alignment vertical="center"/>
    </xf>
    <xf numFmtId="0" fontId="13" fillId="0" borderId="0" xfId="1" applyFont="1" applyFill="1" applyBorder="1" applyAlignment="1">
      <alignment horizontal="justify"/>
    </xf>
    <xf numFmtId="0" fontId="13" fillId="0" borderId="0" xfId="1" applyFont="1" applyFill="1" applyAlignment="1">
      <alignment horizontal="justify"/>
    </xf>
    <xf numFmtId="0" fontId="13" fillId="0" borderId="0" xfId="1" applyFont="1" applyFill="1"/>
    <xf numFmtId="0" fontId="9" fillId="0" borderId="2" xfId="1" applyFont="1" applyFill="1" applyBorder="1" applyAlignment="1">
      <alignment horizontal="center" vertical="top" wrapText="1"/>
    </xf>
    <xf numFmtId="0" fontId="11" fillId="0" borderId="2" xfId="1" applyFont="1" applyFill="1" applyBorder="1"/>
    <xf numFmtId="0" fontId="3" fillId="0" borderId="0" xfId="1" applyFont="1" applyFill="1" applyBorder="1"/>
    <xf numFmtId="0" fontId="3" fillId="0" borderId="0" xfId="1" applyFont="1" applyFill="1" applyBorder="1" applyAlignment="1">
      <alignment horizontal="right"/>
    </xf>
    <xf numFmtId="0" fontId="16" fillId="0" borderId="0" xfId="0" applyFont="1" applyFill="1" applyAlignment="1">
      <alignment horizontal="justify" vertical="center"/>
    </xf>
    <xf numFmtId="0" fontId="3" fillId="0" borderId="0" xfId="1" applyFont="1" applyFill="1" applyBorder="1" applyAlignment="1">
      <alignment vertical="center"/>
    </xf>
    <xf numFmtId="3" fontId="0" fillId="0" borderId="2" xfId="0" applyNumberFormat="1" applyFont="1" applyBorder="1" applyAlignment="1">
      <alignment horizontal="right" vertical="center" wrapText="1"/>
    </xf>
    <xf numFmtId="0" fontId="0" fillId="0" borderId="2" xfId="0" applyFont="1" applyBorder="1" applyAlignment="1">
      <alignment horizontal="right" vertical="center" wrapText="1"/>
    </xf>
    <xf numFmtId="3" fontId="16" fillId="0" borderId="2" xfId="0" applyNumberFormat="1" applyFont="1" applyBorder="1" applyAlignment="1">
      <alignment horizontal="right" vertical="center" wrapText="1"/>
    </xf>
    <xf numFmtId="0" fontId="16" fillId="0" borderId="2" xfId="0" applyFont="1" applyBorder="1" applyAlignment="1">
      <alignment horizontal="right" vertical="center" wrapText="1"/>
    </xf>
    <xf numFmtId="3" fontId="16" fillId="0" borderId="2" xfId="0" applyNumberFormat="1" applyFont="1" applyFill="1" applyBorder="1" applyAlignment="1">
      <alignment horizontal="right" vertical="center" wrapText="1"/>
    </xf>
    <xf numFmtId="0" fontId="16" fillId="0" borderId="2" xfId="0" applyFont="1" applyFill="1" applyBorder="1" applyAlignment="1">
      <alignment horizontal="right" vertical="center" wrapText="1"/>
    </xf>
    <xf numFmtId="3" fontId="15" fillId="0" borderId="2" xfId="0" applyNumberFormat="1" applyFont="1" applyFill="1" applyBorder="1" applyAlignment="1">
      <alignment horizontal="right" vertical="center" wrapText="1"/>
    </xf>
    <xf numFmtId="0" fontId="15" fillId="0" borderId="2" xfId="0" applyFont="1" applyFill="1" applyBorder="1" applyAlignment="1">
      <alignment horizontal="right" vertical="center" wrapText="1"/>
    </xf>
    <xf numFmtId="0" fontId="17" fillId="0" borderId="0" xfId="1" applyFont="1" applyFill="1" applyBorder="1"/>
    <xf numFmtId="0" fontId="5" fillId="0" borderId="10" xfId="0" applyFont="1" applyBorder="1" applyAlignment="1">
      <alignment vertical="top" wrapText="1"/>
    </xf>
    <xf numFmtId="0" fontId="9" fillId="0" borderId="7" xfId="0" applyFont="1" applyBorder="1" applyAlignment="1">
      <alignment vertical="top" wrapText="1"/>
    </xf>
    <xf numFmtId="0" fontId="9" fillId="0" borderId="7" xfId="0" applyFont="1" applyBorder="1" applyAlignment="1">
      <alignment horizontal="center" vertical="top" wrapText="1"/>
    </xf>
    <xf numFmtId="0" fontId="3" fillId="0" borderId="7" xfId="0" applyFont="1" applyBorder="1" applyAlignment="1">
      <alignment horizontal="right" vertical="top" wrapText="1"/>
    </xf>
    <xf numFmtId="0" fontId="18" fillId="0" borderId="2" xfId="0" applyFont="1" applyFill="1" applyBorder="1" applyAlignment="1">
      <alignment horizontal="right"/>
    </xf>
    <xf numFmtId="0" fontId="18" fillId="0" borderId="0" xfId="0" applyFont="1" applyFill="1" applyBorder="1" applyAlignment="1">
      <alignment horizontal="right"/>
    </xf>
    <xf numFmtId="1" fontId="11" fillId="0" borderId="8" xfId="0" applyNumberFormat="1" applyFont="1" applyBorder="1" applyAlignment="1">
      <alignment horizontal="right"/>
    </xf>
    <xf numFmtId="0" fontId="4" fillId="0" borderId="2" xfId="0" applyFont="1" applyBorder="1"/>
    <xf numFmtId="0" fontId="18" fillId="0" borderId="6" xfId="0" applyFont="1" applyFill="1" applyBorder="1" applyAlignment="1">
      <alignment horizontal="right"/>
    </xf>
    <xf numFmtId="2" fontId="11" fillId="0" borderId="6" xfId="0" applyNumberFormat="1" applyFont="1" applyBorder="1" applyAlignment="1">
      <alignment horizontal="right"/>
    </xf>
    <xf numFmtId="2" fontId="11" fillId="0" borderId="2" xfId="0" applyNumberFormat="1" applyFont="1" applyBorder="1" applyAlignment="1">
      <alignment horizontal="right"/>
    </xf>
    <xf numFmtId="2" fontId="11" fillId="0" borderId="3" xfId="0" applyNumberFormat="1" applyFont="1" applyBorder="1" applyAlignment="1">
      <alignment horizontal="right"/>
    </xf>
    <xf numFmtId="2" fontId="11" fillId="0" borderId="4" xfId="0" applyNumberFormat="1" applyFont="1" applyBorder="1" applyAlignment="1">
      <alignment horizontal="right"/>
    </xf>
    <xf numFmtId="2" fontId="4" fillId="0" borderId="2" xfId="0" applyNumberFormat="1" applyFont="1" applyBorder="1"/>
    <xf numFmtId="2" fontId="4" fillId="2" borderId="2" xfId="0" applyNumberFormat="1" applyFont="1" applyFill="1" applyBorder="1"/>
    <xf numFmtId="2" fontId="0" fillId="0" borderId="0" xfId="0" applyNumberFormat="1" applyFont="1"/>
    <xf numFmtId="0" fontId="0" fillId="0" borderId="0" xfId="0" applyFont="1" applyAlignment="1">
      <alignment vertical="center"/>
    </xf>
    <xf numFmtId="0" fontId="11" fillId="0" borderId="10" xfId="0" applyFont="1" applyBorder="1" applyAlignment="1">
      <alignment vertical="center" wrapText="1"/>
    </xf>
    <xf numFmtId="0" fontId="0" fillId="0" borderId="10" xfId="0" applyFont="1" applyBorder="1" applyAlignment="1">
      <alignment vertical="center"/>
    </xf>
    <xf numFmtId="0" fontId="0" fillId="0" borderId="10" xfId="0" applyFont="1" applyFill="1" applyBorder="1" applyAlignment="1">
      <alignment vertical="center"/>
    </xf>
    <xf numFmtId="0" fontId="11" fillId="0" borderId="10" xfId="0" applyFont="1" applyBorder="1" applyAlignment="1">
      <alignment vertical="center"/>
    </xf>
    <xf numFmtId="0" fontId="19" fillId="0" borderId="2" xfId="0" applyFont="1" applyBorder="1" applyAlignment="1">
      <alignment horizontal="center" vertical="center"/>
    </xf>
    <xf numFmtId="0" fontId="3" fillId="0" borderId="2" xfId="0" applyFont="1" applyFill="1" applyBorder="1" applyAlignment="1">
      <alignment horizontal="left" vertical="center"/>
    </xf>
    <xf numFmtId="0" fontId="3" fillId="0" borderId="2" xfId="0" applyFont="1" applyFill="1" applyBorder="1" applyAlignment="1">
      <alignment horizontal="right" vertical="center"/>
    </xf>
    <xf numFmtId="0" fontId="19" fillId="0" borderId="2" xfId="0" applyFont="1" applyBorder="1" applyAlignment="1">
      <alignment horizontal="right" vertical="center"/>
    </xf>
    <xf numFmtId="0" fontId="0" fillId="0" borderId="2" xfId="0" applyFont="1" applyBorder="1" applyAlignment="1">
      <alignment vertical="center"/>
    </xf>
    <xf numFmtId="0" fontId="19" fillId="0" borderId="2" xfId="0" applyFont="1" applyFill="1" applyBorder="1" applyAlignment="1">
      <alignment vertical="center"/>
    </xf>
    <xf numFmtId="0" fontId="3" fillId="0" borderId="2" xfId="0" applyFont="1" applyBorder="1" applyAlignment="1" applyProtection="1">
      <alignment horizontal="right" vertical="center"/>
    </xf>
    <xf numFmtId="0" fontId="11" fillId="0" borderId="2" xfId="0" applyFont="1" applyFill="1" applyBorder="1" applyAlignment="1">
      <alignment horizontal="right" vertical="center"/>
    </xf>
    <xf numFmtId="0" fontId="18" fillId="0" borderId="2" xfId="0" applyFont="1" applyFill="1" applyBorder="1" applyAlignment="1">
      <alignment horizontal="right" vertical="center"/>
    </xf>
    <xf numFmtId="0" fontId="4" fillId="0" borderId="2" xfId="0" applyFont="1" applyBorder="1" applyAlignment="1">
      <alignment vertical="center"/>
    </xf>
    <xf numFmtId="2" fontId="11" fillId="0" borderId="2" xfId="0" applyNumberFormat="1" applyFont="1" applyBorder="1" applyAlignment="1">
      <alignment horizontal="right" vertical="center"/>
    </xf>
    <xf numFmtId="0" fontId="0" fillId="0" borderId="0" xfId="0" applyFont="1" applyBorder="1" applyAlignment="1">
      <alignment vertical="center"/>
    </xf>
    <xf numFmtId="0" fontId="9" fillId="0" borderId="7" xfId="0" applyFont="1" applyBorder="1" applyAlignment="1">
      <alignment vertical="center" wrapText="1"/>
    </xf>
    <xf numFmtId="0" fontId="9" fillId="0" borderId="7" xfId="0" applyFont="1" applyBorder="1" applyAlignment="1">
      <alignment horizontal="center" vertical="center" wrapText="1"/>
    </xf>
    <xf numFmtId="0" fontId="9" fillId="0" borderId="7" xfId="0" applyFont="1" applyFill="1" applyBorder="1" applyAlignment="1">
      <alignment horizontal="center" vertical="center" wrapText="1"/>
    </xf>
    <xf numFmtId="0" fontId="20" fillId="0" borderId="7" xfId="0" applyFont="1" applyBorder="1" applyAlignment="1">
      <alignment horizontal="center" vertical="center"/>
    </xf>
    <xf numFmtId="0" fontId="10" fillId="0" borderId="0" xfId="0" applyFont="1" applyAlignment="1">
      <alignment vertical="center"/>
    </xf>
    <xf numFmtId="0" fontId="9" fillId="0" borderId="2" xfId="0" applyFont="1" applyBorder="1" applyAlignment="1">
      <alignment horizontal="center" vertical="center"/>
    </xf>
    <xf numFmtId="0" fontId="0" fillId="0" borderId="11" xfId="0" applyFont="1" applyBorder="1" applyAlignment="1">
      <alignment horizontal="center" vertical="center"/>
    </xf>
    <xf numFmtId="0" fontId="0" fillId="0" borderId="0" xfId="0" applyFont="1" applyBorder="1" applyAlignment="1">
      <alignment horizontal="left" vertical="center"/>
    </xf>
    <xf numFmtId="1" fontId="0" fillId="0" borderId="11" xfId="0" applyNumberFormat="1" applyFont="1" applyBorder="1" applyAlignment="1">
      <alignment horizontal="right" vertical="center"/>
    </xf>
    <xf numFmtId="0" fontId="0" fillId="0" borderId="11" xfId="0" applyFont="1" applyBorder="1" applyAlignment="1">
      <alignment horizontal="right" vertical="center"/>
    </xf>
    <xf numFmtId="2" fontId="0" fillId="0" borderId="11" xfId="0" applyNumberFormat="1" applyFont="1" applyBorder="1" applyAlignment="1">
      <alignment horizontal="right" vertical="center"/>
    </xf>
    <xf numFmtId="1" fontId="0" fillId="0" borderId="8" xfId="0" applyNumberFormat="1" applyFont="1" applyBorder="1" applyAlignment="1">
      <alignment horizontal="right" vertical="center"/>
    </xf>
    <xf numFmtId="2" fontId="0" fillId="0" borderId="14" xfId="0" applyNumberFormat="1" applyFont="1" applyBorder="1" applyAlignment="1">
      <alignment horizontal="right" vertical="center"/>
    </xf>
    <xf numFmtId="164" fontId="0" fillId="0" borderId="0" xfId="0" applyNumberFormat="1" applyFont="1" applyAlignment="1">
      <alignment vertical="center"/>
    </xf>
    <xf numFmtId="2" fontId="3" fillId="0" borderId="11" xfId="0" applyNumberFormat="1" applyFont="1" applyBorder="1" applyAlignment="1">
      <alignment vertical="center"/>
    </xf>
    <xf numFmtId="1" fontId="3" fillId="0" borderId="11" xfId="0" applyNumberFormat="1" applyFont="1" applyBorder="1" applyAlignment="1">
      <alignment vertical="center"/>
    </xf>
    <xf numFmtId="2" fontId="0" fillId="0" borderId="11" xfId="0" applyNumberFormat="1" applyFont="1" applyBorder="1" applyAlignment="1">
      <alignment horizontal="left" vertical="center"/>
    </xf>
    <xf numFmtId="164" fontId="0" fillId="0" borderId="11" xfId="0" applyNumberFormat="1" applyFont="1" applyBorder="1" applyAlignment="1">
      <alignment horizontal="right" vertical="center"/>
    </xf>
    <xf numFmtId="2" fontId="3" fillId="0" borderId="11" xfId="0" applyNumberFormat="1" applyFont="1" applyBorder="1" applyAlignment="1">
      <alignment horizontal="right" vertical="center"/>
    </xf>
    <xf numFmtId="0" fontId="0" fillId="0" borderId="7" xfId="0" applyFont="1" applyBorder="1" applyAlignment="1">
      <alignment horizontal="center" vertical="center"/>
    </xf>
    <xf numFmtId="1" fontId="4" fillId="0" borderId="2" xfId="0" applyNumberFormat="1" applyFont="1" applyBorder="1" applyAlignment="1">
      <alignment horizontal="right" vertical="center"/>
    </xf>
    <xf numFmtId="2" fontId="4" fillId="0" borderId="2" xfId="0" applyNumberFormat="1" applyFont="1" applyBorder="1" applyAlignment="1">
      <alignment horizontal="right" vertical="center"/>
    </xf>
    <xf numFmtId="164" fontId="4" fillId="0" borderId="2" xfId="0" applyNumberFormat="1" applyFont="1" applyBorder="1" applyAlignment="1">
      <alignment horizontal="right" vertical="center"/>
    </xf>
    <xf numFmtId="0" fontId="0" fillId="0" borderId="0" xfId="0" applyFont="1" applyBorder="1" applyAlignment="1">
      <alignment horizontal="center" vertical="center"/>
    </xf>
    <xf numFmtId="3" fontId="0" fillId="0" borderId="0" xfId="0" applyNumberFormat="1" applyFont="1" applyBorder="1" applyAlignment="1">
      <alignment vertical="center"/>
    </xf>
    <xf numFmtId="0" fontId="7" fillId="0" borderId="0" xfId="1" applyFont="1" applyFill="1" applyBorder="1" applyAlignment="1">
      <alignment horizontal="center"/>
    </xf>
    <xf numFmtId="0" fontId="0" fillId="0" borderId="0" xfId="0" applyFont="1" applyAlignment="1">
      <alignment horizontal="center" vertical="center"/>
    </xf>
    <xf numFmtId="0" fontId="0" fillId="0" borderId="0" xfId="0" applyFont="1" applyAlignment="1">
      <alignment horizontal="right" vertical="center"/>
    </xf>
    <xf numFmtId="0" fontId="9" fillId="0" borderId="0" xfId="0" applyFont="1" applyAlignment="1">
      <alignment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0" xfId="0" applyFont="1" applyAlignment="1">
      <alignment vertical="center"/>
    </xf>
    <xf numFmtId="0" fontId="9" fillId="0" borderId="3" xfId="0" applyFont="1" applyBorder="1" applyAlignment="1">
      <alignment horizontal="center" vertical="center"/>
    </xf>
    <xf numFmtId="0" fontId="5" fillId="0" borderId="0" xfId="0" applyFont="1" applyFill="1" applyAlignment="1">
      <alignment horizontal="center"/>
    </xf>
    <xf numFmtId="0" fontId="11" fillId="0" borderId="0" xfId="0" applyFont="1" applyFill="1"/>
    <xf numFmtId="0" fontId="24" fillId="0" borderId="0" xfId="0" applyFont="1" applyFill="1" applyAlignment="1">
      <alignment vertical="center"/>
    </xf>
    <xf numFmtId="0" fontId="3" fillId="0" borderId="0" xfId="0" applyFont="1" applyFill="1"/>
    <xf numFmtId="0" fontId="12" fillId="0" borderId="0" xfId="0" applyFont="1" applyFill="1" applyBorder="1" applyAlignment="1">
      <alignment horizontal="center" vertical="center"/>
    </xf>
    <xf numFmtId="0" fontId="11" fillId="0" borderId="0" xfId="0" applyFont="1" applyFill="1" applyBorder="1" applyAlignment="1">
      <alignment horizontal="center" vertical="top"/>
    </xf>
    <xf numFmtId="0" fontId="11" fillId="0" borderId="0" xfId="0" applyFont="1" applyFill="1" applyBorder="1"/>
    <xf numFmtId="164" fontId="3" fillId="0" borderId="0" xfId="0" applyNumberFormat="1" applyFont="1" applyFill="1" applyBorder="1"/>
    <xf numFmtId="0" fontId="7" fillId="0" borderId="0" xfId="0" applyFont="1" applyFill="1" applyBorder="1" applyAlignment="1">
      <alignment vertical="top"/>
    </xf>
    <xf numFmtId="0" fontId="7" fillId="0" borderId="0" xfId="0" applyFont="1" applyFill="1" applyBorder="1"/>
    <xf numFmtId="164" fontId="7" fillId="0" borderId="0" xfId="0" applyNumberFormat="1" applyFont="1" applyFill="1" applyBorder="1"/>
    <xf numFmtId="1" fontId="7" fillId="0" borderId="0" xfId="0" applyNumberFormat="1" applyFont="1" applyFill="1" applyBorder="1"/>
    <xf numFmtId="0" fontId="5" fillId="0" borderId="0" xfId="0" applyFont="1" applyFill="1" applyBorder="1" applyAlignment="1">
      <alignment vertical="top"/>
    </xf>
    <xf numFmtId="0" fontId="7" fillId="0" borderId="0" xfId="0" applyFont="1" applyFill="1" applyAlignment="1">
      <alignment horizontal="right"/>
    </xf>
    <xf numFmtId="0" fontId="7" fillId="0" borderId="0" xfId="0" applyFont="1" applyFill="1"/>
    <xf numFmtId="0" fontId="3" fillId="0" borderId="0" xfId="0" applyFont="1" applyFill="1" applyBorder="1"/>
    <xf numFmtId="0" fontId="5" fillId="0" borderId="0" xfId="0" applyFont="1" applyFill="1" applyBorder="1" applyAlignment="1"/>
    <xf numFmtId="0" fontId="9" fillId="0" borderId="0" xfId="0" applyFont="1" applyFill="1" applyBorder="1" applyAlignment="1">
      <alignment horizontal="center" vertical="top"/>
    </xf>
    <xf numFmtId="0" fontId="13" fillId="0" borderId="0" xfId="0" applyFont="1" applyFill="1"/>
    <xf numFmtId="0" fontId="9" fillId="2" borderId="7" xfId="0" applyFont="1" applyFill="1" applyBorder="1"/>
    <xf numFmtId="0" fontId="9" fillId="2" borderId="13" xfId="0" applyFont="1" applyFill="1" applyBorder="1" applyAlignment="1">
      <alignment horizontal="center"/>
    </xf>
    <xf numFmtId="0" fontId="9" fillId="2" borderId="7" xfId="0" applyFont="1" applyFill="1" applyBorder="1" applyAlignment="1">
      <alignment horizontal="center" wrapText="1"/>
    </xf>
    <xf numFmtId="0" fontId="9" fillId="2" borderId="7" xfId="0" applyFont="1" applyFill="1" applyBorder="1" applyAlignment="1">
      <alignment horizontal="center"/>
    </xf>
    <xf numFmtId="0" fontId="9" fillId="0" borderId="0" xfId="0" applyFont="1" applyFill="1" applyBorder="1"/>
    <xf numFmtId="0" fontId="3" fillId="2" borderId="11" xfId="0" applyFont="1" applyFill="1" applyBorder="1" applyAlignment="1">
      <alignment vertical="top"/>
    </xf>
    <xf numFmtId="164" fontId="3" fillId="2" borderId="12" xfId="0" applyNumberFormat="1" applyFont="1" applyFill="1" applyBorder="1"/>
    <xf numFmtId="0" fontId="3" fillId="2" borderId="12" xfId="0" applyFont="1" applyFill="1" applyBorder="1"/>
    <xf numFmtId="0" fontId="3" fillId="2" borderId="12" xfId="0" applyFont="1" applyFill="1" applyBorder="1" applyAlignment="1">
      <alignment horizontal="right"/>
    </xf>
    <xf numFmtId="164" fontId="3" fillId="2" borderId="11" xfId="0" applyNumberFormat="1" applyFont="1" applyFill="1" applyBorder="1"/>
    <xf numFmtId="0" fontId="3" fillId="2" borderId="11" xfId="0" applyFont="1" applyFill="1" applyBorder="1"/>
    <xf numFmtId="1" fontId="3" fillId="2" borderId="12" xfId="0" applyNumberFormat="1" applyFont="1" applyFill="1" applyBorder="1"/>
    <xf numFmtId="1" fontId="3" fillId="2" borderId="11" xfId="0" applyNumberFormat="1" applyFont="1" applyFill="1" applyBorder="1"/>
    <xf numFmtId="0" fontId="3" fillId="2" borderId="11" xfId="0" applyFont="1" applyFill="1" applyBorder="1" applyAlignment="1">
      <alignment horizontal="left" vertical="top"/>
    </xf>
    <xf numFmtId="0" fontId="3" fillId="2" borderId="12" xfId="0" applyFont="1" applyFill="1" applyBorder="1" applyAlignment="1">
      <alignment horizontal="center"/>
    </xf>
    <xf numFmtId="0" fontId="3" fillId="2" borderId="7" xfId="0" applyFont="1" applyFill="1" applyBorder="1" applyAlignment="1">
      <alignment vertical="top"/>
    </xf>
    <xf numFmtId="0" fontId="3" fillId="2" borderId="13" xfId="0" applyFont="1" applyFill="1" applyBorder="1"/>
    <xf numFmtId="164" fontId="3" fillId="2" borderId="13" xfId="0" applyNumberFormat="1" applyFont="1" applyFill="1" applyBorder="1"/>
    <xf numFmtId="164" fontId="3" fillId="2" borderId="7" xfId="0" applyNumberFormat="1" applyFont="1" applyFill="1" applyBorder="1"/>
    <xf numFmtId="0" fontId="3" fillId="2" borderId="7" xfId="0" applyFont="1" applyFill="1" applyBorder="1"/>
    <xf numFmtId="1" fontId="3" fillId="2" borderId="13" xfId="0" applyNumberFormat="1" applyFont="1" applyFill="1" applyBorder="1"/>
    <xf numFmtId="1" fontId="3" fillId="2" borderId="7" xfId="0" applyNumberFormat="1" applyFont="1" applyFill="1" applyBorder="1"/>
    <xf numFmtId="0" fontId="9" fillId="2" borderId="7" xfId="0" applyFont="1" applyFill="1" applyBorder="1" applyAlignment="1">
      <alignment vertical="top"/>
    </xf>
    <xf numFmtId="0" fontId="9" fillId="2" borderId="13" xfId="0" applyFont="1" applyFill="1" applyBorder="1" applyAlignment="1"/>
    <xf numFmtId="0" fontId="9" fillId="2" borderId="7" xfId="0" applyFont="1" applyFill="1" applyBorder="1" applyAlignment="1">
      <alignment wrapText="1"/>
    </xf>
    <xf numFmtId="0" fontId="9" fillId="2" borderId="7" xfId="0" applyFont="1" applyFill="1" applyBorder="1" applyAlignment="1"/>
    <xf numFmtId="164" fontId="3" fillId="2" borderId="8" xfId="0" applyNumberFormat="1" applyFont="1" applyFill="1" applyBorder="1"/>
    <xf numFmtId="0" fontId="9" fillId="2" borderId="9" xfId="0" applyFont="1" applyFill="1" applyBorder="1" applyAlignment="1"/>
    <xf numFmtId="0" fontId="9" fillId="2" borderId="7" xfId="0" applyFont="1" applyFill="1" applyBorder="1" applyAlignment="1">
      <alignment horizontal="right"/>
    </xf>
    <xf numFmtId="0" fontId="3" fillId="2" borderId="1" xfId="0" applyFont="1" applyFill="1" applyBorder="1" applyAlignment="1">
      <alignment vertical="top"/>
    </xf>
    <xf numFmtId="0" fontId="3" fillId="2" borderId="12" xfId="0" applyFont="1" applyFill="1" applyBorder="1" applyAlignment="1">
      <alignment vertical="top"/>
    </xf>
    <xf numFmtId="0" fontId="3" fillId="2" borderId="11" xfId="0" applyFont="1" applyFill="1" applyBorder="1" applyAlignment="1">
      <alignment horizontal="center"/>
    </xf>
    <xf numFmtId="0" fontId="3" fillId="2" borderId="1" xfId="0" applyFont="1" applyFill="1" applyBorder="1" applyAlignment="1">
      <alignment horizontal="left" vertical="top"/>
    </xf>
    <xf numFmtId="0" fontId="3" fillId="2" borderId="12" xfId="0" applyFont="1" applyFill="1" applyBorder="1" applyAlignment="1">
      <alignment horizontal="left" vertical="top"/>
    </xf>
    <xf numFmtId="0" fontId="3" fillId="2" borderId="9" xfId="0" applyFont="1" applyFill="1" applyBorder="1" applyAlignment="1">
      <alignment vertical="top"/>
    </xf>
    <xf numFmtId="0" fontId="3" fillId="2" borderId="13" xfId="0" applyFont="1" applyFill="1" applyBorder="1" applyAlignment="1">
      <alignment vertical="top"/>
    </xf>
    <xf numFmtId="0" fontId="11" fillId="0" borderId="0" xfId="0" applyFont="1" applyFill="1" applyBorder="1" applyAlignment="1">
      <alignment vertical="top"/>
    </xf>
    <xf numFmtId="1" fontId="3" fillId="0" borderId="0" xfId="0" applyNumberFormat="1" applyFont="1" applyFill="1" applyBorder="1"/>
    <xf numFmtId="0" fontId="3" fillId="0" borderId="0" xfId="0" applyFont="1" applyFill="1" applyBorder="1" applyAlignment="1">
      <alignment vertical="top"/>
    </xf>
    <xf numFmtId="0" fontId="3" fillId="0" borderId="0" xfId="0" applyFont="1" applyFill="1" applyAlignment="1">
      <alignment horizontal="right"/>
    </xf>
    <xf numFmtId="0" fontId="17" fillId="0" borderId="0" xfId="0" applyFont="1" applyFill="1" applyBorder="1"/>
    <xf numFmtId="0" fontId="3" fillId="2" borderId="15" xfId="2" applyFont="1" applyFill="1" applyBorder="1" applyAlignment="1">
      <alignment horizontal="left"/>
    </xf>
    <xf numFmtId="0" fontId="3" fillId="2" borderId="15" xfId="2" applyFont="1" applyFill="1" applyBorder="1" applyAlignment="1">
      <alignment horizontal="center"/>
    </xf>
    <xf numFmtId="0" fontId="3" fillId="2" borderId="2" xfId="2" applyFont="1" applyFill="1" applyBorder="1" applyAlignment="1">
      <alignment horizontal="right"/>
    </xf>
    <xf numFmtId="0" fontId="3" fillId="2" borderId="1" xfId="2" applyFont="1" applyFill="1" applyBorder="1" applyAlignment="1">
      <alignment horizontal="center"/>
    </xf>
    <xf numFmtId="0" fontId="3" fillId="2" borderId="2" xfId="2" quotePrefix="1" applyFont="1" applyFill="1" applyBorder="1" applyAlignment="1">
      <alignment horizontal="right"/>
    </xf>
    <xf numFmtId="17" fontId="3" fillId="2" borderId="2" xfId="2" quotePrefix="1" applyNumberFormat="1" applyFont="1" applyFill="1" applyBorder="1" applyAlignment="1">
      <alignment horizontal="right"/>
    </xf>
    <xf numFmtId="0" fontId="11" fillId="2" borderId="9" xfId="2" applyFont="1" applyFill="1" applyBorder="1" applyAlignment="1">
      <alignment horizontal="center"/>
    </xf>
    <xf numFmtId="0" fontId="3" fillId="2" borderId="1" xfId="2" applyFont="1" applyFill="1" applyBorder="1" applyAlignment="1">
      <alignment horizontal="right"/>
    </xf>
    <xf numFmtId="0" fontId="11" fillId="2" borderId="9" xfId="2" applyFont="1" applyFill="1" applyBorder="1" applyAlignment="1">
      <alignment horizontal="right"/>
    </xf>
    <xf numFmtId="0" fontId="3" fillId="2" borderId="8" xfId="2" applyFont="1" applyFill="1" applyBorder="1"/>
    <xf numFmtId="0" fontId="3" fillId="2" borderId="14" xfId="2" applyFont="1" applyFill="1" applyBorder="1" applyAlignment="1">
      <alignment horizontal="center"/>
    </xf>
    <xf numFmtId="0" fontId="3" fillId="2" borderId="11" xfId="2" applyFont="1" applyFill="1" applyBorder="1"/>
    <xf numFmtId="0" fontId="3" fillId="2" borderId="12" xfId="2" applyFont="1" applyFill="1" applyBorder="1" applyAlignment="1">
      <alignment horizontal="center"/>
    </xf>
    <xf numFmtId="0" fontId="11" fillId="2" borderId="11" xfId="2" applyFont="1" applyFill="1" applyBorder="1"/>
    <xf numFmtId="0" fontId="11" fillId="2" borderId="12" xfId="2" applyFont="1" applyFill="1" applyBorder="1" applyAlignment="1">
      <alignment horizontal="center"/>
    </xf>
    <xf numFmtId="0" fontId="11" fillId="2" borderId="7" xfId="2" applyFont="1" applyFill="1" applyBorder="1"/>
    <xf numFmtId="0" fontId="11" fillId="2" borderId="13" xfId="2" applyFont="1" applyFill="1" applyBorder="1" applyAlignment="1">
      <alignment horizontal="center"/>
    </xf>
    <xf numFmtId="0" fontId="3" fillId="2" borderId="2" xfId="2" applyFont="1" applyFill="1" applyBorder="1"/>
    <xf numFmtId="0" fontId="3" fillId="2" borderId="1" xfId="2" applyFont="1" applyFill="1" applyBorder="1"/>
    <xf numFmtId="0" fontId="3" fillId="2" borderId="8" xfId="2" applyFont="1" applyFill="1" applyBorder="1" applyAlignment="1">
      <alignment horizontal="center"/>
    </xf>
    <xf numFmtId="0" fontId="3" fillId="2" borderId="5" xfId="2" applyFont="1" applyFill="1" applyBorder="1"/>
    <xf numFmtId="0" fontId="3" fillId="2" borderId="11" xfId="2" applyFont="1" applyFill="1" applyBorder="1" applyAlignment="1">
      <alignment horizontal="center"/>
    </xf>
    <xf numFmtId="0" fontId="11" fillId="2" borderId="1" xfId="2" applyFont="1" applyFill="1" applyBorder="1"/>
    <xf numFmtId="0" fontId="11" fillId="2" borderId="11" xfId="2" applyFont="1" applyFill="1" applyBorder="1" applyAlignment="1">
      <alignment horizontal="center"/>
    </xf>
    <xf numFmtId="0" fontId="3" fillId="2" borderId="15" xfId="2" applyFont="1" applyFill="1" applyBorder="1"/>
    <xf numFmtId="0" fontId="11" fillId="2" borderId="9" xfId="2" applyFont="1" applyFill="1" applyBorder="1"/>
    <xf numFmtId="0" fontId="3" fillId="2" borderId="13" xfId="2" applyFont="1" applyFill="1" applyBorder="1"/>
    <xf numFmtId="0" fontId="3" fillId="2" borderId="7" xfId="2" quotePrefix="1" applyFont="1" applyFill="1" applyBorder="1" applyAlignment="1">
      <alignment horizontal="right"/>
    </xf>
    <xf numFmtId="0" fontId="3" fillId="2" borderId="7" xfId="2" applyFont="1" applyFill="1" applyBorder="1" applyAlignment="1">
      <alignment horizontal="right"/>
    </xf>
    <xf numFmtId="0" fontId="24" fillId="0" borderId="0" xfId="0" applyFont="1"/>
    <xf numFmtId="0" fontId="8" fillId="0" borderId="10" xfId="0" applyFont="1" applyBorder="1" applyAlignment="1">
      <alignment horizontal="center"/>
    </xf>
    <xf numFmtId="0" fontId="3" fillId="0" borderId="10" xfId="0" applyFont="1" applyBorder="1" applyAlignment="1">
      <alignment horizontal="right"/>
    </xf>
    <xf numFmtId="0" fontId="0" fillId="0" borderId="10" xfId="0" applyFont="1" applyBorder="1"/>
    <xf numFmtId="0" fontId="0" fillId="0" borderId="2" xfId="0" applyFont="1" applyBorder="1" applyAlignment="1">
      <alignment wrapText="1"/>
    </xf>
    <xf numFmtId="0" fontId="0" fillId="0" borderId="0" xfId="0" applyFont="1" applyAlignment="1">
      <alignment wrapText="1"/>
    </xf>
    <xf numFmtId="0" fontId="4" fillId="0" borderId="0" xfId="0" applyFont="1" applyAlignment="1">
      <alignment wrapText="1"/>
    </xf>
    <xf numFmtId="0" fontId="5" fillId="0" borderId="0" xfId="0" applyFont="1" applyFill="1" applyBorder="1" applyAlignment="1">
      <alignment horizontal="right"/>
    </xf>
    <xf numFmtId="0" fontId="16" fillId="0" borderId="3" xfId="0" applyFont="1" applyBorder="1" applyAlignment="1">
      <alignment horizontal="right" vertical="center" wrapText="1"/>
    </xf>
    <xf numFmtId="3" fontId="16" fillId="0" borderId="5" xfId="0" applyNumberFormat="1" applyFont="1" applyBorder="1" applyAlignment="1">
      <alignment horizontal="right" vertical="center" wrapText="1"/>
    </xf>
    <xf numFmtId="3" fontId="27" fillId="0" borderId="2" xfId="0" applyNumberFormat="1" applyFont="1" applyBorder="1" applyAlignment="1">
      <alignment horizontal="right" vertical="center" wrapText="1"/>
    </xf>
    <xf numFmtId="0" fontId="27" fillId="0" borderId="2" xfId="0" applyFont="1" applyBorder="1" applyAlignment="1">
      <alignment horizontal="right" vertical="center" wrapText="1"/>
    </xf>
    <xf numFmtId="0" fontId="11" fillId="0" borderId="2" xfId="0" applyFont="1" applyFill="1" applyBorder="1" applyAlignment="1">
      <alignment horizontal="center" vertical="center" wrapText="1"/>
    </xf>
    <xf numFmtId="0" fontId="3" fillId="0" borderId="2" xfId="1" applyFont="1" applyFill="1" applyBorder="1" applyAlignment="1">
      <alignment vertical="center"/>
    </xf>
    <xf numFmtId="0" fontId="11" fillId="0" borderId="2" xfId="1" applyFont="1" applyFill="1" applyBorder="1" applyAlignment="1">
      <alignment vertical="center"/>
    </xf>
    <xf numFmtId="0" fontId="6" fillId="0" borderId="0" xfId="0" applyFont="1" applyAlignment="1"/>
    <xf numFmtId="0" fontId="6" fillId="0" borderId="0" xfId="0" applyFont="1" applyAlignment="1">
      <alignment horizontal="left"/>
    </xf>
    <xf numFmtId="0" fontId="28" fillId="0" borderId="2" xfId="0" applyFont="1" applyBorder="1" applyAlignment="1">
      <alignment horizontal="center" vertical="center" wrapText="1"/>
    </xf>
    <xf numFmtId="0" fontId="28" fillId="0" borderId="2" xfId="0" applyFont="1" applyBorder="1" applyAlignment="1">
      <alignment vertical="center" wrapText="1"/>
    </xf>
    <xf numFmtId="0" fontId="28" fillId="0" borderId="0" xfId="0" applyFont="1" applyAlignment="1">
      <alignment vertical="center" wrapText="1"/>
    </xf>
    <xf numFmtId="0" fontId="8" fillId="2" borderId="10" xfId="0" applyFont="1" applyFill="1" applyBorder="1" applyAlignment="1">
      <alignment vertical="center" wrapText="1"/>
    </xf>
    <xf numFmtId="0" fontId="8" fillId="2" borderId="10" xfId="0" applyFont="1" applyFill="1" applyBorder="1" applyAlignment="1">
      <alignment horizontal="center" vertical="center"/>
    </xf>
    <xf numFmtId="0" fontId="0" fillId="0" borderId="2" xfId="0" applyFont="1" applyFill="1" applyBorder="1" applyAlignment="1">
      <alignment vertical="center"/>
    </xf>
    <xf numFmtId="0" fontId="4" fillId="0" borderId="0" xfId="0" applyFont="1" applyFill="1" applyAlignment="1">
      <alignment vertical="center"/>
    </xf>
    <xf numFmtId="0" fontId="4" fillId="0" borderId="2" xfId="0" applyFont="1" applyFill="1" applyBorder="1" applyAlignment="1">
      <alignment vertical="center"/>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1" fontId="7" fillId="0" borderId="2" xfId="0" applyNumberFormat="1" applyFont="1" applyFill="1" applyBorder="1" applyAlignment="1">
      <alignment horizontal="center" vertical="center" wrapText="1"/>
    </xf>
    <xf numFmtId="0" fontId="3" fillId="0" borderId="2" xfId="0" applyFont="1" applyFill="1" applyBorder="1" applyAlignment="1">
      <alignment horizontal="left" vertical="center" wrapText="1"/>
    </xf>
    <xf numFmtId="0" fontId="0" fillId="0" borderId="2" xfId="0" applyFont="1" applyFill="1" applyBorder="1" applyAlignment="1">
      <alignment horizontal="center" vertical="center"/>
    </xf>
    <xf numFmtId="0" fontId="3" fillId="0" borderId="2" xfId="0" applyFont="1" applyFill="1" applyBorder="1" applyAlignment="1">
      <alignment vertical="center"/>
    </xf>
    <xf numFmtId="0" fontId="29" fillId="0" borderId="0" xfId="0" applyFont="1" applyFill="1" applyBorder="1" applyAlignment="1">
      <alignment vertical="top"/>
    </xf>
    <xf numFmtId="0" fontId="29" fillId="0" borderId="0" xfId="0" applyFont="1" applyFill="1"/>
    <xf numFmtId="0" fontId="31" fillId="0" borderId="0" xfId="0" applyFont="1" applyFill="1" applyAlignment="1">
      <alignment horizontal="left" vertical="center"/>
    </xf>
    <xf numFmtId="0" fontId="31" fillId="0" borderId="0" xfId="0" applyFont="1" applyFill="1" applyAlignment="1">
      <alignment vertical="center"/>
    </xf>
    <xf numFmtId="0" fontId="32" fillId="0" borderId="0" xfId="0" applyFont="1" applyFill="1" applyAlignment="1">
      <alignment vertical="center"/>
    </xf>
    <xf numFmtId="0" fontId="4" fillId="0" borderId="2"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4" fillId="0" borderId="0" xfId="0" applyFont="1" applyFill="1" applyBorder="1" applyAlignment="1">
      <alignment vertical="center"/>
    </xf>
    <xf numFmtId="0" fontId="4" fillId="0" borderId="2" xfId="0" applyFont="1" applyFill="1" applyBorder="1" applyAlignment="1">
      <alignment horizontal="center" vertical="center"/>
    </xf>
    <xf numFmtId="1" fontId="33" fillId="0" borderId="0" xfId="0" applyNumberFormat="1" applyFont="1" applyFill="1" applyBorder="1" applyAlignment="1">
      <alignment horizontal="center" vertical="center"/>
    </xf>
    <xf numFmtId="0" fontId="0" fillId="0" borderId="7" xfId="0" applyFont="1" applyBorder="1" applyAlignment="1">
      <alignment horizontal="center"/>
    </xf>
    <xf numFmtId="0" fontId="0" fillId="0" borderId="7" xfId="0" applyFont="1" applyBorder="1"/>
    <xf numFmtId="0" fontId="0" fillId="0" borderId="7" xfId="0" applyFont="1" applyBorder="1" applyAlignment="1">
      <alignment horizontal="right"/>
    </xf>
    <xf numFmtId="0" fontId="0" fillId="0" borderId="9" xfId="0" applyFont="1" applyBorder="1" applyAlignment="1">
      <alignment horizontal="right"/>
    </xf>
    <xf numFmtId="0" fontId="0" fillId="0" borderId="2" xfId="0" applyFont="1" applyBorder="1" applyAlignment="1">
      <alignment horizontal="right"/>
    </xf>
    <xf numFmtId="0" fontId="0" fillId="0" borderId="3" xfId="0" applyFont="1" applyBorder="1" applyAlignment="1">
      <alignment horizontal="right"/>
    </xf>
    <xf numFmtId="0" fontId="0" fillId="0" borderId="0" xfId="0" applyFont="1" applyBorder="1"/>
    <xf numFmtId="0" fontId="5" fillId="0" borderId="2" xfId="0" applyFont="1" applyBorder="1" applyAlignment="1">
      <alignment horizontal="center"/>
    </xf>
    <xf numFmtId="0" fontId="5" fillId="0" borderId="3" xfId="0" applyFont="1" applyBorder="1" applyAlignment="1">
      <alignment horizontal="center"/>
    </xf>
    <xf numFmtId="0" fontId="3" fillId="2" borderId="9" xfId="2" applyFont="1" applyFill="1" applyBorder="1"/>
    <xf numFmtId="0" fontId="3" fillId="2" borderId="7" xfId="2" applyFont="1" applyFill="1" applyBorder="1" applyAlignment="1">
      <alignment horizontal="center"/>
    </xf>
    <xf numFmtId="0" fontId="3" fillId="2" borderId="1" xfId="2" applyFont="1" applyFill="1" applyBorder="1" applyAlignment="1">
      <alignment horizontal="left"/>
    </xf>
    <xf numFmtId="0" fontId="17" fillId="2" borderId="0" xfId="2" applyFont="1" applyFill="1" applyBorder="1" applyAlignment="1"/>
    <xf numFmtId="0" fontId="3" fillId="2" borderId="12" xfId="2" applyFont="1" applyFill="1" applyBorder="1" applyAlignment="1"/>
    <xf numFmtId="0" fontId="3" fillId="2" borderId="0" xfId="2" applyFont="1" applyFill="1" applyBorder="1" applyAlignment="1"/>
    <xf numFmtId="0" fontId="3" fillId="2" borderId="1" xfId="2" applyFont="1" applyFill="1" applyBorder="1" applyAlignment="1"/>
    <xf numFmtId="0" fontId="3" fillId="2" borderId="14" xfId="2" applyFont="1" applyFill="1" applyBorder="1" applyAlignment="1"/>
    <xf numFmtId="0" fontId="3" fillId="2" borderId="6" xfId="2" applyFont="1" applyFill="1" applyBorder="1" applyAlignment="1"/>
    <xf numFmtId="0" fontId="13" fillId="2" borderId="2" xfId="2" applyFont="1" applyFill="1" applyBorder="1" applyAlignment="1">
      <alignment horizontal="left" vertical="center" wrapText="1"/>
    </xf>
    <xf numFmtId="0" fontId="13" fillId="2" borderId="8" xfId="2" applyFont="1" applyFill="1" applyBorder="1" applyAlignment="1">
      <alignment horizontal="left" vertical="center" wrapText="1"/>
    </xf>
    <xf numFmtId="0" fontId="13" fillId="2" borderId="2" xfId="2" applyFont="1" applyFill="1" applyBorder="1" applyAlignment="1">
      <alignment horizontal="left" vertical="top" wrapText="1"/>
    </xf>
    <xf numFmtId="0" fontId="3" fillId="2" borderId="9" xfId="2" applyFont="1" applyFill="1" applyBorder="1" applyAlignment="1">
      <alignment horizontal="left"/>
    </xf>
    <xf numFmtId="0" fontId="4" fillId="0" borderId="0" xfId="0" applyFont="1" applyAlignment="1">
      <alignment vertical="center"/>
    </xf>
    <xf numFmtId="0" fontId="26" fillId="0" borderId="0" xfId="0" applyFont="1" applyFill="1" applyAlignment="1">
      <alignment horizontal="center"/>
    </xf>
    <xf numFmtId="0" fontId="26" fillId="0" borderId="0" xfId="0" applyFont="1" applyFill="1" applyAlignment="1"/>
    <xf numFmtId="0" fontId="4" fillId="0" borderId="0" xfId="0" applyFont="1" applyFill="1" applyAlignment="1">
      <alignment horizontal="right"/>
    </xf>
    <xf numFmtId="0" fontId="2" fillId="0" borderId="0" xfId="0" applyFont="1" applyBorder="1" applyAlignment="1">
      <alignment horizontal="left" vertical="center" wrapText="1"/>
    </xf>
    <xf numFmtId="0" fontId="4" fillId="0" borderId="2" xfId="0" applyFont="1" applyBorder="1" applyAlignment="1">
      <alignment horizontal="center" vertical="center"/>
    </xf>
    <xf numFmtId="0" fontId="0" fillId="0" borderId="2" xfId="0" applyBorder="1" applyAlignment="1">
      <alignment vertical="center"/>
    </xf>
    <xf numFmtId="2" fontId="0" fillId="0" borderId="2" xfId="0" applyNumberFormat="1" applyBorder="1" applyAlignment="1">
      <alignment vertical="center"/>
    </xf>
    <xf numFmtId="0" fontId="0" fillId="0" borderId="0" xfId="0" applyAlignment="1">
      <alignment vertical="center"/>
    </xf>
    <xf numFmtId="0" fontId="0" fillId="0" borderId="2" xfId="0" applyBorder="1" applyAlignment="1">
      <alignment vertical="center" wrapText="1"/>
    </xf>
    <xf numFmtId="0" fontId="26" fillId="0" borderId="0" xfId="0" applyFont="1" applyFill="1" applyAlignment="1">
      <alignment horizontal="center" vertical="center"/>
    </xf>
    <xf numFmtId="0" fontId="4" fillId="0" borderId="0" xfId="0" applyFont="1" applyFill="1" applyAlignment="1">
      <alignment horizontal="right" vertical="center"/>
    </xf>
    <xf numFmtId="0" fontId="0" fillId="0" borderId="0" xfId="0" applyFont="1" applyBorder="1" applyAlignment="1">
      <alignment horizontal="left" vertical="center" wrapText="1"/>
    </xf>
    <xf numFmtId="0" fontId="3" fillId="0" borderId="0" xfId="0" applyFont="1"/>
    <xf numFmtId="0" fontId="9" fillId="3" borderId="2" xfId="0" applyFont="1" applyFill="1" applyBorder="1" applyAlignment="1">
      <alignment horizontal="center" vertical="center" wrapText="1" readingOrder="1"/>
    </xf>
    <xf numFmtId="0" fontId="13" fillId="0" borderId="0" xfId="0" applyFont="1"/>
    <xf numFmtId="0" fontId="3" fillId="3" borderId="2" xfId="0" applyFont="1" applyFill="1" applyBorder="1" applyAlignment="1">
      <alignment vertical="center" wrapText="1"/>
    </xf>
    <xf numFmtId="0" fontId="13" fillId="3" borderId="2" xfId="0" applyFont="1" applyFill="1" applyBorder="1" applyAlignment="1">
      <alignment horizontal="right" vertical="center" wrapText="1" readingOrder="1"/>
    </xf>
    <xf numFmtId="0" fontId="9" fillId="3" borderId="2" xfId="0" applyFont="1" applyFill="1" applyBorder="1" applyAlignment="1">
      <alignment horizontal="right" vertical="center" wrapText="1" readingOrder="1"/>
    </xf>
    <xf numFmtId="0" fontId="3" fillId="3" borderId="6" xfId="0" applyFont="1" applyFill="1" applyBorder="1" applyAlignment="1">
      <alignment vertical="center"/>
    </xf>
    <xf numFmtId="0" fontId="3" fillId="2" borderId="0" xfId="0" applyFont="1" applyFill="1" applyBorder="1" applyAlignment="1">
      <alignment vertical="top"/>
    </xf>
    <xf numFmtId="0" fontId="3" fillId="2" borderId="0" xfId="0" applyFont="1" applyFill="1" applyBorder="1"/>
    <xf numFmtId="164" fontId="3" fillId="2" borderId="0" xfId="0" applyNumberFormat="1" applyFont="1" applyFill="1" applyBorder="1"/>
    <xf numFmtId="1" fontId="3" fillId="2" borderId="0" xfId="0" applyNumberFormat="1" applyFont="1" applyFill="1" applyBorder="1"/>
    <xf numFmtId="0" fontId="9" fillId="0" borderId="2" xfId="1" applyFont="1" applyFill="1" applyBorder="1" applyAlignment="1">
      <alignment horizontal="center" vertical="center" wrapText="1"/>
    </xf>
    <xf numFmtId="0" fontId="9" fillId="3" borderId="2" xfId="0" applyFont="1" applyFill="1" applyBorder="1" applyAlignment="1">
      <alignment horizontal="left" vertical="center" wrapText="1" readingOrder="1"/>
    </xf>
    <xf numFmtId="0" fontId="3" fillId="0" borderId="0" xfId="0" applyFont="1" applyAlignment="1">
      <alignment vertical="center"/>
    </xf>
    <xf numFmtId="0" fontId="4" fillId="0" borderId="0" xfId="0" applyFont="1"/>
    <xf numFmtId="0" fontId="0" fillId="0" borderId="2" xfId="0" applyFont="1" applyBorder="1" applyAlignment="1">
      <alignment vertical="center" wrapText="1"/>
    </xf>
    <xf numFmtId="0" fontId="11" fillId="3" borderId="8" xfId="0" applyFont="1" applyFill="1" applyBorder="1" applyAlignment="1">
      <alignment horizontal="center" vertical="center" wrapText="1"/>
    </xf>
    <xf numFmtId="0" fontId="13" fillId="3" borderId="2" xfId="0" applyFont="1" applyFill="1" applyBorder="1" applyAlignment="1">
      <alignment vertical="center" wrapText="1" readingOrder="1"/>
    </xf>
    <xf numFmtId="1" fontId="0" fillId="0" borderId="0" xfId="0" applyNumberFormat="1" applyFont="1" applyAlignment="1">
      <alignment vertical="center"/>
    </xf>
    <xf numFmtId="2" fontId="0" fillId="0" borderId="0" xfId="0" applyNumberFormat="1" applyFont="1" applyAlignment="1">
      <alignment vertical="center"/>
    </xf>
    <xf numFmtId="3" fontId="4" fillId="0" borderId="2" xfId="0" applyNumberFormat="1" applyFont="1" applyBorder="1" applyAlignment="1">
      <alignment horizontal="right" vertical="center" wrapText="1"/>
    </xf>
    <xf numFmtId="3" fontId="15" fillId="0" borderId="2" xfId="0" applyNumberFormat="1" applyFont="1" applyBorder="1" applyAlignment="1">
      <alignment horizontal="right" vertical="center" wrapText="1"/>
    </xf>
    <xf numFmtId="0" fontId="4" fillId="0" borderId="2" xfId="0" applyFont="1" applyBorder="1" applyAlignment="1">
      <alignment horizontal="right" vertical="center" wrapText="1"/>
    </xf>
    <xf numFmtId="0" fontId="15" fillId="0" borderId="3" xfId="0" applyFont="1" applyBorder="1" applyAlignment="1">
      <alignment horizontal="right" vertical="center" wrapText="1"/>
    </xf>
    <xf numFmtId="3" fontId="28" fillId="0" borderId="2" xfId="0" applyNumberFormat="1" applyFont="1" applyBorder="1" applyAlignment="1">
      <alignment horizontal="right" vertical="center" wrapText="1"/>
    </xf>
    <xf numFmtId="0" fontId="28" fillId="0" borderId="2" xfId="0" applyFont="1" applyBorder="1" applyAlignment="1">
      <alignment horizontal="right" vertical="center" wrapText="1"/>
    </xf>
    <xf numFmtId="3" fontId="15" fillId="0" borderId="5" xfId="0" applyNumberFormat="1" applyFont="1" applyBorder="1" applyAlignment="1">
      <alignment horizontal="right" vertical="center" wrapText="1"/>
    </xf>
    <xf numFmtId="0" fontId="15" fillId="0" borderId="2" xfId="0" applyFont="1" applyBorder="1" applyAlignment="1">
      <alignment horizontal="right" vertical="center" wrapText="1"/>
    </xf>
    <xf numFmtId="2" fontId="6" fillId="0" borderId="0" xfId="0" applyNumberFormat="1" applyFont="1"/>
    <xf numFmtId="3" fontId="13" fillId="0" borderId="0" xfId="1" applyNumberFormat="1" applyFont="1" applyFill="1" applyAlignment="1">
      <alignment horizontal="justify"/>
    </xf>
    <xf numFmtId="1" fontId="1" fillId="0" borderId="2" xfId="0" applyNumberFormat="1" applyFont="1" applyFill="1" applyBorder="1" applyAlignment="1">
      <alignment horizontal="center" vertical="top" wrapText="1"/>
    </xf>
    <xf numFmtId="0" fontId="1" fillId="0" borderId="2" xfId="0" applyFont="1" applyFill="1" applyBorder="1" applyAlignment="1">
      <alignment horizontal="center" vertical="top" wrapText="1"/>
    </xf>
    <xf numFmtId="1" fontId="7" fillId="0" borderId="2" xfId="0" applyNumberFormat="1" applyFont="1" applyFill="1" applyBorder="1" applyAlignment="1">
      <alignment horizontal="center" vertical="top" wrapText="1"/>
    </xf>
    <xf numFmtId="49" fontId="0" fillId="0" borderId="2" xfId="0" applyNumberFormat="1" applyBorder="1" applyAlignment="1">
      <alignment horizontal="right"/>
    </xf>
    <xf numFmtId="0" fontId="9" fillId="2" borderId="2" xfId="2" applyFont="1" applyFill="1" applyBorder="1" applyAlignment="1">
      <alignment vertical="center" wrapText="1"/>
    </xf>
    <xf numFmtId="0" fontId="20" fillId="0" borderId="2" xfId="0" applyFont="1" applyFill="1" applyBorder="1" applyAlignment="1">
      <alignment horizontal="left" vertical="center"/>
    </xf>
    <xf numFmtId="0" fontId="11" fillId="2" borderId="2" xfId="2" applyFont="1" applyFill="1" applyBorder="1" applyAlignment="1">
      <alignment vertical="center"/>
    </xf>
    <xf numFmtId="0" fontId="37" fillId="0" borderId="0" xfId="1" applyFont="1" applyFill="1" applyBorder="1" applyAlignment="1"/>
    <xf numFmtId="0" fontId="5" fillId="0" borderId="0" xfId="1" applyFont="1" applyFill="1" applyBorder="1" applyAlignment="1"/>
    <xf numFmtId="0" fontId="5" fillId="2" borderId="2" xfId="1" applyFont="1" applyFill="1" applyBorder="1" applyAlignment="1">
      <alignment horizontal="left" vertical="center"/>
    </xf>
    <xf numFmtId="0" fontId="5" fillId="2" borderId="2" xfId="1" applyFont="1" applyFill="1" applyBorder="1" applyAlignment="1">
      <alignment horizontal="center" vertical="center"/>
    </xf>
    <xf numFmtId="0" fontId="5" fillId="2" borderId="2" xfId="1" applyFont="1" applyFill="1" applyBorder="1" applyAlignment="1">
      <alignment horizontal="center" vertical="center" wrapText="1"/>
    </xf>
    <xf numFmtId="0" fontId="5" fillId="2" borderId="8" xfId="1" applyFont="1" applyFill="1" applyBorder="1" applyAlignment="1">
      <alignment horizontal="center" vertical="center"/>
    </xf>
    <xf numFmtId="0" fontId="5" fillId="2" borderId="14" xfId="1" applyFont="1" applyFill="1" applyBorder="1" applyAlignment="1">
      <alignment vertical="center"/>
    </xf>
    <xf numFmtId="1" fontId="5" fillId="2" borderId="14" xfId="1" applyNumberFormat="1" applyFont="1" applyFill="1" applyBorder="1" applyAlignment="1">
      <alignment vertical="center"/>
    </xf>
    <xf numFmtId="0" fontId="7" fillId="2" borderId="6" xfId="1" applyFont="1" applyFill="1" applyBorder="1"/>
    <xf numFmtId="0" fontId="0" fillId="2" borderId="0" xfId="0" applyFont="1" applyFill="1" applyAlignment="1">
      <alignment vertical="center"/>
    </xf>
    <xf numFmtId="0" fontId="3" fillId="2" borderId="2" xfId="1" applyFont="1" applyFill="1" applyBorder="1" applyAlignment="1">
      <alignment horizontal="center" vertical="center"/>
    </xf>
    <xf numFmtId="0" fontId="3" fillId="2" borderId="2" xfId="1" applyFont="1" applyFill="1" applyBorder="1" applyAlignment="1">
      <alignment vertical="center"/>
    </xf>
    <xf numFmtId="0" fontId="3" fillId="2" borderId="2" xfId="1" applyFont="1" applyFill="1" applyBorder="1" applyAlignment="1">
      <alignment horizontal="right" vertical="center"/>
    </xf>
    <xf numFmtId="0" fontId="36" fillId="0" borderId="2" xfId="0" applyFont="1" applyBorder="1" applyAlignment="1">
      <alignment vertical="center"/>
    </xf>
    <xf numFmtId="0" fontId="0" fillId="0" borderId="0" xfId="0" applyFont="1" applyFill="1" applyBorder="1" applyAlignment="1">
      <alignment vertical="center"/>
    </xf>
    <xf numFmtId="0" fontId="0" fillId="0" borderId="0" xfId="0" applyFont="1" applyAlignment="1">
      <alignment horizontal="left" vertical="top" wrapText="1"/>
    </xf>
    <xf numFmtId="0" fontId="8" fillId="0" borderId="10" xfId="0" applyFont="1" applyBorder="1" applyAlignment="1">
      <alignment horizontal="center" vertical="center"/>
    </xf>
    <xf numFmtId="0" fontId="12" fillId="0" borderId="6" xfId="0" applyFont="1" applyFill="1" applyBorder="1" applyAlignment="1">
      <alignment horizontal="left"/>
    </xf>
    <xf numFmtId="0" fontId="9" fillId="0" borderId="7" xfId="0" applyFont="1" applyBorder="1" applyAlignment="1">
      <alignment horizontal="center" vertical="top" wrapText="1"/>
    </xf>
    <xf numFmtId="0" fontId="9" fillId="0" borderId="2" xfId="0" applyFont="1" applyBorder="1" applyAlignment="1">
      <alignment horizontal="center" vertical="top" wrapText="1"/>
    </xf>
    <xf numFmtId="0" fontId="9" fillId="0" borderId="7" xfId="0" applyFont="1" applyBorder="1" applyAlignment="1">
      <alignment horizontal="left" vertical="center" wrapText="1"/>
    </xf>
    <xf numFmtId="0" fontId="9" fillId="0" borderId="2" xfId="0" applyFont="1" applyBorder="1" applyAlignment="1">
      <alignment horizontal="left" vertical="center" wrapText="1"/>
    </xf>
    <xf numFmtId="0" fontId="11" fillId="0" borderId="2" xfId="0" applyFont="1" applyFill="1" applyBorder="1" applyAlignment="1">
      <alignment horizontal="center"/>
    </xf>
    <xf numFmtId="0" fontId="9" fillId="0" borderId="7" xfId="0" applyFont="1" applyBorder="1" applyAlignment="1">
      <alignment horizontal="center" vertical="center"/>
    </xf>
    <xf numFmtId="0" fontId="16" fillId="0" borderId="0" xfId="0" applyFont="1" applyFill="1" applyAlignment="1">
      <alignment horizontal="left" vertical="center"/>
    </xf>
    <xf numFmtId="0" fontId="8" fillId="0" borderId="10" xfId="1" applyFont="1" applyFill="1" applyBorder="1" applyAlignment="1">
      <alignment horizontal="center" vertical="center"/>
    </xf>
    <xf numFmtId="0" fontId="9" fillId="0" borderId="7" xfId="1" applyFont="1" applyFill="1" applyBorder="1" applyAlignment="1">
      <alignment horizontal="center" vertical="center"/>
    </xf>
    <xf numFmtId="0" fontId="9" fillId="0" borderId="15" xfId="1" applyFont="1" applyFill="1" applyBorder="1" applyAlignment="1">
      <alignment horizontal="left" vertical="center"/>
    </xf>
    <xf numFmtId="0" fontId="9" fillId="0" borderId="6" xfId="1" applyFont="1" applyFill="1" applyBorder="1" applyAlignment="1">
      <alignment horizontal="left" vertical="center"/>
    </xf>
    <xf numFmtId="0" fontId="9" fillId="0" borderId="14" xfId="1" applyFont="1" applyFill="1" applyBorder="1" applyAlignment="1">
      <alignment horizontal="left" vertical="center"/>
    </xf>
    <xf numFmtId="0" fontId="9" fillId="0" borderId="2" xfId="1" applyFont="1" applyFill="1" applyBorder="1" applyAlignment="1">
      <alignment horizontal="left" vertical="center" wrapText="1"/>
    </xf>
    <xf numFmtId="0" fontId="7" fillId="0" borderId="10" xfId="0" applyFont="1" applyBorder="1" applyAlignment="1">
      <alignment horizontal="right"/>
    </xf>
    <xf numFmtId="0" fontId="11" fillId="0" borderId="4" xfId="0" applyFont="1" applyFill="1" applyBorder="1" applyAlignment="1"/>
    <xf numFmtId="0" fontId="11" fillId="0" borderId="5" xfId="0" applyFont="1" applyFill="1" applyBorder="1" applyAlignment="1"/>
    <xf numFmtId="0" fontId="8" fillId="0" borderId="0" xfId="0" applyFont="1" applyBorder="1" applyAlignment="1">
      <alignment horizontal="center" vertical="center"/>
    </xf>
    <xf numFmtId="0" fontId="6" fillId="0" borderId="0" xfId="0" applyFont="1" applyAlignment="1">
      <alignment horizontal="left" vertical="top" wrapText="1"/>
    </xf>
    <xf numFmtId="0" fontId="6" fillId="0" borderId="0" xfId="0" applyFont="1" applyAlignment="1">
      <alignment horizontal="left"/>
    </xf>
    <xf numFmtId="0" fontId="11" fillId="0" borderId="0" xfId="0" applyFont="1" applyFill="1" applyBorder="1" applyAlignment="1">
      <alignment horizontal="left" vertical="center"/>
    </xf>
    <xf numFmtId="0" fontId="11" fillId="0" borderId="2" xfId="0" applyFont="1" applyFill="1" applyBorder="1" applyAlignment="1">
      <alignment horizontal="center" vertical="center"/>
    </xf>
    <xf numFmtId="0" fontId="19" fillId="0" borderId="2" xfId="0" applyFont="1" applyBorder="1" applyAlignment="1">
      <alignment vertical="center"/>
    </xf>
    <xf numFmtId="0" fontId="11" fillId="0" borderId="2" xfId="0" applyFont="1" applyFill="1" applyBorder="1" applyAlignment="1">
      <alignment horizontal="center" vertical="center" wrapText="1"/>
    </xf>
    <xf numFmtId="0" fontId="0" fillId="0" borderId="2" xfId="0" applyFont="1" applyBorder="1" applyAlignment="1">
      <alignment vertical="center" wrapText="1"/>
    </xf>
    <xf numFmtId="0" fontId="9" fillId="0" borderId="4" xfId="0" applyFont="1" applyBorder="1" applyAlignment="1" applyProtection="1">
      <alignment horizontal="center" vertical="center" wrapText="1"/>
    </xf>
    <xf numFmtId="0" fontId="13" fillId="0" borderId="5" xfId="0" applyFont="1" applyBorder="1" applyAlignment="1">
      <alignment horizontal="center" vertical="center" wrapText="1"/>
    </xf>
    <xf numFmtId="0" fontId="9" fillId="0" borderId="7" xfId="0" applyFont="1" applyBorder="1" applyAlignment="1" applyProtection="1">
      <alignment horizontal="center" vertical="center" wrapText="1"/>
    </xf>
    <xf numFmtId="0" fontId="8" fillId="0" borderId="0" xfId="0" applyFont="1" applyBorder="1" applyAlignment="1" applyProtection="1">
      <alignment horizontal="center" vertical="center"/>
    </xf>
    <xf numFmtId="0" fontId="17" fillId="0" borderId="0" xfId="0" applyFont="1" applyFill="1" applyBorder="1" applyAlignment="1">
      <alignment horizontal="left" vertical="center"/>
    </xf>
    <xf numFmtId="0" fontId="9" fillId="0" borderId="7" xfId="0" applyFont="1" applyBorder="1" applyAlignment="1">
      <alignment horizontal="center" vertical="center" wrapText="1"/>
    </xf>
    <xf numFmtId="0" fontId="10" fillId="0" borderId="2" xfId="0" applyFont="1" applyBorder="1" applyAlignment="1">
      <alignment horizontal="center" vertical="center" wrapText="1"/>
    </xf>
    <xf numFmtId="0" fontId="9" fillId="0" borderId="2" xfId="0" applyFont="1" applyBorder="1" applyAlignment="1" applyProtection="1">
      <alignment horizontal="center" vertical="center" wrapText="1"/>
    </xf>
    <xf numFmtId="0" fontId="13" fillId="0" borderId="2" xfId="0" applyFont="1" applyBorder="1" applyAlignment="1">
      <alignment horizontal="center" vertical="center" wrapText="1"/>
    </xf>
    <xf numFmtId="2" fontId="4" fillId="0" borderId="3" xfId="0" applyNumberFormat="1" applyFont="1" applyBorder="1" applyAlignment="1">
      <alignment horizontal="center" vertical="center"/>
    </xf>
    <xf numFmtId="2" fontId="4" fillId="0" borderId="5" xfId="0" applyNumberFormat="1" applyFont="1" applyBorder="1" applyAlignment="1">
      <alignment horizontal="center" vertical="center"/>
    </xf>
    <xf numFmtId="0" fontId="8" fillId="0" borderId="10" xfId="0" applyFont="1" applyBorder="1" applyAlignment="1" applyProtection="1">
      <alignment horizontal="center" vertical="center"/>
    </xf>
    <xf numFmtId="0" fontId="4" fillId="0" borderId="0" xfId="0" applyFont="1" applyBorder="1" applyAlignment="1">
      <alignment horizontal="center" vertical="center"/>
    </xf>
    <xf numFmtId="0" fontId="5" fillId="2" borderId="8" xfId="1" applyFont="1" applyFill="1" applyBorder="1" applyAlignment="1">
      <alignment horizontal="center" vertical="center" wrapText="1"/>
    </xf>
    <xf numFmtId="0" fontId="5" fillId="2" borderId="7" xfId="1" applyFont="1" applyFill="1" applyBorder="1" applyAlignment="1">
      <alignment horizontal="center" vertical="center" wrapText="1"/>
    </xf>
    <xf numFmtId="0" fontId="5" fillId="2" borderId="2" xfId="1" applyFont="1" applyFill="1" applyBorder="1" applyAlignment="1">
      <alignment horizontal="center" vertical="top"/>
    </xf>
    <xf numFmtId="0" fontId="5" fillId="2" borderId="15" xfId="1" applyFont="1" applyFill="1" applyBorder="1" applyAlignment="1">
      <alignment horizontal="center" vertical="center"/>
    </xf>
    <xf numFmtId="0" fontId="5" fillId="2" borderId="14" xfId="1" applyFont="1" applyFill="1" applyBorder="1" applyAlignment="1">
      <alignment horizontal="center" vertical="center"/>
    </xf>
    <xf numFmtId="0" fontId="7" fillId="2" borderId="6" xfId="1" applyFont="1" applyFill="1" applyBorder="1" applyAlignment="1">
      <alignment horizontal="left"/>
    </xf>
    <xf numFmtId="0" fontId="5" fillId="2" borderId="8" xfId="1" applyFont="1" applyFill="1" applyBorder="1" applyAlignment="1">
      <alignment horizontal="center" vertical="center"/>
    </xf>
    <xf numFmtId="0" fontId="5" fillId="2" borderId="7" xfId="1" applyFont="1" applyFill="1" applyBorder="1" applyAlignment="1">
      <alignment horizontal="center" vertical="center"/>
    </xf>
    <xf numFmtId="0" fontId="2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20" fillId="0" borderId="2"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35" fillId="0" borderId="0" xfId="0" applyFont="1" applyAlignment="1">
      <alignment horizontal="left" vertical="center" wrapText="1"/>
    </xf>
    <xf numFmtId="0" fontId="4" fillId="0" borderId="2"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8" xfId="0" applyFont="1" applyFill="1" applyBorder="1" applyAlignment="1">
      <alignment horizontal="left" vertical="center"/>
    </xf>
    <xf numFmtId="0" fontId="4" fillId="0" borderId="11" xfId="0" applyFont="1" applyFill="1" applyBorder="1" applyAlignment="1">
      <alignment horizontal="left" vertical="center"/>
    </xf>
    <xf numFmtId="0" fontId="4" fillId="0" borderId="7" xfId="0" applyFont="1" applyFill="1" applyBorder="1" applyAlignment="1">
      <alignment horizontal="left" vertical="center"/>
    </xf>
    <xf numFmtId="0" fontId="4" fillId="0" borderId="2" xfId="0" applyFont="1" applyFill="1" applyBorder="1" applyAlignment="1">
      <alignment horizontal="center" vertical="center"/>
    </xf>
    <xf numFmtId="0" fontId="9" fillId="2" borderId="2" xfId="0" applyFont="1" applyFill="1" applyBorder="1" applyAlignment="1">
      <alignment horizontal="center" vertical="top"/>
    </xf>
    <xf numFmtId="0" fontId="8" fillId="2" borderId="0" xfId="0" applyFont="1" applyFill="1" applyBorder="1" applyAlignment="1">
      <alignment horizontal="center"/>
    </xf>
    <xf numFmtId="0" fontId="11" fillId="2" borderId="10" xfId="0" applyFont="1" applyFill="1" applyBorder="1" applyAlignment="1">
      <alignment horizontal="right"/>
    </xf>
    <xf numFmtId="0" fontId="9" fillId="2" borderId="7" xfId="0" applyFont="1" applyFill="1" applyBorder="1" applyAlignment="1">
      <alignment horizontal="center" vertical="top"/>
    </xf>
    <xf numFmtId="0" fontId="8" fillId="2" borderId="0" xfId="2" applyFont="1" applyFill="1" applyBorder="1" applyAlignment="1">
      <alignment horizontal="center" vertical="top"/>
    </xf>
    <xf numFmtId="0" fontId="11" fillId="0" borderId="7" xfId="0" applyFont="1" applyBorder="1" applyAlignment="1">
      <alignment horizontal="center" vertical="center"/>
    </xf>
    <xf numFmtId="0" fontId="0" fillId="0" borderId="0" xfId="0" applyFont="1" applyBorder="1" applyAlignment="1">
      <alignment horizontal="left"/>
    </xf>
    <xf numFmtId="0" fontId="8" fillId="0" borderId="10" xfId="0" applyFont="1" applyBorder="1" applyAlignment="1">
      <alignment horizontal="center" vertical="center" wrapText="1"/>
    </xf>
    <xf numFmtId="0" fontId="5" fillId="0" borderId="7" xfId="0" applyFont="1" applyBorder="1" applyAlignment="1">
      <alignment horizontal="center" vertical="top"/>
    </xf>
    <xf numFmtId="0" fontId="5" fillId="0" borderId="2" xfId="0" applyFont="1" applyBorder="1" applyAlignment="1">
      <alignment horizontal="center" vertical="top"/>
    </xf>
    <xf numFmtId="0" fontId="5" fillId="0" borderId="7" xfId="0" applyFont="1" applyBorder="1" applyAlignment="1">
      <alignment horizontal="center" vertical="top" wrapText="1"/>
    </xf>
    <xf numFmtId="0" fontId="5" fillId="0" borderId="2" xfId="0" applyFont="1" applyBorder="1" applyAlignment="1">
      <alignment horizontal="center" vertical="top" wrapText="1"/>
    </xf>
    <xf numFmtId="0" fontId="11" fillId="0" borderId="9" xfId="0" applyFont="1" applyBorder="1" applyAlignment="1">
      <alignment horizontal="center" vertical="center"/>
    </xf>
    <xf numFmtId="0" fontId="0" fillId="0" borderId="6" xfId="0" applyFont="1" applyBorder="1" applyAlignment="1">
      <alignment horizontal="left"/>
    </xf>
    <xf numFmtId="0" fontId="4" fillId="0" borderId="3" xfId="0" applyFont="1" applyBorder="1" applyAlignment="1">
      <alignment horizontal="center"/>
    </xf>
    <xf numFmtId="0" fontId="4" fillId="0" borderId="5" xfId="0" applyFont="1" applyBorder="1" applyAlignment="1">
      <alignment horizontal="center"/>
    </xf>
    <xf numFmtId="0" fontId="4" fillId="0" borderId="2" xfId="0" applyFont="1" applyBorder="1" applyAlignment="1">
      <alignment horizontal="center" wrapText="1"/>
    </xf>
    <xf numFmtId="0" fontId="8" fillId="0" borderId="0" xfId="0" applyFont="1" applyBorder="1" applyAlignment="1">
      <alignment horizontal="center"/>
    </xf>
    <xf numFmtId="0" fontId="4" fillId="0" borderId="7" xfId="0" applyFont="1" applyBorder="1" applyAlignment="1">
      <alignment horizontal="center" vertical="center" wrapText="1"/>
    </xf>
    <xf numFmtId="0" fontId="4" fillId="0" borderId="2" xfId="0" applyFont="1" applyBorder="1" applyAlignment="1">
      <alignment horizontal="center" vertical="center" wrapText="1"/>
    </xf>
    <xf numFmtId="0" fontId="15" fillId="0" borderId="7" xfId="0" applyFont="1" applyBorder="1" applyAlignment="1">
      <alignment horizontal="center" wrapText="1"/>
    </xf>
    <xf numFmtId="0" fontId="0" fillId="0" borderId="6" xfId="0" applyFont="1" applyBorder="1" applyAlignment="1">
      <alignment horizontal="left" vertical="center" wrapText="1"/>
    </xf>
    <xf numFmtId="0" fontId="26" fillId="0" borderId="0" xfId="0" applyFont="1" applyFill="1" applyAlignment="1">
      <alignment horizontal="center"/>
    </xf>
    <xf numFmtId="0" fontId="26" fillId="0" borderId="0" xfId="0" applyFont="1" applyFill="1" applyAlignment="1">
      <alignment horizontal="center" vertical="center"/>
    </xf>
    <xf numFmtId="0" fontId="4" fillId="0" borderId="2" xfId="0" applyFont="1" applyBorder="1" applyAlignment="1">
      <alignment horizontal="left" vertical="center"/>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3" xfId="0" applyFont="1" applyBorder="1" applyAlignment="1">
      <alignment horizontal="center" vertical="center"/>
    </xf>
  </cellXfs>
  <cellStyles count="3">
    <cellStyle name="Normal" xfId="0" builtinId="0"/>
    <cellStyle name="Normal 2" xfId="2"/>
    <cellStyle name="Normal 5" xfId="1"/>
  </cellStyles>
  <dxfs count="3">
    <dxf>
      <font>
        <condense val="0"/>
        <extend val="0"/>
        <color rgb="FF006100"/>
      </font>
      <fill>
        <patternFill>
          <bgColor rgb="FFC6EF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cpcb/Desktop/third%20meeting%20CSO/FINAL%20AAQM%20data%202010%20to%202016%20aprna.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pcb/Desktop/third%20meeting%20CSO/omprakash%20AAQM%20data%202010%20to%202016%20(Autosaved).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0"/>
      <sheetName val="2011"/>
      <sheetName val="2012"/>
      <sheetName val="2012 summary"/>
      <sheetName val="2013"/>
      <sheetName val="2013 summary"/>
      <sheetName val="2014"/>
      <sheetName val="2015"/>
      <sheetName val="2016"/>
    </sheetNames>
    <sheetDataSet>
      <sheetData sheetId="0"/>
      <sheetData sheetId="1"/>
      <sheetData sheetId="2"/>
      <sheetData sheetId="3"/>
      <sheetData sheetId="4"/>
      <sheetData sheetId="5">
        <row r="1">
          <cell r="M1">
            <v>2</v>
          </cell>
          <cell r="N1">
            <v>75</v>
          </cell>
        </row>
        <row r="2">
          <cell r="M2">
            <v>2</v>
          </cell>
          <cell r="N2">
            <v>75</v>
          </cell>
        </row>
        <row r="3">
          <cell r="M3">
            <v>2</v>
          </cell>
          <cell r="N3">
            <v>51</v>
          </cell>
        </row>
        <row r="4">
          <cell r="M4">
            <v>2</v>
          </cell>
          <cell r="N4">
            <v>5</v>
          </cell>
        </row>
        <row r="5">
          <cell r="M5">
            <v>3</v>
          </cell>
          <cell r="N5">
            <v>18</v>
          </cell>
        </row>
        <row r="6">
          <cell r="M6">
            <v>7</v>
          </cell>
          <cell r="N6">
            <v>9</v>
          </cell>
        </row>
        <row r="7">
          <cell r="M7">
            <v>7</v>
          </cell>
          <cell r="N7">
            <v>22</v>
          </cell>
        </row>
        <row r="8">
          <cell r="M8">
            <v>2</v>
          </cell>
          <cell r="N8">
            <v>40</v>
          </cell>
        </row>
        <row r="9">
          <cell r="M9">
            <v>2</v>
          </cell>
          <cell r="N9">
            <v>21</v>
          </cell>
        </row>
        <row r="10">
          <cell r="M10">
            <v>7</v>
          </cell>
          <cell r="N10">
            <v>29</v>
          </cell>
        </row>
        <row r="11">
          <cell r="M11">
            <v>5</v>
          </cell>
          <cell r="N11">
            <v>22</v>
          </cell>
        </row>
        <row r="12">
          <cell r="M12">
            <v>2</v>
          </cell>
          <cell r="N12">
            <v>30</v>
          </cell>
        </row>
        <row r="13">
          <cell r="M13">
            <v>2</v>
          </cell>
          <cell r="N13">
            <v>14</v>
          </cell>
        </row>
        <row r="14">
          <cell r="M14">
            <v>12</v>
          </cell>
          <cell r="N14">
            <v>42</v>
          </cell>
        </row>
        <row r="15">
          <cell r="M15">
            <v>2</v>
          </cell>
          <cell r="N15">
            <v>32</v>
          </cell>
        </row>
        <row r="16">
          <cell r="M16">
            <v>2</v>
          </cell>
          <cell r="N16">
            <v>20</v>
          </cell>
        </row>
        <row r="17">
          <cell r="M17">
            <v>2</v>
          </cell>
          <cell r="N17">
            <v>50</v>
          </cell>
        </row>
        <row r="18">
          <cell r="M18">
            <v>2</v>
          </cell>
          <cell r="N18">
            <v>122</v>
          </cell>
        </row>
        <row r="19">
          <cell r="M19">
            <v>2</v>
          </cell>
          <cell r="N19">
            <v>45</v>
          </cell>
        </row>
        <row r="20">
          <cell r="M20">
            <v>2</v>
          </cell>
          <cell r="N20">
            <v>7</v>
          </cell>
        </row>
        <row r="21">
          <cell r="M21">
            <v>2</v>
          </cell>
          <cell r="N21">
            <v>2</v>
          </cell>
        </row>
        <row r="22">
          <cell r="M22">
            <v>2</v>
          </cell>
          <cell r="N22">
            <v>19</v>
          </cell>
        </row>
        <row r="23">
          <cell r="M23">
            <v>4</v>
          </cell>
          <cell r="N23">
            <v>22</v>
          </cell>
        </row>
        <row r="24">
          <cell r="M24">
            <v>2</v>
          </cell>
          <cell r="N24">
            <v>9</v>
          </cell>
        </row>
        <row r="25">
          <cell r="M25">
            <v>4</v>
          </cell>
          <cell r="N25">
            <v>20</v>
          </cell>
        </row>
        <row r="26">
          <cell r="M26">
            <v>2</v>
          </cell>
          <cell r="N26">
            <v>56</v>
          </cell>
        </row>
        <row r="27">
          <cell r="M27">
            <v>2</v>
          </cell>
          <cell r="N27">
            <v>121</v>
          </cell>
        </row>
        <row r="28">
          <cell r="M28">
            <v>2</v>
          </cell>
          <cell r="N28">
            <v>30</v>
          </cell>
        </row>
        <row r="29">
          <cell r="M29">
            <v>2</v>
          </cell>
          <cell r="N29">
            <v>66</v>
          </cell>
        </row>
        <row r="66">
          <cell r="M66">
            <v>8</v>
          </cell>
          <cell r="N66">
            <v>538</v>
          </cell>
        </row>
        <row r="67">
          <cell r="M67">
            <v>12</v>
          </cell>
          <cell r="N67">
            <v>450</v>
          </cell>
        </row>
        <row r="68">
          <cell r="M68">
            <v>19</v>
          </cell>
          <cell r="N68">
            <v>464</v>
          </cell>
        </row>
        <row r="69">
          <cell r="M69">
            <v>40</v>
          </cell>
          <cell r="N69">
            <v>373</v>
          </cell>
        </row>
        <row r="70">
          <cell r="M70">
            <v>41</v>
          </cell>
          <cell r="N70">
            <v>48</v>
          </cell>
        </row>
        <row r="71">
          <cell r="M71">
            <v>37</v>
          </cell>
          <cell r="N71">
            <v>46</v>
          </cell>
        </row>
        <row r="72">
          <cell r="M72">
            <v>28</v>
          </cell>
          <cell r="N72">
            <v>670</v>
          </cell>
        </row>
        <row r="73">
          <cell r="M73">
            <v>3</v>
          </cell>
          <cell r="N73">
            <v>113</v>
          </cell>
        </row>
        <row r="74">
          <cell r="M74">
            <v>36</v>
          </cell>
          <cell r="N74">
            <v>259</v>
          </cell>
        </row>
        <row r="75">
          <cell r="M75">
            <v>53</v>
          </cell>
          <cell r="N75">
            <v>306</v>
          </cell>
        </row>
        <row r="76">
          <cell r="M76">
            <v>11</v>
          </cell>
          <cell r="N76">
            <v>526</v>
          </cell>
        </row>
        <row r="77">
          <cell r="M77">
            <v>63</v>
          </cell>
          <cell r="N77">
            <v>179</v>
          </cell>
        </row>
        <row r="78">
          <cell r="M78">
            <v>54</v>
          </cell>
          <cell r="N78">
            <v>291</v>
          </cell>
        </row>
        <row r="79">
          <cell r="M79">
            <v>10</v>
          </cell>
          <cell r="N79">
            <v>440</v>
          </cell>
        </row>
        <row r="80">
          <cell r="M80">
            <v>7</v>
          </cell>
          <cell r="N80">
            <v>712</v>
          </cell>
        </row>
        <row r="81">
          <cell r="M81">
            <v>15</v>
          </cell>
          <cell r="N81">
            <v>728</v>
          </cell>
        </row>
        <row r="82">
          <cell r="M82">
            <v>1</v>
          </cell>
          <cell r="N82">
            <v>582</v>
          </cell>
        </row>
        <row r="83">
          <cell r="M83">
            <v>10</v>
          </cell>
          <cell r="N83">
            <v>181</v>
          </cell>
        </row>
        <row r="84">
          <cell r="M84">
            <v>5</v>
          </cell>
          <cell r="N84">
            <v>253</v>
          </cell>
        </row>
        <row r="85">
          <cell r="M85">
            <v>21</v>
          </cell>
          <cell r="N85">
            <v>252</v>
          </cell>
        </row>
        <row r="86">
          <cell r="M86">
            <v>7</v>
          </cell>
          <cell r="N86">
            <v>393</v>
          </cell>
        </row>
        <row r="87">
          <cell r="M87">
            <v>50</v>
          </cell>
          <cell r="N87">
            <v>748</v>
          </cell>
        </row>
        <row r="88">
          <cell r="M88">
            <v>24</v>
          </cell>
          <cell r="N88">
            <v>748</v>
          </cell>
          <cell r="O88">
            <v>137.44444444444443</v>
          </cell>
        </row>
        <row r="89">
          <cell r="M89">
            <v>16</v>
          </cell>
          <cell r="N89">
            <v>748</v>
          </cell>
        </row>
      </sheetData>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0"/>
      <sheetName val="2011"/>
      <sheetName val="2012"/>
      <sheetName val="2013"/>
      <sheetName val="2014"/>
      <sheetName val="2015"/>
      <sheetName val="Sheet1"/>
      <sheetName val="2016"/>
    </sheetNames>
    <sheetDataSet>
      <sheetData sheetId="0"/>
      <sheetData sheetId="1"/>
      <sheetData sheetId="2"/>
      <sheetData sheetId="3"/>
      <sheetData sheetId="4">
        <row r="27">
          <cell r="E27">
            <v>4</v>
          </cell>
        </row>
      </sheetData>
      <sheetData sheetId="5">
        <row r="6">
          <cell r="E6">
            <v>2</v>
          </cell>
          <cell r="F6">
            <v>13</v>
          </cell>
        </row>
        <row r="32">
          <cell r="E32">
            <v>4</v>
          </cell>
          <cell r="F32">
            <v>27</v>
          </cell>
        </row>
        <row r="55">
          <cell r="E55">
            <v>3</v>
          </cell>
          <cell r="F55">
            <v>11</v>
          </cell>
        </row>
        <row r="58">
          <cell r="E58">
            <v>2</v>
          </cell>
          <cell r="F58">
            <v>13</v>
          </cell>
        </row>
        <row r="64">
          <cell r="E64">
            <v>2</v>
          </cell>
          <cell r="F64">
            <v>2</v>
          </cell>
        </row>
        <row r="73">
          <cell r="E73">
            <v>10</v>
          </cell>
          <cell r="F73">
            <v>16</v>
          </cell>
        </row>
        <row r="75">
          <cell r="E75">
            <v>10</v>
          </cell>
          <cell r="F75">
            <v>22</v>
          </cell>
        </row>
        <row r="77">
          <cell r="E77">
            <v>9</v>
          </cell>
          <cell r="F77">
            <v>22</v>
          </cell>
        </row>
        <row r="87">
          <cell r="E87">
            <v>2</v>
          </cell>
          <cell r="F87">
            <v>39</v>
          </cell>
        </row>
        <row r="105">
          <cell r="E105">
            <v>2</v>
          </cell>
          <cell r="F105">
            <v>5</v>
          </cell>
        </row>
        <row r="128">
          <cell r="E128">
            <v>11</v>
          </cell>
          <cell r="F128">
            <v>15</v>
          </cell>
        </row>
        <row r="131">
          <cell r="E131">
            <v>4</v>
          </cell>
          <cell r="F131">
            <v>34</v>
          </cell>
        </row>
        <row r="154">
          <cell r="E154">
            <v>2</v>
          </cell>
          <cell r="F154">
            <v>4</v>
          </cell>
        </row>
        <row r="158">
          <cell r="E158">
            <v>2</v>
          </cell>
          <cell r="F158">
            <v>8</v>
          </cell>
        </row>
        <row r="169">
          <cell r="E169">
            <v>10</v>
          </cell>
          <cell r="F169">
            <v>23</v>
          </cell>
        </row>
        <row r="197">
          <cell r="E197">
            <v>2</v>
          </cell>
          <cell r="F197">
            <v>7</v>
          </cell>
        </row>
        <row r="222">
          <cell r="E222">
            <v>7</v>
          </cell>
          <cell r="F222">
            <v>22</v>
          </cell>
        </row>
        <row r="255">
          <cell r="E255">
            <v>5</v>
          </cell>
          <cell r="F255">
            <v>10</v>
          </cell>
        </row>
        <row r="323">
          <cell r="E323">
            <v>36</v>
          </cell>
          <cell r="F323">
            <v>92</v>
          </cell>
        </row>
        <row r="332">
          <cell r="E332">
            <v>2</v>
          </cell>
          <cell r="F332">
            <v>2</v>
          </cell>
        </row>
        <row r="344">
          <cell r="E344">
            <v>2</v>
          </cell>
          <cell r="F344">
            <v>3</v>
          </cell>
        </row>
        <row r="349">
          <cell r="E349">
            <v>2</v>
          </cell>
          <cell r="F349">
            <v>2</v>
          </cell>
        </row>
        <row r="381">
          <cell r="E381">
            <v>2</v>
          </cell>
          <cell r="F381">
            <v>3</v>
          </cell>
        </row>
        <row r="409">
          <cell r="E409">
            <v>4</v>
          </cell>
          <cell r="F409">
            <v>7</v>
          </cell>
        </row>
        <row r="416">
          <cell r="E416">
            <v>4</v>
          </cell>
          <cell r="F416">
            <v>8</v>
          </cell>
        </row>
        <row r="438">
          <cell r="E438">
            <v>5</v>
          </cell>
          <cell r="F438">
            <v>11</v>
          </cell>
        </row>
        <row r="470">
          <cell r="E470">
            <v>5</v>
          </cell>
          <cell r="F470">
            <v>16</v>
          </cell>
        </row>
        <row r="493">
          <cell r="E493">
            <v>2</v>
          </cell>
          <cell r="F493">
            <v>7</v>
          </cell>
        </row>
        <row r="547">
          <cell r="E547">
            <v>12</v>
          </cell>
          <cell r="F547">
            <v>35</v>
          </cell>
        </row>
        <row r="553">
          <cell r="E553">
            <v>21</v>
          </cell>
          <cell r="F553">
            <v>27</v>
          </cell>
        </row>
        <row r="570">
          <cell r="E570">
            <v>2</v>
          </cell>
          <cell r="F570">
            <v>15</v>
          </cell>
        </row>
        <row r="1726">
          <cell r="E1726">
            <v>14</v>
          </cell>
        </row>
        <row r="1740">
          <cell r="E1740">
            <v>7</v>
          </cell>
        </row>
        <row r="1763">
          <cell r="E1763">
            <v>23</v>
          </cell>
        </row>
        <row r="1765">
          <cell r="E1765">
            <v>23</v>
          </cell>
        </row>
        <row r="1780">
          <cell r="E1780">
            <v>29</v>
          </cell>
        </row>
        <row r="1782">
          <cell r="E1782">
            <v>6</v>
          </cell>
        </row>
        <row r="1814">
          <cell r="E1814">
            <v>30</v>
          </cell>
        </row>
        <row r="1828">
          <cell r="E1828">
            <v>10</v>
          </cell>
        </row>
        <row r="1835">
          <cell r="E1835">
            <v>16</v>
          </cell>
        </row>
      </sheetData>
      <sheetData sheetId="6"/>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2"/>
  <sheetViews>
    <sheetView view="pageBreakPreview" zoomScaleNormal="100" zoomScaleSheetLayoutView="100" workbookViewId="0">
      <selection activeCell="A2" sqref="A2:A3"/>
    </sheetView>
  </sheetViews>
  <sheetFormatPr defaultRowHeight="12.75" x14ac:dyDescent="0.2"/>
  <cols>
    <col min="1" max="1" width="6.5703125" style="5" customWidth="1"/>
    <col min="2" max="2" width="21.42578125" style="5" customWidth="1"/>
    <col min="3" max="3" width="4.140625" style="5" hidden="1" customWidth="1"/>
    <col min="4" max="4" width="9.5703125" style="5" hidden="1" customWidth="1"/>
    <col min="5" max="5" width="8.28515625" style="5" hidden="1" customWidth="1"/>
    <col min="6" max="16" width="9.7109375" style="5" customWidth="1"/>
    <col min="17" max="17" width="9.7109375" style="7" customWidth="1"/>
    <col min="18" max="18" width="9.7109375" style="5" customWidth="1"/>
    <col min="19" max="253" width="9.140625" style="5"/>
    <col min="254" max="254" width="6.5703125" style="5" customWidth="1"/>
    <col min="255" max="255" width="22.140625" style="5" customWidth="1"/>
    <col min="256" max="257" width="9.7109375" style="5" customWidth="1"/>
    <col min="258" max="258" width="8.28515625" style="5" customWidth="1"/>
    <col min="259" max="260" width="8" style="5" customWidth="1"/>
    <col min="261" max="261" width="7.42578125" style="5" customWidth="1"/>
    <col min="262" max="262" width="7.85546875" style="5" customWidth="1"/>
    <col min="263" max="263" width="7.7109375" style="5" customWidth="1"/>
    <col min="264" max="264" width="7.5703125" style="5" customWidth="1"/>
    <col min="265" max="267" width="7.7109375" style="5" customWidth="1"/>
    <col min="268" max="268" width="8" style="5" customWidth="1"/>
    <col min="269" max="509" width="9.140625" style="5"/>
    <col min="510" max="510" width="6.5703125" style="5" customWidth="1"/>
    <col min="511" max="511" width="22.140625" style="5" customWidth="1"/>
    <col min="512" max="513" width="9.7109375" style="5" customWidth="1"/>
    <col min="514" max="514" width="8.28515625" style="5" customWidth="1"/>
    <col min="515" max="516" width="8" style="5" customWidth="1"/>
    <col min="517" max="517" width="7.42578125" style="5" customWidth="1"/>
    <col min="518" max="518" width="7.85546875" style="5" customWidth="1"/>
    <col min="519" max="519" width="7.7109375" style="5" customWidth="1"/>
    <col min="520" max="520" width="7.5703125" style="5" customWidth="1"/>
    <col min="521" max="523" width="7.7109375" style="5" customWidth="1"/>
    <col min="524" max="524" width="8" style="5" customWidth="1"/>
    <col min="525" max="765" width="9.140625" style="5"/>
    <col min="766" max="766" width="6.5703125" style="5" customWidth="1"/>
    <col min="767" max="767" width="22.140625" style="5" customWidth="1"/>
    <col min="768" max="769" width="9.7109375" style="5" customWidth="1"/>
    <col min="770" max="770" width="8.28515625" style="5" customWidth="1"/>
    <col min="771" max="772" width="8" style="5" customWidth="1"/>
    <col min="773" max="773" width="7.42578125" style="5" customWidth="1"/>
    <col min="774" max="774" width="7.85546875" style="5" customWidth="1"/>
    <col min="775" max="775" width="7.7109375" style="5" customWidth="1"/>
    <col min="776" max="776" width="7.5703125" style="5" customWidth="1"/>
    <col min="777" max="779" width="7.7109375" style="5" customWidth="1"/>
    <col min="780" max="780" width="8" style="5" customWidth="1"/>
    <col min="781" max="1021" width="9.140625" style="5"/>
    <col min="1022" max="1022" width="6.5703125" style="5" customWidth="1"/>
    <col min="1023" max="1023" width="22.140625" style="5" customWidth="1"/>
    <col min="1024" max="1025" width="9.7109375" style="5" customWidth="1"/>
    <col min="1026" max="1026" width="8.28515625" style="5" customWidth="1"/>
    <col min="1027" max="1028" width="8" style="5" customWidth="1"/>
    <col min="1029" max="1029" width="7.42578125" style="5" customWidth="1"/>
    <col min="1030" max="1030" width="7.85546875" style="5" customWidth="1"/>
    <col min="1031" max="1031" width="7.7109375" style="5" customWidth="1"/>
    <col min="1032" max="1032" width="7.5703125" style="5" customWidth="1"/>
    <col min="1033" max="1035" width="7.7109375" style="5" customWidth="1"/>
    <col min="1036" max="1036" width="8" style="5" customWidth="1"/>
    <col min="1037" max="1277" width="9.140625" style="5"/>
    <col min="1278" max="1278" width="6.5703125" style="5" customWidth="1"/>
    <col min="1279" max="1279" width="22.140625" style="5" customWidth="1"/>
    <col min="1280" max="1281" width="9.7109375" style="5" customWidth="1"/>
    <col min="1282" max="1282" width="8.28515625" style="5" customWidth="1"/>
    <col min="1283" max="1284" width="8" style="5" customWidth="1"/>
    <col min="1285" max="1285" width="7.42578125" style="5" customWidth="1"/>
    <col min="1286" max="1286" width="7.85546875" style="5" customWidth="1"/>
    <col min="1287" max="1287" width="7.7109375" style="5" customWidth="1"/>
    <col min="1288" max="1288" width="7.5703125" style="5" customWidth="1"/>
    <col min="1289" max="1291" width="7.7109375" style="5" customWidth="1"/>
    <col min="1292" max="1292" width="8" style="5" customWidth="1"/>
    <col min="1293" max="1533" width="9.140625" style="5"/>
    <col min="1534" max="1534" width="6.5703125" style="5" customWidth="1"/>
    <col min="1535" max="1535" width="22.140625" style="5" customWidth="1"/>
    <col min="1536" max="1537" width="9.7109375" style="5" customWidth="1"/>
    <col min="1538" max="1538" width="8.28515625" style="5" customWidth="1"/>
    <col min="1539" max="1540" width="8" style="5" customWidth="1"/>
    <col min="1541" max="1541" width="7.42578125" style="5" customWidth="1"/>
    <col min="1542" max="1542" width="7.85546875" style="5" customWidth="1"/>
    <col min="1543" max="1543" width="7.7109375" style="5" customWidth="1"/>
    <col min="1544" max="1544" width="7.5703125" style="5" customWidth="1"/>
    <col min="1545" max="1547" width="7.7109375" style="5" customWidth="1"/>
    <col min="1548" max="1548" width="8" style="5" customWidth="1"/>
    <col min="1549" max="1789" width="9.140625" style="5"/>
    <col min="1790" max="1790" width="6.5703125" style="5" customWidth="1"/>
    <col min="1791" max="1791" width="22.140625" style="5" customWidth="1"/>
    <col min="1792" max="1793" width="9.7109375" style="5" customWidth="1"/>
    <col min="1794" max="1794" width="8.28515625" style="5" customWidth="1"/>
    <col min="1795" max="1796" width="8" style="5" customWidth="1"/>
    <col min="1797" max="1797" width="7.42578125" style="5" customWidth="1"/>
    <col min="1798" max="1798" width="7.85546875" style="5" customWidth="1"/>
    <col min="1799" max="1799" width="7.7109375" style="5" customWidth="1"/>
    <col min="1800" max="1800" width="7.5703125" style="5" customWidth="1"/>
    <col min="1801" max="1803" width="7.7109375" style="5" customWidth="1"/>
    <col min="1804" max="1804" width="8" style="5" customWidth="1"/>
    <col min="1805" max="2045" width="9.140625" style="5"/>
    <col min="2046" max="2046" width="6.5703125" style="5" customWidth="1"/>
    <col min="2047" max="2047" width="22.140625" style="5" customWidth="1"/>
    <col min="2048" max="2049" width="9.7109375" style="5" customWidth="1"/>
    <col min="2050" max="2050" width="8.28515625" style="5" customWidth="1"/>
    <col min="2051" max="2052" width="8" style="5" customWidth="1"/>
    <col min="2053" max="2053" width="7.42578125" style="5" customWidth="1"/>
    <col min="2054" max="2054" width="7.85546875" style="5" customWidth="1"/>
    <col min="2055" max="2055" width="7.7109375" style="5" customWidth="1"/>
    <col min="2056" max="2056" width="7.5703125" style="5" customWidth="1"/>
    <col min="2057" max="2059" width="7.7109375" style="5" customWidth="1"/>
    <col min="2060" max="2060" width="8" style="5" customWidth="1"/>
    <col min="2061" max="2301" width="9.140625" style="5"/>
    <col min="2302" max="2302" width="6.5703125" style="5" customWidth="1"/>
    <col min="2303" max="2303" width="22.140625" style="5" customWidth="1"/>
    <col min="2304" max="2305" width="9.7109375" style="5" customWidth="1"/>
    <col min="2306" max="2306" width="8.28515625" style="5" customWidth="1"/>
    <col min="2307" max="2308" width="8" style="5" customWidth="1"/>
    <col min="2309" max="2309" width="7.42578125" style="5" customWidth="1"/>
    <col min="2310" max="2310" width="7.85546875" style="5" customWidth="1"/>
    <col min="2311" max="2311" width="7.7109375" style="5" customWidth="1"/>
    <col min="2312" max="2312" width="7.5703125" style="5" customWidth="1"/>
    <col min="2313" max="2315" width="7.7109375" style="5" customWidth="1"/>
    <col min="2316" max="2316" width="8" style="5" customWidth="1"/>
    <col min="2317" max="2557" width="9.140625" style="5"/>
    <col min="2558" max="2558" width="6.5703125" style="5" customWidth="1"/>
    <col min="2559" max="2559" width="22.140625" style="5" customWidth="1"/>
    <col min="2560" max="2561" width="9.7109375" style="5" customWidth="1"/>
    <col min="2562" max="2562" width="8.28515625" style="5" customWidth="1"/>
    <col min="2563" max="2564" width="8" style="5" customWidth="1"/>
    <col min="2565" max="2565" width="7.42578125" style="5" customWidth="1"/>
    <col min="2566" max="2566" width="7.85546875" style="5" customWidth="1"/>
    <col min="2567" max="2567" width="7.7109375" style="5" customWidth="1"/>
    <col min="2568" max="2568" width="7.5703125" style="5" customWidth="1"/>
    <col min="2569" max="2571" width="7.7109375" style="5" customWidth="1"/>
    <col min="2572" max="2572" width="8" style="5" customWidth="1"/>
    <col min="2573" max="2813" width="9.140625" style="5"/>
    <col min="2814" max="2814" width="6.5703125" style="5" customWidth="1"/>
    <col min="2815" max="2815" width="22.140625" style="5" customWidth="1"/>
    <col min="2816" max="2817" width="9.7109375" style="5" customWidth="1"/>
    <col min="2818" max="2818" width="8.28515625" style="5" customWidth="1"/>
    <col min="2819" max="2820" width="8" style="5" customWidth="1"/>
    <col min="2821" max="2821" width="7.42578125" style="5" customWidth="1"/>
    <col min="2822" max="2822" width="7.85546875" style="5" customWidth="1"/>
    <col min="2823" max="2823" width="7.7109375" style="5" customWidth="1"/>
    <col min="2824" max="2824" width="7.5703125" style="5" customWidth="1"/>
    <col min="2825" max="2827" width="7.7109375" style="5" customWidth="1"/>
    <col min="2828" max="2828" width="8" style="5" customWidth="1"/>
    <col min="2829" max="3069" width="9.140625" style="5"/>
    <col min="3070" max="3070" width="6.5703125" style="5" customWidth="1"/>
    <col min="3071" max="3071" width="22.140625" style="5" customWidth="1"/>
    <col min="3072" max="3073" width="9.7109375" style="5" customWidth="1"/>
    <col min="3074" max="3074" width="8.28515625" style="5" customWidth="1"/>
    <col min="3075" max="3076" width="8" style="5" customWidth="1"/>
    <col min="3077" max="3077" width="7.42578125" style="5" customWidth="1"/>
    <col min="3078" max="3078" width="7.85546875" style="5" customWidth="1"/>
    <col min="3079" max="3079" width="7.7109375" style="5" customWidth="1"/>
    <col min="3080" max="3080" width="7.5703125" style="5" customWidth="1"/>
    <col min="3081" max="3083" width="7.7109375" style="5" customWidth="1"/>
    <col min="3084" max="3084" width="8" style="5" customWidth="1"/>
    <col min="3085" max="3325" width="9.140625" style="5"/>
    <col min="3326" max="3326" width="6.5703125" style="5" customWidth="1"/>
    <col min="3327" max="3327" width="22.140625" style="5" customWidth="1"/>
    <col min="3328" max="3329" width="9.7109375" style="5" customWidth="1"/>
    <col min="3330" max="3330" width="8.28515625" style="5" customWidth="1"/>
    <col min="3331" max="3332" width="8" style="5" customWidth="1"/>
    <col min="3333" max="3333" width="7.42578125" style="5" customWidth="1"/>
    <col min="3334" max="3334" width="7.85546875" style="5" customWidth="1"/>
    <col min="3335" max="3335" width="7.7109375" style="5" customWidth="1"/>
    <col min="3336" max="3336" width="7.5703125" style="5" customWidth="1"/>
    <col min="3337" max="3339" width="7.7109375" style="5" customWidth="1"/>
    <col min="3340" max="3340" width="8" style="5" customWidth="1"/>
    <col min="3341" max="3581" width="9.140625" style="5"/>
    <col min="3582" max="3582" width="6.5703125" style="5" customWidth="1"/>
    <col min="3583" max="3583" width="22.140625" style="5" customWidth="1"/>
    <col min="3584" max="3585" width="9.7109375" style="5" customWidth="1"/>
    <col min="3586" max="3586" width="8.28515625" style="5" customWidth="1"/>
    <col min="3587" max="3588" width="8" style="5" customWidth="1"/>
    <col min="3589" max="3589" width="7.42578125" style="5" customWidth="1"/>
    <col min="3590" max="3590" width="7.85546875" style="5" customWidth="1"/>
    <col min="3591" max="3591" width="7.7109375" style="5" customWidth="1"/>
    <col min="3592" max="3592" width="7.5703125" style="5" customWidth="1"/>
    <col min="3593" max="3595" width="7.7109375" style="5" customWidth="1"/>
    <col min="3596" max="3596" width="8" style="5" customWidth="1"/>
    <col min="3597" max="3837" width="9.140625" style="5"/>
    <col min="3838" max="3838" width="6.5703125" style="5" customWidth="1"/>
    <col min="3839" max="3839" width="22.140625" style="5" customWidth="1"/>
    <col min="3840" max="3841" width="9.7109375" style="5" customWidth="1"/>
    <col min="3842" max="3842" width="8.28515625" style="5" customWidth="1"/>
    <col min="3843" max="3844" width="8" style="5" customWidth="1"/>
    <col min="3845" max="3845" width="7.42578125" style="5" customWidth="1"/>
    <col min="3846" max="3846" width="7.85546875" style="5" customWidth="1"/>
    <col min="3847" max="3847" width="7.7109375" style="5" customWidth="1"/>
    <col min="3848" max="3848" width="7.5703125" style="5" customWidth="1"/>
    <col min="3849" max="3851" width="7.7109375" style="5" customWidth="1"/>
    <col min="3852" max="3852" width="8" style="5" customWidth="1"/>
    <col min="3853" max="4093" width="9.140625" style="5"/>
    <col min="4094" max="4094" width="6.5703125" style="5" customWidth="1"/>
    <col min="4095" max="4095" width="22.140625" style="5" customWidth="1"/>
    <col min="4096" max="4097" width="9.7109375" style="5" customWidth="1"/>
    <col min="4098" max="4098" width="8.28515625" style="5" customWidth="1"/>
    <col min="4099" max="4100" width="8" style="5" customWidth="1"/>
    <col min="4101" max="4101" width="7.42578125" style="5" customWidth="1"/>
    <col min="4102" max="4102" width="7.85546875" style="5" customWidth="1"/>
    <col min="4103" max="4103" width="7.7109375" style="5" customWidth="1"/>
    <col min="4104" max="4104" width="7.5703125" style="5" customWidth="1"/>
    <col min="4105" max="4107" width="7.7109375" style="5" customWidth="1"/>
    <col min="4108" max="4108" width="8" style="5" customWidth="1"/>
    <col min="4109" max="4349" width="9.140625" style="5"/>
    <col min="4350" max="4350" width="6.5703125" style="5" customWidth="1"/>
    <col min="4351" max="4351" width="22.140625" style="5" customWidth="1"/>
    <col min="4352" max="4353" width="9.7109375" style="5" customWidth="1"/>
    <col min="4354" max="4354" width="8.28515625" style="5" customWidth="1"/>
    <col min="4355" max="4356" width="8" style="5" customWidth="1"/>
    <col min="4357" max="4357" width="7.42578125" style="5" customWidth="1"/>
    <col min="4358" max="4358" width="7.85546875" style="5" customWidth="1"/>
    <col min="4359" max="4359" width="7.7109375" style="5" customWidth="1"/>
    <col min="4360" max="4360" width="7.5703125" style="5" customWidth="1"/>
    <col min="4361" max="4363" width="7.7109375" style="5" customWidth="1"/>
    <col min="4364" max="4364" width="8" style="5" customWidth="1"/>
    <col min="4365" max="4605" width="9.140625" style="5"/>
    <col min="4606" max="4606" width="6.5703125" style="5" customWidth="1"/>
    <col min="4607" max="4607" width="22.140625" style="5" customWidth="1"/>
    <col min="4608" max="4609" width="9.7109375" style="5" customWidth="1"/>
    <col min="4610" max="4610" width="8.28515625" style="5" customWidth="1"/>
    <col min="4611" max="4612" width="8" style="5" customWidth="1"/>
    <col min="4613" max="4613" width="7.42578125" style="5" customWidth="1"/>
    <col min="4614" max="4614" width="7.85546875" style="5" customWidth="1"/>
    <col min="4615" max="4615" width="7.7109375" style="5" customWidth="1"/>
    <col min="4616" max="4616" width="7.5703125" style="5" customWidth="1"/>
    <col min="4617" max="4619" width="7.7109375" style="5" customWidth="1"/>
    <col min="4620" max="4620" width="8" style="5" customWidth="1"/>
    <col min="4621" max="4861" width="9.140625" style="5"/>
    <col min="4862" max="4862" width="6.5703125" style="5" customWidth="1"/>
    <col min="4863" max="4863" width="22.140625" style="5" customWidth="1"/>
    <col min="4864" max="4865" width="9.7109375" style="5" customWidth="1"/>
    <col min="4866" max="4866" width="8.28515625" style="5" customWidth="1"/>
    <col min="4867" max="4868" width="8" style="5" customWidth="1"/>
    <col min="4869" max="4869" width="7.42578125" style="5" customWidth="1"/>
    <col min="4870" max="4870" width="7.85546875" style="5" customWidth="1"/>
    <col min="4871" max="4871" width="7.7109375" style="5" customWidth="1"/>
    <col min="4872" max="4872" width="7.5703125" style="5" customWidth="1"/>
    <col min="4873" max="4875" width="7.7109375" style="5" customWidth="1"/>
    <col min="4876" max="4876" width="8" style="5" customWidth="1"/>
    <col min="4877" max="5117" width="9.140625" style="5"/>
    <col min="5118" max="5118" width="6.5703125" style="5" customWidth="1"/>
    <col min="5119" max="5119" width="22.140625" style="5" customWidth="1"/>
    <col min="5120" max="5121" width="9.7109375" style="5" customWidth="1"/>
    <col min="5122" max="5122" width="8.28515625" style="5" customWidth="1"/>
    <col min="5123" max="5124" width="8" style="5" customWidth="1"/>
    <col min="5125" max="5125" width="7.42578125" style="5" customWidth="1"/>
    <col min="5126" max="5126" width="7.85546875" style="5" customWidth="1"/>
    <col min="5127" max="5127" width="7.7109375" style="5" customWidth="1"/>
    <col min="5128" max="5128" width="7.5703125" style="5" customWidth="1"/>
    <col min="5129" max="5131" width="7.7109375" style="5" customWidth="1"/>
    <col min="5132" max="5132" width="8" style="5" customWidth="1"/>
    <col min="5133" max="5373" width="9.140625" style="5"/>
    <col min="5374" max="5374" width="6.5703125" style="5" customWidth="1"/>
    <col min="5375" max="5375" width="22.140625" style="5" customWidth="1"/>
    <col min="5376" max="5377" width="9.7109375" style="5" customWidth="1"/>
    <col min="5378" max="5378" width="8.28515625" style="5" customWidth="1"/>
    <col min="5379" max="5380" width="8" style="5" customWidth="1"/>
    <col min="5381" max="5381" width="7.42578125" style="5" customWidth="1"/>
    <col min="5382" max="5382" width="7.85546875" style="5" customWidth="1"/>
    <col min="5383" max="5383" width="7.7109375" style="5" customWidth="1"/>
    <col min="5384" max="5384" width="7.5703125" style="5" customWidth="1"/>
    <col min="5385" max="5387" width="7.7109375" style="5" customWidth="1"/>
    <col min="5388" max="5388" width="8" style="5" customWidth="1"/>
    <col min="5389" max="5629" width="9.140625" style="5"/>
    <col min="5630" max="5630" width="6.5703125" style="5" customWidth="1"/>
    <col min="5631" max="5631" width="22.140625" style="5" customWidth="1"/>
    <col min="5632" max="5633" width="9.7109375" style="5" customWidth="1"/>
    <col min="5634" max="5634" width="8.28515625" style="5" customWidth="1"/>
    <col min="5635" max="5636" width="8" style="5" customWidth="1"/>
    <col min="5637" max="5637" width="7.42578125" style="5" customWidth="1"/>
    <col min="5638" max="5638" width="7.85546875" style="5" customWidth="1"/>
    <col min="5639" max="5639" width="7.7109375" style="5" customWidth="1"/>
    <col min="5640" max="5640" width="7.5703125" style="5" customWidth="1"/>
    <col min="5641" max="5643" width="7.7109375" style="5" customWidth="1"/>
    <col min="5644" max="5644" width="8" style="5" customWidth="1"/>
    <col min="5645" max="5885" width="9.140625" style="5"/>
    <col min="5886" max="5886" width="6.5703125" style="5" customWidth="1"/>
    <col min="5887" max="5887" width="22.140625" style="5" customWidth="1"/>
    <col min="5888" max="5889" width="9.7109375" style="5" customWidth="1"/>
    <col min="5890" max="5890" width="8.28515625" style="5" customWidth="1"/>
    <col min="5891" max="5892" width="8" style="5" customWidth="1"/>
    <col min="5893" max="5893" width="7.42578125" style="5" customWidth="1"/>
    <col min="5894" max="5894" width="7.85546875" style="5" customWidth="1"/>
    <col min="5895" max="5895" width="7.7109375" style="5" customWidth="1"/>
    <col min="5896" max="5896" width="7.5703125" style="5" customWidth="1"/>
    <col min="5897" max="5899" width="7.7109375" style="5" customWidth="1"/>
    <col min="5900" max="5900" width="8" style="5" customWidth="1"/>
    <col min="5901" max="6141" width="9.140625" style="5"/>
    <col min="6142" max="6142" width="6.5703125" style="5" customWidth="1"/>
    <col min="6143" max="6143" width="22.140625" style="5" customWidth="1"/>
    <col min="6144" max="6145" width="9.7109375" style="5" customWidth="1"/>
    <col min="6146" max="6146" width="8.28515625" style="5" customWidth="1"/>
    <col min="6147" max="6148" width="8" style="5" customWidth="1"/>
    <col min="6149" max="6149" width="7.42578125" style="5" customWidth="1"/>
    <col min="6150" max="6150" width="7.85546875" style="5" customWidth="1"/>
    <col min="6151" max="6151" width="7.7109375" style="5" customWidth="1"/>
    <col min="6152" max="6152" width="7.5703125" style="5" customWidth="1"/>
    <col min="6153" max="6155" width="7.7109375" style="5" customWidth="1"/>
    <col min="6156" max="6156" width="8" style="5" customWidth="1"/>
    <col min="6157" max="6397" width="9.140625" style="5"/>
    <col min="6398" max="6398" width="6.5703125" style="5" customWidth="1"/>
    <col min="6399" max="6399" width="22.140625" style="5" customWidth="1"/>
    <col min="6400" max="6401" width="9.7109375" style="5" customWidth="1"/>
    <col min="6402" max="6402" width="8.28515625" style="5" customWidth="1"/>
    <col min="6403" max="6404" width="8" style="5" customWidth="1"/>
    <col min="6405" max="6405" width="7.42578125" style="5" customWidth="1"/>
    <col min="6406" max="6406" width="7.85546875" style="5" customWidth="1"/>
    <col min="6407" max="6407" width="7.7109375" style="5" customWidth="1"/>
    <col min="6408" max="6408" width="7.5703125" style="5" customWidth="1"/>
    <col min="6409" max="6411" width="7.7109375" style="5" customWidth="1"/>
    <col min="6412" max="6412" width="8" style="5" customWidth="1"/>
    <col min="6413" max="6653" width="9.140625" style="5"/>
    <col min="6654" max="6654" width="6.5703125" style="5" customWidth="1"/>
    <col min="6655" max="6655" width="22.140625" style="5" customWidth="1"/>
    <col min="6656" max="6657" width="9.7109375" style="5" customWidth="1"/>
    <col min="6658" max="6658" width="8.28515625" style="5" customWidth="1"/>
    <col min="6659" max="6660" width="8" style="5" customWidth="1"/>
    <col min="6661" max="6661" width="7.42578125" style="5" customWidth="1"/>
    <col min="6662" max="6662" width="7.85546875" style="5" customWidth="1"/>
    <col min="6663" max="6663" width="7.7109375" style="5" customWidth="1"/>
    <col min="6664" max="6664" width="7.5703125" style="5" customWidth="1"/>
    <col min="6665" max="6667" width="7.7109375" style="5" customWidth="1"/>
    <col min="6668" max="6668" width="8" style="5" customWidth="1"/>
    <col min="6669" max="6909" width="9.140625" style="5"/>
    <col min="6910" max="6910" width="6.5703125" style="5" customWidth="1"/>
    <col min="6911" max="6911" width="22.140625" style="5" customWidth="1"/>
    <col min="6912" max="6913" width="9.7109375" style="5" customWidth="1"/>
    <col min="6914" max="6914" width="8.28515625" style="5" customWidth="1"/>
    <col min="6915" max="6916" width="8" style="5" customWidth="1"/>
    <col min="6917" max="6917" width="7.42578125" style="5" customWidth="1"/>
    <col min="6918" max="6918" width="7.85546875" style="5" customWidth="1"/>
    <col min="6919" max="6919" width="7.7109375" style="5" customWidth="1"/>
    <col min="6920" max="6920" width="7.5703125" style="5" customWidth="1"/>
    <col min="6921" max="6923" width="7.7109375" style="5" customWidth="1"/>
    <col min="6924" max="6924" width="8" style="5" customWidth="1"/>
    <col min="6925" max="7165" width="9.140625" style="5"/>
    <col min="7166" max="7166" width="6.5703125" style="5" customWidth="1"/>
    <col min="7167" max="7167" width="22.140625" style="5" customWidth="1"/>
    <col min="7168" max="7169" width="9.7109375" style="5" customWidth="1"/>
    <col min="7170" max="7170" width="8.28515625" style="5" customWidth="1"/>
    <col min="7171" max="7172" width="8" style="5" customWidth="1"/>
    <col min="7173" max="7173" width="7.42578125" style="5" customWidth="1"/>
    <col min="7174" max="7174" width="7.85546875" style="5" customWidth="1"/>
    <col min="7175" max="7175" width="7.7109375" style="5" customWidth="1"/>
    <col min="7176" max="7176" width="7.5703125" style="5" customWidth="1"/>
    <col min="7177" max="7179" width="7.7109375" style="5" customWidth="1"/>
    <col min="7180" max="7180" width="8" style="5" customWidth="1"/>
    <col min="7181" max="7421" width="9.140625" style="5"/>
    <col min="7422" max="7422" width="6.5703125" style="5" customWidth="1"/>
    <col min="7423" max="7423" width="22.140625" style="5" customWidth="1"/>
    <col min="7424" max="7425" width="9.7109375" style="5" customWidth="1"/>
    <col min="7426" max="7426" width="8.28515625" style="5" customWidth="1"/>
    <col min="7427" max="7428" width="8" style="5" customWidth="1"/>
    <col min="7429" max="7429" width="7.42578125" style="5" customWidth="1"/>
    <col min="7430" max="7430" width="7.85546875" style="5" customWidth="1"/>
    <col min="7431" max="7431" width="7.7109375" style="5" customWidth="1"/>
    <col min="7432" max="7432" width="7.5703125" style="5" customWidth="1"/>
    <col min="7433" max="7435" width="7.7109375" style="5" customWidth="1"/>
    <col min="7436" max="7436" width="8" style="5" customWidth="1"/>
    <col min="7437" max="7677" width="9.140625" style="5"/>
    <col min="7678" max="7678" width="6.5703125" style="5" customWidth="1"/>
    <col min="7679" max="7679" width="22.140625" style="5" customWidth="1"/>
    <col min="7680" max="7681" width="9.7109375" style="5" customWidth="1"/>
    <col min="7682" max="7682" width="8.28515625" style="5" customWidth="1"/>
    <col min="7683" max="7684" width="8" style="5" customWidth="1"/>
    <col min="7685" max="7685" width="7.42578125" style="5" customWidth="1"/>
    <col min="7686" max="7686" width="7.85546875" style="5" customWidth="1"/>
    <col min="7687" max="7687" width="7.7109375" style="5" customWidth="1"/>
    <col min="7688" max="7688" width="7.5703125" style="5" customWidth="1"/>
    <col min="7689" max="7691" width="7.7109375" style="5" customWidth="1"/>
    <col min="7692" max="7692" width="8" style="5" customWidth="1"/>
    <col min="7693" max="7933" width="9.140625" style="5"/>
    <col min="7934" max="7934" width="6.5703125" style="5" customWidth="1"/>
    <col min="7935" max="7935" width="22.140625" style="5" customWidth="1"/>
    <col min="7936" max="7937" width="9.7109375" style="5" customWidth="1"/>
    <col min="7938" max="7938" width="8.28515625" style="5" customWidth="1"/>
    <col min="7939" max="7940" width="8" style="5" customWidth="1"/>
    <col min="7941" max="7941" width="7.42578125" style="5" customWidth="1"/>
    <col min="7942" max="7942" width="7.85546875" style="5" customWidth="1"/>
    <col min="7943" max="7943" width="7.7109375" style="5" customWidth="1"/>
    <col min="7944" max="7944" width="7.5703125" style="5" customWidth="1"/>
    <col min="7945" max="7947" width="7.7109375" style="5" customWidth="1"/>
    <col min="7948" max="7948" width="8" style="5" customWidth="1"/>
    <col min="7949" max="8189" width="9.140625" style="5"/>
    <col min="8190" max="8190" width="6.5703125" style="5" customWidth="1"/>
    <col min="8191" max="8191" width="22.140625" style="5" customWidth="1"/>
    <col min="8192" max="8193" width="9.7109375" style="5" customWidth="1"/>
    <col min="8194" max="8194" width="8.28515625" style="5" customWidth="1"/>
    <col min="8195" max="8196" width="8" style="5" customWidth="1"/>
    <col min="8197" max="8197" width="7.42578125" style="5" customWidth="1"/>
    <col min="8198" max="8198" width="7.85546875" style="5" customWidth="1"/>
    <col min="8199" max="8199" width="7.7109375" style="5" customWidth="1"/>
    <col min="8200" max="8200" width="7.5703125" style="5" customWidth="1"/>
    <col min="8201" max="8203" width="7.7109375" style="5" customWidth="1"/>
    <col min="8204" max="8204" width="8" style="5" customWidth="1"/>
    <col min="8205" max="8445" width="9.140625" style="5"/>
    <col min="8446" max="8446" width="6.5703125" style="5" customWidth="1"/>
    <col min="8447" max="8447" width="22.140625" style="5" customWidth="1"/>
    <col min="8448" max="8449" width="9.7109375" style="5" customWidth="1"/>
    <col min="8450" max="8450" width="8.28515625" style="5" customWidth="1"/>
    <col min="8451" max="8452" width="8" style="5" customWidth="1"/>
    <col min="8453" max="8453" width="7.42578125" style="5" customWidth="1"/>
    <col min="8454" max="8454" width="7.85546875" style="5" customWidth="1"/>
    <col min="8455" max="8455" width="7.7109375" style="5" customWidth="1"/>
    <col min="8456" max="8456" width="7.5703125" style="5" customWidth="1"/>
    <col min="8457" max="8459" width="7.7109375" style="5" customWidth="1"/>
    <col min="8460" max="8460" width="8" style="5" customWidth="1"/>
    <col min="8461" max="8701" width="9.140625" style="5"/>
    <col min="8702" max="8702" width="6.5703125" style="5" customWidth="1"/>
    <col min="8703" max="8703" width="22.140625" style="5" customWidth="1"/>
    <col min="8704" max="8705" width="9.7109375" style="5" customWidth="1"/>
    <col min="8706" max="8706" width="8.28515625" style="5" customWidth="1"/>
    <col min="8707" max="8708" width="8" style="5" customWidth="1"/>
    <col min="8709" max="8709" width="7.42578125" style="5" customWidth="1"/>
    <col min="8710" max="8710" width="7.85546875" style="5" customWidth="1"/>
    <col min="8711" max="8711" width="7.7109375" style="5" customWidth="1"/>
    <col min="8712" max="8712" width="7.5703125" style="5" customWidth="1"/>
    <col min="8713" max="8715" width="7.7109375" style="5" customWidth="1"/>
    <col min="8716" max="8716" width="8" style="5" customWidth="1"/>
    <col min="8717" max="8957" width="9.140625" style="5"/>
    <col min="8958" max="8958" width="6.5703125" style="5" customWidth="1"/>
    <col min="8959" max="8959" width="22.140625" style="5" customWidth="1"/>
    <col min="8960" max="8961" width="9.7109375" style="5" customWidth="1"/>
    <col min="8962" max="8962" width="8.28515625" style="5" customWidth="1"/>
    <col min="8963" max="8964" width="8" style="5" customWidth="1"/>
    <col min="8965" max="8965" width="7.42578125" style="5" customWidth="1"/>
    <col min="8966" max="8966" width="7.85546875" style="5" customWidth="1"/>
    <col min="8967" max="8967" width="7.7109375" style="5" customWidth="1"/>
    <col min="8968" max="8968" width="7.5703125" style="5" customWidth="1"/>
    <col min="8969" max="8971" width="7.7109375" style="5" customWidth="1"/>
    <col min="8972" max="8972" width="8" style="5" customWidth="1"/>
    <col min="8973" max="9213" width="9.140625" style="5"/>
    <col min="9214" max="9214" width="6.5703125" style="5" customWidth="1"/>
    <col min="9215" max="9215" width="22.140625" style="5" customWidth="1"/>
    <col min="9216" max="9217" width="9.7109375" style="5" customWidth="1"/>
    <col min="9218" max="9218" width="8.28515625" style="5" customWidth="1"/>
    <col min="9219" max="9220" width="8" style="5" customWidth="1"/>
    <col min="9221" max="9221" width="7.42578125" style="5" customWidth="1"/>
    <col min="9222" max="9222" width="7.85546875" style="5" customWidth="1"/>
    <col min="9223" max="9223" width="7.7109375" style="5" customWidth="1"/>
    <col min="9224" max="9224" width="7.5703125" style="5" customWidth="1"/>
    <col min="9225" max="9227" width="7.7109375" style="5" customWidth="1"/>
    <col min="9228" max="9228" width="8" style="5" customWidth="1"/>
    <col min="9229" max="9469" width="9.140625" style="5"/>
    <col min="9470" max="9470" width="6.5703125" style="5" customWidth="1"/>
    <col min="9471" max="9471" width="22.140625" style="5" customWidth="1"/>
    <col min="9472" max="9473" width="9.7109375" style="5" customWidth="1"/>
    <col min="9474" max="9474" width="8.28515625" style="5" customWidth="1"/>
    <col min="9475" max="9476" width="8" style="5" customWidth="1"/>
    <col min="9477" max="9477" width="7.42578125" style="5" customWidth="1"/>
    <col min="9478" max="9478" width="7.85546875" style="5" customWidth="1"/>
    <col min="9479" max="9479" width="7.7109375" style="5" customWidth="1"/>
    <col min="9480" max="9480" width="7.5703125" style="5" customWidth="1"/>
    <col min="9481" max="9483" width="7.7109375" style="5" customWidth="1"/>
    <col min="9484" max="9484" width="8" style="5" customWidth="1"/>
    <col min="9485" max="9725" width="9.140625" style="5"/>
    <col min="9726" max="9726" width="6.5703125" style="5" customWidth="1"/>
    <col min="9727" max="9727" width="22.140625" style="5" customWidth="1"/>
    <col min="9728" max="9729" width="9.7109375" style="5" customWidth="1"/>
    <col min="9730" max="9730" width="8.28515625" style="5" customWidth="1"/>
    <col min="9731" max="9732" width="8" style="5" customWidth="1"/>
    <col min="9733" max="9733" width="7.42578125" style="5" customWidth="1"/>
    <col min="9734" max="9734" width="7.85546875" style="5" customWidth="1"/>
    <col min="9735" max="9735" width="7.7109375" style="5" customWidth="1"/>
    <col min="9736" max="9736" width="7.5703125" style="5" customWidth="1"/>
    <col min="9737" max="9739" width="7.7109375" style="5" customWidth="1"/>
    <col min="9740" max="9740" width="8" style="5" customWidth="1"/>
    <col min="9741" max="9981" width="9.140625" style="5"/>
    <col min="9982" max="9982" width="6.5703125" style="5" customWidth="1"/>
    <col min="9983" max="9983" width="22.140625" style="5" customWidth="1"/>
    <col min="9984" max="9985" width="9.7109375" style="5" customWidth="1"/>
    <col min="9986" max="9986" width="8.28515625" style="5" customWidth="1"/>
    <col min="9987" max="9988" width="8" style="5" customWidth="1"/>
    <col min="9989" max="9989" width="7.42578125" style="5" customWidth="1"/>
    <col min="9990" max="9990" width="7.85546875" style="5" customWidth="1"/>
    <col min="9991" max="9991" width="7.7109375" style="5" customWidth="1"/>
    <col min="9992" max="9992" width="7.5703125" style="5" customWidth="1"/>
    <col min="9993" max="9995" width="7.7109375" style="5" customWidth="1"/>
    <col min="9996" max="9996" width="8" style="5" customWidth="1"/>
    <col min="9997" max="10237" width="9.140625" style="5"/>
    <col min="10238" max="10238" width="6.5703125" style="5" customWidth="1"/>
    <col min="10239" max="10239" width="22.140625" style="5" customWidth="1"/>
    <col min="10240" max="10241" width="9.7109375" style="5" customWidth="1"/>
    <col min="10242" max="10242" width="8.28515625" style="5" customWidth="1"/>
    <col min="10243" max="10244" width="8" style="5" customWidth="1"/>
    <col min="10245" max="10245" width="7.42578125" style="5" customWidth="1"/>
    <col min="10246" max="10246" width="7.85546875" style="5" customWidth="1"/>
    <col min="10247" max="10247" width="7.7109375" style="5" customWidth="1"/>
    <col min="10248" max="10248" width="7.5703125" style="5" customWidth="1"/>
    <col min="10249" max="10251" width="7.7109375" style="5" customWidth="1"/>
    <col min="10252" max="10252" width="8" style="5" customWidth="1"/>
    <col min="10253" max="10493" width="9.140625" style="5"/>
    <col min="10494" max="10494" width="6.5703125" style="5" customWidth="1"/>
    <col min="10495" max="10495" width="22.140625" style="5" customWidth="1"/>
    <col min="10496" max="10497" width="9.7109375" style="5" customWidth="1"/>
    <col min="10498" max="10498" width="8.28515625" style="5" customWidth="1"/>
    <col min="10499" max="10500" width="8" style="5" customWidth="1"/>
    <col min="10501" max="10501" width="7.42578125" style="5" customWidth="1"/>
    <col min="10502" max="10502" width="7.85546875" style="5" customWidth="1"/>
    <col min="10503" max="10503" width="7.7109375" style="5" customWidth="1"/>
    <col min="10504" max="10504" width="7.5703125" style="5" customWidth="1"/>
    <col min="10505" max="10507" width="7.7109375" style="5" customWidth="1"/>
    <col min="10508" max="10508" width="8" style="5" customWidth="1"/>
    <col min="10509" max="10749" width="9.140625" style="5"/>
    <col min="10750" max="10750" width="6.5703125" style="5" customWidth="1"/>
    <col min="10751" max="10751" width="22.140625" style="5" customWidth="1"/>
    <col min="10752" max="10753" width="9.7109375" style="5" customWidth="1"/>
    <col min="10754" max="10754" width="8.28515625" style="5" customWidth="1"/>
    <col min="10755" max="10756" width="8" style="5" customWidth="1"/>
    <col min="10757" max="10757" width="7.42578125" style="5" customWidth="1"/>
    <col min="10758" max="10758" width="7.85546875" style="5" customWidth="1"/>
    <col min="10759" max="10759" width="7.7109375" style="5" customWidth="1"/>
    <col min="10760" max="10760" width="7.5703125" style="5" customWidth="1"/>
    <col min="10761" max="10763" width="7.7109375" style="5" customWidth="1"/>
    <col min="10764" max="10764" width="8" style="5" customWidth="1"/>
    <col min="10765" max="11005" width="9.140625" style="5"/>
    <col min="11006" max="11006" width="6.5703125" style="5" customWidth="1"/>
    <col min="11007" max="11007" width="22.140625" style="5" customWidth="1"/>
    <col min="11008" max="11009" width="9.7109375" style="5" customWidth="1"/>
    <col min="11010" max="11010" width="8.28515625" style="5" customWidth="1"/>
    <col min="11011" max="11012" width="8" style="5" customWidth="1"/>
    <col min="11013" max="11013" width="7.42578125" style="5" customWidth="1"/>
    <col min="11014" max="11014" width="7.85546875" style="5" customWidth="1"/>
    <col min="11015" max="11015" width="7.7109375" style="5" customWidth="1"/>
    <col min="11016" max="11016" width="7.5703125" style="5" customWidth="1"/>
    <col min="11017" max="11019" width="7.7109375" style="5" customWidth="1"/>
    <col min="11020" max="11020" width="8" style="5" customWidth="1"/>
    <col min="11021" max="11261" width="9.140625" style="5"/>
    <col min="11262" max="11262" width="6.5703125" style="5" customWidth="1"/>
    <col min="11263" max="11263" width="22.140625" style="5" customWidth="1"/>
    <col min="11264" max="11265" width="9.7109375" style="5" customWidth="1"/>
    <col min="11266" max="11266" width="8.28515625" style="5" customWidth="1"/>
    <col min="11267" max="11268" width="8" style="5" customWidth="1"/>
    <col min="11269" max="11269" width="7.42578125" style="5" customWidth="1"/>
    <col min="11270" max="11270" width="7.85546875" style="5" customWidth="1"/>
    <col min="11271" max="11271" width="7.7109375" style="5" customWidth="1"/>
    <col min="11272" max="11272" width="7.5703125" style="5" customWidth="1"/>
    <col min="11273" max="11275" width="7.7109375" style="5" customWidth="1"/>
    <col min="11276" max="11276" width="8" style="5" customWidth="1"/>
    <col min="11277" max="11517" width="9.140625" style="5"/>
    <col min="11518" max="11518" width="6.5703125" style="5" customWidth="1"/>
    <col min="11519" max="11519" width="22.140625" style="5" customWidth="1"/>
    <col min="11520" max="11521" width="9.7109375" style="5" customWidth="1"/>
    <col min="11522" max="11522" width="8.28515625" style="5" customWidth="1"/>
    <col min="11523" max="11524" width="8" style="5" customWidth="1"/>
    <col min="11525" max="11525" width="7.42578125" style="5" customWidth="1"/>
    <col min="11526" max="11526" width="7.85546875" style="5" customWidth="1"/>
    <col min="11527" max="11527" width="7.7109375" style="5" customWidth="1"/>
    <col min="11528" max="11528" width="7.5703125" style="5" customWidth="1"/>
    <col min="11529" max="11531" width="7.7109375" style="5" customWidth="1"/>
    <col min="11532" max="11532" width="8" style="5" customWidth="1"/>
    <col min="11533" max="11773" width="9.140625" style="5"/>
    <col min="11774" max="11774" width="6.5703125" style="5" customWidth="1"/>
    <col min="11775" max="11775" width="22.140625" style="5" customWidth="1"/>
    <col min="11776" max="11777" width="9.7109375" style="5" customWidth="1"/>
    <col min="11778" max="11778" width="8.28515625" style="5" customWidth="1"/>
    <col min="11779" max="11780" width="8" style="5" customWidth="1"/>
    <col min="11781" max="11781" width="7.42578125" style="5" customWidth="1"/>
    <col min="11782" max="11782" width="7.85546875" style="5" customWidth="1"/>
    <col min="11783" max="11783" width="7.7109375" style="5" customWidth="1"/>
    <col min="11784" max="11784" width="7.5703125" style="5" customWidth="1"/>
    <col min="11785" max="11787" width="7.7109375" style="5" customWidth="1"/>
    <col min="11788" max="11788" width="8" style="5" customWidth="1"/>
    <col min="11789" max="12029" width="9.140625" style="5"/>
    <col min="12030" max="12030" width="6.5703125" style="5" customWidth="1"/>
    <col min="12031" max="12031" width="22.140625" style="5" customWidth="1"/>
    <col min="12032" max="12033" width="9.7109375" style="5" customWidth="1"/>
    <col min="12034" max="12034" width="8.28515625" style="5" customWidth="1"/>
    <col min="12035" max="12036" width="8" style="5" customWidth="1"/>
    <col min="12037" max="12037" width="7.42578125" style="5" customWidth="1"/>
    <col min="12038" max="12038" width="7.85546875" style="5" customWidth="1"/>
    <col min="12039" max="12039" width="7.7109375" style="5" customWidth="1"/>
    <col min="12040" max="12040" width="7.5703125" style="5" customWidth="1"/>
    <col min="12041" max="12043" width="7.7109375" style="5" customWidth="1"/>
    <col min="12044" max="12044" width="8" style="5" customWidth="1"/>
    <col min="12045" max="12285" width="9.140625" style="5"/>
    <col min="12286" max="12286" width="6.5703125" style="5" customWidth="1"/>
    <col min="12287" max="12287" width="22.140625" style="5" customWidth="1"/>
    <col min="12288" max="12289" width="9.7109375" style="5" customWidth="1"/>
    <col min="12290" max="12290" width="8.28515625" style="5" customWidth="1"/>
    <col min="12291" max="12292" width="8" style="5" customWidth="1"/>
    <col min="12293" max="12293" width="7.42578125" style="5" customWidth="1"/>
    <col min="12294" max="12294" width="7.85546875" style="5" customWidth="1"/>
    <col min="12295" max="12295" width="7.7109375" style="5" customWidth="1"/>
    <col min="12296" max="12296" width="7.5703125" style="5" customWidth="1"/>
    <col min="12297" max="12299" width="7.7109375" style="5" customWidth="1"/>
    <col min="12300" max="12300" width="8" style="5" customWidth="1"/>
    <col min="12301" max="12541" width="9.140625" style="5"/>
    <col min="12542" max="12542" width="6.5703125" style="5" customWidth="1"/>
    <col min="12543" max="12543" width="22.140625" style="5" customWidth="1"/>
    <col min="12544" max="12545" width="9.7109375" style="5" customWidth="1"/>
    <col min="12546" max="12546" width="8.28515625" style="5" customWidth="1"/>
    <col min="12547" max="12548" width="8" style="5" customWidth="1"/>
    <col min="12549" max="12549" width="7.42578125" style="5" customWidth="1"/>
    <col min="12550" max="12550" width="7.85546875" style="5" customWidth="1"/>
    <col min="12551" max="12551" width="7.7109375" style="5" customWidth="1"/>
    <col min="12552" max="12552" width="7.5703125" style="5" customWidth="1"/>
    <col min="12553" max="12555" width="7.7109375" style="5" customWidth="1"/>
    <col min="12556" max="12556" width="8" style="5" customWidth="1"/>
    <col min="12557" max="12797" width="9.140625" style="5"/>
    <col min="12798" max="12798" width="6.5703125" style="5" customWidth="1"/>
    <col min="12799" max="12799" width="22.140625" style="5" customWidth="1"/>
    <col min="12800" max="12801" width="9.7109375" style="5" customWidth="1"/>
    <col min="12802" max="12802" width="8.28515625" style="5" customWidth="1"/>
    <col min="12803" max="12804" width="8" style="5" customWidth="1"/>
    <col min="12805" max="12805" width="7.42578125" style="5" customWidth="1"/>
    <col min="12806" max="12806" width="7.85546875" style="5" customWidth="1"/>
    <col min="12807" max="12807" width="7.7109375" style="5" customWidth="1"/>
    <col min="12808" max="12808" width="7.5703125" style="5" customWidth="1"/>
    <col min="12809" max="12811" width="7.7109375" style="5" customWidth="1"/>
    <col min="12812" max="12812" width="8" style="5" customWidth="1"/>
    <col min="12813" max="13053" width="9.140625" style="5"/>
    <col min="13054" max="13054" width="6.5703125" style="5" customWidth="1"/>
    <col min="13055" max="13055" width="22.140625" style="5" customWidth="1"/>
    <col min="13056" max="13057" width="9.7109375" style="5" customWidth="1"/>
    <col min="13058" max="13058" width="8.28515625" style="5" customWidth="1"/>
    <col min="13059" max="13060" width="8" style="5" customWidth="1"/>
    <col min="13061" max="13061" width="7.42578125" style="5" customWidth="1"/>
    <col min="13062" max="13062" width="7.85546875" style="5" customWidth="1"/>
    <col min="13063" max="13063" width="7.7109375" style="5" customWidth="1"/>
    <col min="13064" max="13064" width="7.5703125" style="5" customWidth="1"/>
    <col min="13065" max="13067" width="7.7109375" style="5" customWidth="1"/>
    <col min="13068" max="13068" width="8" style="5" customWidth="1"/>
    <col min="13069" max="13309" width="9.140625" style="5"/>
    <col min="13310" max="13310" width="6.5703125" style="5" customWidth="1"/>
    <col min="13311" max="13311" width="22.140625" style="5" customWidth="1"/>
    <col min="13312" max="13313" width="9.7109375" style="5" customWidth="1"/>
    <col min="13314" max="13314" width="8.28515625" style="5" customWidth="1"/>
    <col min="13315" max="13316" width="8" style="5" customWidth="1"/>
    <col min="13317" max="13317" width="7.42578125" style="5" customWidth="1"/>
    <col min="13318" max="13318" width="7.85546875" style="5" customWidth="1"/>
    <col min="13319" max="13319" width="7.7109375" style="5" customWidth="1"/>
    <col min="13320" max="13320" width="7.5703125" style="5" customWidth="1"/>
    <col min="13321" max="13323" width="7.7109375" style="5" customWidth="1"/>
    <col min="13324" max="13324" width="8" style="5" customWidth="1"/>
    <col min="13325" max="13565" width="9.140625" style="5"/>
    <col min="13566" max="13566" width="6.5703125" style="5" customWidth="1"/>
    <col min="13567" max="13567" width="22.140625" style="5" customWidth="1"/>
    <col min="13568" max="13569" width="9.7109375" style="5" customWidth="1"/>
    <col min="13570" max="13570" width="8.28515625" style="5" customWidth="1"/>
    <col min="13571" max="13572" width="8" style="5" customWidth="1"/>
    <col min="13573" max="13573" width="7.42578125" style="5" customWidth="1"/>
    <col min="13574" max="13574" width="7.85546875" style="5" customWidth="1"/>
    <col min="13575" max="13575" width="7.7109375" style="5" customWidth="1"/>
    <col min="13576" max="13576" width="7.5703125" style="5" customWidth="1"/>
    <col min="13577" max="13579" width="7.7109375" style="5" customWidth="1"/>
    <col min="13580" max="13580" width="8" style="5" customWidth="1"/>
    <col min="13581" max="13821" width="9.140625" style="5"/>
    <col min="13822" max="13822" width="6.5703125" style="5" customWidth="1"/>
    <col min="13823" max="13823" width="22.140625" style="5" customWidth="1"/>
    <col min="13824" max="13825" width="9.7109375" style="5" customWidth="1"/>
    <col min="13826" max="13826" width="8.28515625" style="5" customWidth="1"/>
    <col min="13827" max="13828" width="8" style="5" customWidth="1"/>
    <col min="13829" max="13829" width="7.42578125" style="5" customWidth="1"/>
    <col min="13830" max="13830" width="7.85546875" style="5" customWidth="1"/>
    <col min="13831" max="13831" width="7.7109375" style="5" customWidth="1"/>
    <col min="13832" max="13832" width="7.5703125" style="5" customWidth="1"/>
    <col min="13833" max="13835" width="7.7109375" style="5" customWidth="1"/>
    <col min="13836" max="13836" width="8" style="5" customWidth="1"/>
    <col min="13837" max="14077" width="9.140625" style="5"/>
    <col min="14078" max="14078" width="6.5703125" style="5" customWidth="1"/>
    <col min="14079" max="14079" width="22.140625" style="5" customWidth="1"/>
    <col min="14080" max="14081" width="9.7109375" style="5" customWidth="1"/>
    <col min="14082" max="14082" width="8.28515625" style="5" customWidth="1"/>
    <col min="14083" max="14084" width="8" style="5" customWidth="1"/>
    <col min="14085" max="14085" width="7.42578125" style="5" customWidth="1"/>
    <col min="14086" max="14086" width="7.85546875" style="5" customWidth="1"/>
    <col min="14087" max="14087" width="7.7109375" style="5" customWidth="1"/>
    <col min="14088" max="14088" width="7.5703125" style="5" customWidth="1"/>
    <col min="14089" max="14091" width="7.7109375" style="5" customWidth="1"/>
    <col min="14092" max="14092" width="8" style="5" customWidth="1"/>
    <col min="14093" max="14333" width="9.140625" style="5"/>
    <col min="14334" max="14334" width="6.5703125" style="5" customWidth="1"/>
    <col min="14335" max="14335" width="22.140625" style="5" customWidth="1"/>
    <col min="14336" max="14337" width="9.7109375" style="5" customWidth="1"/>
    <col min="14338" max="14338" width="8.28515625" style="5" customWidth="1"/>
    <col min="14339" max="14340" width="8" style="5" customWidth="1"/>
    <col min="14341" max="14341" width="7.42578125" style="5" customWidth="1"/>
    <col min="14342" max="14342" width="7.85546875" style="5" customWidth="1"/>
    <col min="14343" max="14343" width="7.7109375" style="5" customWidth="1"/>
    <col min="14344" max="14344" width="7.5703125" style="5" customWidth="1"/>
    <col min="14345" max="14347" width="7.7109375" style="5" customWidth="1"/>
    <col min="14348" max="14348" width="8" style="5" customWidth="1"/>
    <col min="14349" max="14589" width="9.140625" style="5"/>
    <col min="14590" max="14590" width="6.5703125" style="5" customWidth="1"/>
    <col min="14591" max="14591" width="22.140625" style="5" customWidth="1"/>
    <col min="14592" max="14593" width="9.7109375" style="5" customWidth="1"/>
    <col min="14594" max="14594" width="8.28515625" style="5" customWidth="1"/>
    <col min="14595" max="14596" width="8" style="5" customWidth="1"/>
    <col min="14597" max="14597" width="7.42578125" style="5" customWidth="1"/>
    <col min="14598" max="14598" width="7.85546875" style="5" customWidth="1"/>
    <col min="14599" max="14599" width="7.7109375" style="5" customWidth="1"/>
    <col min="14600" max="14600" width="7.5703125" style="5" customWidth="1"/>
    <col min="14601" max="14603" width="7.7109375" style="5" customWidth="1"/>
    <col min="14604" max="14604" width="8" style="5" customWidth="1"/>
    <col min="14605" max="14845" width="9.140625" style="5"/>
    <col min="14846" max="14846" width="6.5703125" style="5" customWidth="1"/>
    <col min="14847" max="14847" width="22.140625" style="5" customWidth="1"/>
    <col min="14848" max="14849" width="9.7109375" style="5" customWidth="1"/>
    <col min="14850" max="14850" width="8.28515625" style="5" customWidth="1"/>
    <col min="14851" max="14852" width="8" style="5" customWidth="1"/>
    <col min="14853" max="14853" width="7.42578125" style="5" customWidth="1"/>
    <col min="14854" max="14854" width="7.85546875" style="5" customWidth="1"/>
    <col min="14855" max="14855" width="7.7109375" style="5" customWidth="1"/>
    <col min="14856" max="14856" width="7.5703125" style="5" customWidth="1"/>
    <col min="14857" max="14859" width="7.7109375" style="5" customWidth="1"/>
    <col min="14860" max="14860" width="8" style="5" customWidth="1"/>
    <col min="14861" max="15101" width="9.140625" style="5"/>
    <col min="15102" max="15102" width="6.5703125" style="5" customWidth="1"/>
    <col min="15103" max="15103" width="22.140625" style="5" customWidth="1"/>
    <col min="15104" max="15105" width="9.7109375" style="5" customWidth="1"/>
    <col min="15106" max="15106" width="8.28515625" style="5" customWidth="1"/>
    <col min="15107" max="15108" width="8" style="5" customWidth="1"/>
    <col min="15109" max="15109" width="7.42578125" style="5" customWidth="1"/>
    <col min="15110" max="15110" width="7.85546875" style="5" customWidth="1"/>
    <col min="15111" max="15111" width="7.7109375" style="5" customWidth="1"/>
    <col min="15112" max="15112" width="7.5703125" style="5" customWidth="1"/>
    <col min="15113" max="15115" width="7.7109375" style="5" customWidth="1"/>
    <col min="15116" max="15116" width="8" style="5" customWidth="1"/>
    <col min="15117" max="15357" width="9.140625" style="5"/>
    <col min="15358" max="15358" width="6.5703125" style="5" customWidth="1"/>
    <col min="15359" max="15359" width="22.140625" style="5" customWidth="1"/>
    <col min="15360" max="15361" width="9.7109375" style="5" customWidth="1"/>
    <col min="15362" max="15362" width="8.28515625" style="5" customWidth="1"/>
    <col min="15363" max="15364" width="8" style="5" customWidth="1"/>
    <col min="15365" max="15365" width="7.42578125" style="5" customWidth="1"/>
    <col min="15366" max="15366" width="7.85546875" style="5" customWidth="1"/>
    <col min="15367" max="15367" width="7.7109375" style="5" customWidth="1"/>
    <col min="15368" max="15368" width="7.5703125" style="5" customWidth="1"/>
    <col min="15369" max="15371" width="7.7109375" style="5" customWidth="1"/>
    <col min="15372" max="15372" width="8" style="5" customWidth="1"/>
    <col min="15373" max="15613" width="9.140625" style="5"/>
    <col min="15614" max="15614" width="6.5703125" style="5" customWidth="1"/>
    <col min="15615" max="15615" width="22.140625" style="5" customWidth="1"/>
    <col min="15616" max="15617" width="9.7109375" style="5" customWidth="1"/>
    <col min="15618" max="15618" width="8.28515625" style="5" customWidth="1"/>
    <col min="15619" max="15620" width="8" style="5" customWidth="1"/>
    <col min="15621" max="15621" width="7.42578125" style="5" customWidth="1"/>
    <col min="15622" max="15622" width="7.85546875" style="5" customWidth="1"/>
    <col min="15623" max="15623" width="7.7109375" style="5" customWidth="1"/>
    <col min="15624" max="15624" width="7.5703125" style="5" customWidth="1"/>
    <col min="15625" max="15627" width="7.7109375" style="5" customWidth="1"/>
    <col min="15628" max="15628" width="8" style="5" customWidth="1"/>
    <col min="15629" max="15869" width="9.140625" style="5"/>
    <col min="15870" max="15870" width="6.5703125" style="5" customWidth="1"/>
    <col min="15871" max="15871" width="22.140625" style="5" customWidth="1"/>
    <col min="15872" max="15873" width="9.7109375" style="5" customWidth="1"/>
    <col min="15874" max="15874" width="8.28515625" style="5" customWidth="1"/>
    <col min="15875" max="15876" width="8" style="5" customWidth="1"/>
    <col min="15877" max="15877" width="7.42578125" style="5" customWidth="1"/>
    <col min="15878" max="15878" width="7.85546875" style="5" customWidth="1"/>
    <col min="15879" max="15879" width="7.7109375" style="5" customWidth="1"/>
    <col min="15880" max="15880" width="7.5703125" style="5" customWidth="1"/>
    <col min="15881" max="15883" width="7.7109375" style="5" customWidth="1"/>
    <col min="15884" max="15884" width="8" style="5" customWidth="1"/>
    <col min="15885" max="16125" width="9.140625" style="5"/>
    <col min="16126" max="16126" width="6.5703125" style="5" customWidth="1"/>
    <col min="16127" max="16127" width="22.140625" style="5" customWidth="1"/>
    <col min="16128" max="16129" width="9.7109375" style="5" customWidth="1"/>
    <col min="16130" max="16130" width="8.28515625" style="5" customWidth="1"/>
    <col min="16131" max="16132" width="8" style="5" customWidth="1"/>
    <col min="16133" max="16133" width="7.42578125" style="5" customWidth="1"/>
    <col min="16134" max="16134" width="7.85546875" style="5" customWidth="1"/>
    <col min="16135" max="16135" width="7.7109375" style="5" customWidth="1"/>
    <col min="16136" max="16136" width="7.5703125" style="5" customWidth="1"/>
    <col min="16137" max="16139" width="7.7109375" style="5" customWidth="1"/>
    <col min="16140" max="16140" width="8" style="5" customWidth="1"/>
    <col min="16141" max="16384" width="9.140625" style="5"/>
  </cols>
  <sheetData>
    <row r="1" spans="1:18" ht="19.5" customHeight="1" x14ac:dyDescent="0.2">
      <c r="A1" s="347" t="s">
        <v>1836</v>
      </c>
      <c r="B1" s="347"/>
      <c r="C1" s="347"/>
      <c r="D1" s="347"/>
      <c r="E1" s="347"/>
      <c r="F1" s="347"/>
      <c r="G1" s="347"/>
      <c r="H1" s="347"/>
      <c r="I1" s="347"/>
      <c r="J1" s="347"/>
      <c r="K1" s="347"/>
      <c r="L1" s="347"/>
      <c r="M1" s="347"/>
      <c r="N1" s="347"/>
      <c r="O1" s="347"/>
      <c r="P1" s="347"/>
      <c r="Q1" s="347"/>
      <c r="R1" s="347"/>
    </row>
    <row r="2" spans="1:18" s="9" customFormat="1" ht="18" customHeight="1" x14ac:dyDescent="0.25">
      <c r="A2" s="349" t="s">
        <v>0</v>
      </c>
      <c r="B2" s="351" t="s">
        <v>1</v>
      </c>
      <c r="C2" s="354" t="s">
        <v>2</v>
      </c>
      <c r="D2" s="354"/>
      <c r="E2" s="354"/>
      <c r="F2" s="354"/>
      <c r="G2" s="354"/>
      <c r="H2" s="354"/>
      <c r="I2" s="354"/>
      <c r="J2" s="354"/>
      <c r="K2" s="354"/>
      <c r="L2" s="354"/>
      <c r="M2" s="354"/>
      <c r="N2" s="354"/>
      <c r="O2" s="354"/>
      <c r="P2" s="354"/>
      <c r="Q2" s="354"/>
      <c r="R2" s="354"/>
    </row>
    <row r="3" spans="1:18" s="9" customFormat="1" ht="15.75" x14ac:dyDescent="0.25">
      <c r="A3" s="350"/>
      <c r="B3" s="352"/>
      <c r="C3" s="10">
        <v>1987</v>
      </c>
      <c r="D3" s="10">
        <v>1988</v>
      </c>
      <c r="E3" s="10">
        <v>1989</v>
      </c>
      <c r="F3" s="10">
        <v>1991</v>
      </c>
      <c r="G3" s="10">
        <v>1995</v>
      </c>
      <c r="H3" s="10">
        <v>1997</v>
      </c>
      <c r="I3" s="10">
        <v>1999</v>
      </c>
      <c r="J3" s="10">
        <v>2001</v>
      </c>
      <c r="K3" s="10">
        <v>2003</v>
      </c>
      <c r="L3" s="10">
        <v>2005</v>
      </c>
      <c r="M3" s="10">
        <v>2007</v>
      </c>
      <c r="N3" s="10">
        <v>2009</v>
      </c>
      <c r="O3" s="10">
        <v>2011</v>
      </c>
      <c r="P3" s="10">
        <v>2013</v>
      </c>
      <c r="Q3" s="11">
        <v>2015</v>
      </c>
      <c r="R3" s="11">
        <v>2017</v>
      </c>
    </row>
    <row r="4" spans="1:18" s="9" customFormat="1" ht="15.75" hidden="1" x14ac:dyDescent="0.25">
      <c r="A4" s="12">
        <v>1</v>
      </c>
      <c r="B4" s="12">
        <v>2</v>
      </c>
      <c r="C4" s="13">
        <v>3</v>
      </c>
      <c r="D4" s="13">
        <v>4</v>
      </c>
      <c r="E4" s="13">
        <v>5</v>
      </c>
      <c r="F4" s="13">
        <v>4</v>
      </c>
      <c r="G4" s="13">
        <v>5</v>
      </c>
      <c r="H4" s="13">
        <v>8</v>
      </c>
      <c r="I4" s="13">
        <v>9</v>
      </c>
      <c r="J4" s="13">
        <v>6</v>
      </c>
      <c r="K4" s="13">
        <v>7</v>
      </c>
      <c r="L4" s="13">
        <v>8</v>
      </c>
      <c r="M4" s="13">
        <v>9</v>
      </c>
      <c r="N4" s="13">
        <v>10</v>
      </c>
      <c r="O4" s="13">
        <v>11</v>
      </c>
      <c r="P4" s="14">
        <v>12</v>
      </c>
      <c r="Q4" s="11">
        <v>13</v>
      </c>
      <c r="R4" s="11">
        <v>14</v>
      </c>
    </row>
    <row r="5" spans="1:18" s="21" customFormat="1" ht="14.25" customHeight="1" x14ac:dyDescent="0.25">
      <c r="A5" s="15">
        <v>1</v>
      </c>
      <c r="B5" s="16" t="s">
        <v>3</v>
      </c>
      <c r="C5" s="17">
        <v>63771</v>
      </c>
      <c r="D5" s="17">
        <v>63771</v>
      </c>
      <c r="E5" s="17">
        <v>63771</v>
      </c>
      <c r="F5" s="17">
        <v>63726</v>
      </c>
      <c r="G5" s="18">
        <v>63814</v>
      </c>
      <c r="H5" s="18">
        <v>63814</v>
      </c>
      <c r="I5" s="18">
        <v>63814</v>
      </c>
      <c r="J5" s="18">
        <v>63814</v>
      </c>
      <c r="K5" s="18">
        <v>63821</v>
      </c>
      <c r="L5" s="18">
        <v>63821</v>
      </c>
      <c r="M5" s="18">
        <v>63814</v>
      </c>
      <c r="N5" s="18">
        <v>63814</v>
      </c>
      <c r="O5" s="18">
        <v>63814</v>
      </c>
      <c r="P5" s="19">
        <v>63814</v>
      </c>
      <c r="Q5" s="20">
        <v>37258</v>
      </c>
      <c r="R5" s="20">
        <v>37258</v>
      </c>
    </row>
    <row r="6" spans="1:18" s="21" customFormat="1" ht="14.25" customHeight="1" x14ac:dyDescent="0.25">
      <c r="A6" s="15">
        <v>2</v>
      </c>
      <c r="B6" s="22" t="s">
        <v>4</v>
      </c>
      <c r="C6" s="22">
        <v>51540</v>
      </c>
      <c r="D6" s="22">
        <v>51540</v>
      </c>
      <c r="E6" s="22">
        <v>51540</v>
      </c>
      <c r="F6" s="22">
        <v>51540</v>
      </c>
      <c r="G6" s="18">
        <v>51540</v>
      </c>
      <c r="H6" s="18">
        <v>51540</v>
      </c>
      <c r="I6" s="18">
        <v>51540</v>
      </c>
      <c r="J6" s="18">
        <v>51540</v>
      </c>
      <c r="K6" s="18">
        <v>51540</v>
      </c>
      <c r="L6" s="18">
        <v>51540</v>
      </c>
      <c r="M6" s="18">
        <v>51540</v>
      </c>
      <c r="N6" s="18">
        <v>51540</v>
      </c>
      <c r="O6" s="18">
        <v>51540</v>
      </c>
      <c r="P6" s="19">
        <v>51541</v>
      </c>
      <c r="Q6" s="20">
        <v>51407</v>
      </c>
      <c r="R6" s="23">
        <v>51407</v>
      </c>
    </row>
    <row r="7" spans="1:18" s="21" customFormat="1" ht="14.25" customHeight="1" x14ac:dyDescent="0.25">
      <c r="A7" s="15">
        <v>3</v>
      </c>
      <c r="B7" s="22" t="s">
        <v>5</v>
      </c>
      <c r="C7" s="22">
        <v>30708</v>
      </c>
      <c r="D7" s="22">
        <v>30708</v>
      </c>
      <c r="E7" s="22">
        <v>30708</v>
      </c>
      <c r="F7" s="22">
        <v>30708</v>
      </c>
      <c r="G7" s="18">
        <v>30708</v>
      </c>
      <c r="H7" s="18">
        <v>30708</v>
      </c>
      <c r="I7" s="18">
        <v>30708</v>
      </c>
      <c r="J7" s="18">
        <v>27018</v>
      </c>
      <c r="K7" s="18">
        <v>27018</v>
      </c>
      <c r="L7" s="18">
        <v>26832</v>
      </c>
      <c r="M7" s="18">
        <v>26832</v>
      </c>
      <c r="N7" s="18">
        <v>26832</v>
      </c>
      <c r="O7" s="18">
        <v>26832</v>
      </c>
      <c r="P7" s="19">
        <v>26832</v>
      </c>
      <c r="Q7" s="20">
        <v>26832</v>
      </c>
      <c r="R7" s="23">
        <v>26832</v>
      </c>
    </row>
    <row r="8" spans="1:18" s="21" customFormat="1" ht="14.25" customHeight="1" x14ac:dyDescent="0.25">
      <c r="A8" s="15">
        <v>4</v>
      </c>
      <c r="B8" s="22" t="s">
        <v>6</v>
      </c>
      <c r="C8" s="22">
        <v>29230</v>
      </c>
      <c r="D8" s="22">
        <v>29230</v>
      </c>
      <c r="E8" s="22">
        <v>29230</v>
      </c>
      <c r="F8" s="22">
        <v>29226</v>
      </c>
      <c r="G8" s="18">
        <v>29226</v>
      </c>
      <c r="H8" s="18">
        <v>29226</v>
      </c>
      <c r="I8" s="18">
        <v>29226</v>
      </c>
      <c r="J8" s="18">
        <v>6078</v>
      </c>
      <c r="K8" s="18">
        <v>6473</v>
      </c>
      <c r="L8" s="18">
        <v>6473</v>
      </c>
      <c r="M8" s="18">
        <v>6473</v>
      </c>
      <c r="N8" s="18">
        <v>6473</v>
      </c>
      <c r="O8" s="18">
        <v>6473</v>
      </c>
      <c r="P8" s="19">
        <v>6473</v>
      </c>
      <c r="Q8" s="20">
        <v>6493</v>
      </c>
      <c r="R8" s="23">
        <v>6877</v>
      </c>
    </row>
    <row r="9" spans="1:18" s="21" customFormat="1" ht="14.25" customHeight="1" x14ac:dyDescent="0.25">
      <c r="A9" s="15">
        <v>5</v>
      </c>
      <c r="B9" s="22" t="s">
        <v>7</v>
      </c>
      <c r="C9" s="22"/>
      <c r="D9" s="22"/>
      <c r="E9" s="22"/>
      <c r="F9" s="22"/>
      <c r="G9" s="18"/>
      <c r="H9" s="18"/>
      <c r="I9" s="18"/>
      <c r="J9" s="18">
        <v>59285</v>
      </c>
      <c r="K9" s="18">
        <v>59772</v>
      </c>
      <c r="L9" s="18">
        <v>59772</v>
      </c>
      <c r="M9" s="18">
        <v>59772</v>
      </c>
      <c r="N9" s="18">
        <v>59772</v>
      </c>
      <c r="O9" s="18">
        <v>59772</v>
      </c>
      <c r="P9" s="19">
        <v>59772</v>
      </c>
      <c r="Q9" s="20">
        <v>59772</v>
      </c>
      <c r="R9" s="20">
        <v>59772</v>
      </c>
    </row>
    <row r="10" spans="1:18" s="21" customFormat="1" ht="14.25" customHeight="1" x14ac:dyDescent="0.25">
      <c r="A10" s="15">
        <v>6</v>
      </c>
      <c r="B10" s="22" t="s">
        <v>8</v>
      </c>
      <c r="C10" s="22">
        <v>42</v>
      </c>
      <c r="D10" s="22"/>
      <c r="E10" s="22">
        <v>42</v>
      </c>
      <c r="F10" s="22">
        <v>42</v>
      </c>
      <c r="G10" s="18">
        <v>42</v>
      </c>
      <c r="H10" s="18">
        <v>42</v>
      </c>
      <c r="I10" s="18">
        <v>85</v>
      </c>
      <c r="J10" s="18">
        <v>85</v>
      </c>
      <c r="K10" s="18">
        <v>85</v>
      </c>
      <c r="L10" s="18">
        <v>85</v>
      </c>
      <c r="M10" s="18">
        <v>85</v>
      </c>
      <c r="N10" s="18">
        <v>85</v>
      </c>
      <c r="O10" s="18">
        <v>85</v>
      </c>
      <c r="P10" s="19">
        <v>85</v>
      </c>
      <c r="Q10" s="20">
        <v>102</v>
      </c>
      <c r="R10" s="23">
        <v>102</v>
      </c>
    </row>
    <row r="11" spans="1:18" s="21" customFormat="1" ht="14.25" customHeight="1" x14ac:dyDescent="0.25">
      <c r="A11" s="15">
        <v>7</v>
      </c>
      <c r="B11" s="22" t="s">
        <v>9</v>
      </c>
      <c r="C11" s="22">
        <v>1053</v>
      </c>
      <c r="D11" s="22">
        <v>1053</v>
      </c>
      <c r="E11" s="22">
        <v>1053</v>
      </c>
      <c r="F11" s="22">
        <v>1256</v>
      </c>
      <c r="G11" s="18">
        <v>1424</v>
      </c>
      <c r="H11" s="18">
        <v>1424</v>
      </c>
      <c r="I11" s="18">
        <v>1424</v>
      </c>
      <c r="J11" s="18">
        <v>1224</v>
      </c>
      <c r="K11" s="18">
        <v>1224</v>
      </c>
      <c r="L11" s="18">
        <v>1224</v>
      </c>
      <c r="M11" s="18">
        <v>1224</v>
      </c>
      <c r="N11" s="18">
        <v>1224</v>
      </c>
      <c r="O11" s="18">
        <v>1224</v>
      </c>
      <c r="P11" s="19">
        <v>1225</v>
      </c>
      <c r="Q11" s="20">
        <v>1225</v>
      </c>
      <c r="R11" s="20">
        <v>1225</v>
      </c>
    </row>
    <row r="12" spans="1:18" s="21" customFormat="1" ht="14.25" customHeight="1" x14ac:dyDescent="0.25">
      <c r="A12" s="15">
        <v>8</v>
      </c>
      <c r="B12" s="22" t="s">
        <v>10</v>
      </c>
      <c r="C12" s="22">
        <v>18777</v>
      </c>
      <c r="D12" s="22">
        <v>18777</v>
      </c>
      <c r="E12" s="22">
        <v>18777</v>
      </c>
      <c r="F12" s="22">
        <v>19388</v>
      </c>
      <c r="G12" s="18">
        <v>19393</v>
      </c>
      <c r="H12" s="18">
        <v>19393</v>
      </c>
      <c r="I12" s="18">
        <v>19393</v>
      </c>
      <c r="J12" s="18">
        <v>18999</v>
      </c>
      <c r="K12" s="18">
        <v>19113</v>
      </c>
      <c r="L12" s="18">
        <v>18962</v>
      </c>
      <c r="M12" s="18">
        <v>18927</v>
      </c>
      <c r="N12" s="18">
        <v>18927</v>
      </c>
      <c r="O12" s="18">
        <v>18927</v>
      </c>
      <c r="P12" s="19">
        <v>21647</v>
      </c>
      <c r="Q12" s="20">
        <v>21647</v>
      </c>
      <c r="R12" s="20">
        <v>21647</v>
      </c>
    </row>
    <row r="13" spans="1:18" s="21" customFormat="1" ht="14.25" customHeight="1" x14ac:dyDescent="0.25">
      <c r="A13" s="15">
        <v>9</v>
      </c>
      <c r="B13" s="22" t="s">
        <v>11</v>
      </c>
      <c r="C13" s="22">
        <v>1685</v>
      </c>
      <c r="D13" s="22">
        <v>1685</v>
      </c>
      <c r="E13" s="22">
        <v>1685</v>
      </c>
      <c r="F13" s="22">
        <v>1687</v>
      </c>
      <c r="G13" s="18">
        <v>1673</v>
      </c>
      <c r="H13" s="18">
        <v>1673</v>
      </c>
      <c r="I13" s="18">
        <v>1673</v>
      </c>
      <c r="J13" s="18">
        <v>1551</v>
      </c>
      <c r="K13" s="18">
        <v>1558</v>
      </c>
      <c r="L13" s="18">
        <v>1559</v>
      </c>
      <c r="M13" s="18">
        <v>1559</v>
      </c>
      <c r="N13" s="18">
        <v>1559</v>
      </c>
      <c r="O13" s="18">
        <v>1559</v>
      </c>
      <c r="P13" s="19">
        <v>1559</v>
      </c>
      <c r="Q13" s="20">
        <v>1559</v>
      </c>
      <c r="R13" s="23">
        <v>1559</v>
      </c>
    </row>
    <row r="14" spans="1:18" s="21" customFormat="1" ht="14.25" customHeight="1" x14ac:dyDescent="0.25">
      <c r="A14" s="15">
        <v>10</v>
      </c>
      <c r="B14" s="22" t="s">
        <v>12</v>
      </c>
      <c r="C14" s="22">
        <v>21325</v>
      </c>
      <c r="D14" s="22">
        <v>21325</v>
      </c>
      <c r="E14" s="22">
        <v>21325</v>
      </c>
      <c r="F14" s="22">
        <v>37591</v>
      </c>
      <c r="G14" s="18">
        <v>35407</v>
      </c>
      <c r="H14" s="18">
        <v>35407</v>
      </c>
      <c r="I14" s="18">
        <v>35407</v>
      </c>
      <c r="J14" s="18">
        <v>37033</v>
      </c>
      <c r="K14" s="18">
        <v>37033</v>
      </c>
      <c r="L14" s="18">
        <v>37033</v>
      </c>
      <c r="M14" s="18">
        <v>37033</v>
      </c>
      <c r="N14" s="18">
        <v>37033</v>
      </c>
      <c r="O14" s="18">
        <v>37033</v>
      </c>
      <c r="P14" s="19">
        <v>37033</v>
      </c>
      <c r="Q14" s="20">
        <v>37033</v>
      </c>
      <c r="R14" s="23">
        <v>37033</v>
      </c>
    </row>
    <row r="15" spans="1:18" s="21" customFormat="1" ht="14.25" customHeight="1" x14ac:dyDescent="0.25">
      <c r="A15" s="15">
        <v>11</v>
      </c>
      <c r="B15" s="22" t="s">
        <v>907</v>
      </c>
      <c r="C15" s="22">
        <v>20892</v>
      </c>
      <c r="D15" s="22">
        <v>20892</v>
      </c>
      <c r="E15" s="22">
        <v>20892</v>
      </c>
      <c r="F15" s="22">
        <v>20174</v>
      </c>
      <c r="G15" s="18">
        <v>20182</v>
      </c>
      <c r="H15" s="18">
        <v>20182</v>
      </c>
      <c r="I15" s="18">
        <v>20182</v>
      </c>
      <c r="J15" s="18">
        <v>20230</v>
      </c>
      <c r="K15" s="18">
        <v>20230</v>
      </c>
      <c r="L15" s="18">
        <v>20230</v>
      </c>
      <c r="M15" s="18">
        <v>20230</v>
      </c>
      <c r="N15" s="18">
        <v>20230</v>
      </c>
      <c r="O15" s="18">
        <v>20230</v>
      </c>
      <c r="P15" s="19">
        <v>20230</v>
      </c>
      <c r="Q15" s="20">
        <v>20230</v>
      </c>
      <c r="R15" s="23">
        <v>20230</v>
      </c>
    </row>
    <row r="16" spans="1:18" s="21" customFormat="1" ht="14.25" customHeight="1" x14ac:dyDescent="0.25">
      <c r="A16" s="15">
        <v>12</v>
      </c>
      <c r="B16" s="22" t="s">
        <v>14</v>
      </c>
      <c r="C16" s="22"/>
      <c r="D16" s="22"/>
      <c r="E16" s="22"/>
      <c r="G16" s="18"/>
      <c r="H16" s="18"/>
      <c r="I16" s="18"/>
      <c r="J16" s="18">
        <v>23605</v>
      </c>
      <c r="K16" s="18">
        <v>23605</v>
      </c>
      <c r="L16" s="18">
        <v>23605</v>
      </c>
      <c r="M16" s="18">
        <v>23605</v>
      </c>
      <c r="N16" s="18">
        <v>23605</v>
      </c>
      <c r="O16" s="18">
        <v>23605</v>
      </c>
      <c r="P16" s="19">
        <v>23605</v>
      </c>
      <c r="Q16" s="20">
        <v>23605</v>
      </c>
      <c r="R16" s="20">
        <v>23605</v>
      </c>
    </row>
    <row r="17" spans="1:18" s="21" customFormat="1" ht="14.25" customHeight="1" x14ac:dyDescent="0.25">
      <c r="A17" s="15">
        <v>13</v>
      </c>
      <c r="B17" s="22" t="s">
        <v>15</v>
      </c>
      <c r="C17" s="22">
        <v>38644</v>
      </c>
      <c r="D17" s="22">
        <v>38644</v>
      </c>
      <c r="E17" s="22">
        <v>38644</v>
      </c>
      <c r="F17" s="22">
        <v>38646</v>
      </c>
      <c r="G17" s="18">
        <v>38724</v>
      </c>
      <c r="H17" s="18">
        <v>38724</v>
      </c>
      <c r="I17" s="18">
        <v>38724</v>
      </c>
      <c r="J17" s="18">
        <v>38724</v>
      </c>
      <c r="K17" s="18">
        <v>43084</v>
      </c>
      <c r="L17" s="18">
        <v>38284</v>
      </c>
      <c r="M17" s="18">
        <v>38284</v>
      </c>
      <c r="N17" s="18">
        <v>38284</v>
      </c>
      <c r="O17" s="18">
        <v>38284</v>
      </c>
      <c r="P17" s="19">
        <v>38284</v>
      </c>
      <c r="Q17" s="20">
        <v>38284</v>
      </c>
      <c r="R17" s="20">
        <v>38284</v>
      </c>
    </row>
    <row r="18" spans="1:18" s="21" customFormat="1" ht="14.25" customHeight="1" x14ac:dyDescent="0.25">
      <c r="A18" s="15">
        <v>14</v>
      </c>
      <c r="B18" s="22" t="s">
        <v>16</v>
      </c>
      <c r="C18" s="22">
        <v>11222</v>
      </c>
      <c r="D18" s="22">
        <v>11222</v>
      </c>
      <c r="E18" s="22">
        <v>11222</v>
      </c>
      <c r="F18" s="22">
        <v>11222</v>
      </c>
      <c r="G18" s="18">
        <v>11221</v>
      </c>
      <c r="H18" s="18">
        <v>11221</v>
      </c>
      <c r="I18" s="18">
        <v>11221</v>
      </c>
      <c r="J18" s="18">
        <v>11221</v>
      </c>
      <c r="K18" s="18">
        <v>11268</v>
      </c>
      <c r="L18" s="18">
        <v>11265</v>
      </c>
      <c r="M18" s="18">
        <v>11265</v>
      </c>
      <c r="N18" s="18">
        <v>11265</v>
      </c>
      <c r="O18" s="18">
        <v>11265</v>
      </c>
      <c r="P18" s="19">
        <v>11309</v>
      </c>
      <c r="Q18" s="20">
        <v>11309</v>
      </c>
      <c r="R18" s="20">
        <v>11309</v>
      </c>
    </row>
    <row r="19" spans="1:18" s="21" customFormat="1" ht="14.25" customHeight="1" x14ac:dyDescent="0.25">
      <c r="A19" s="15">
        <v>15</v>
      </c>
      <c r="B19" s="22" t="s">
        <v>17</v>
      </c>
      <c r="C19" s="22">
        <v>155414</v>
      </c>
      <c r="D19" s="22">
        <v>155414</v>
      </c>
      <c r="E19" s="22">
        <v>155414</v>
      </c>
      <c r="F19" s="22">
        <v>155414</v>
      </c>
      <c r="G19" s="18">
        <v>154497</v>
      </c>
      <c r="H19" s="18">
        <v>154497</v>
      </c>
      <c r="I19" s="18">
        <v>154497</v>
      </c>
      <c r="J19" s="18">
        <v>95221</v>
      </c>
      <c r="K19" s="18">
        <v>95221</v>
      </c>
      <c r="L19" s="18">
        <v>94689</v>
      </c>
      <c r="M19" s="18">
        <v>94689</v>
      </c>
      <c r="N19" s="18">
        <v>94689</v>
      </c>
      <c r="O19" s="18">
        <v>94689</v>
      </c>
      <c r="P19" s="19">
        <v>94689</v>
      </c>
      <c r="Q19" s="20">
        <v>94689</v>
      </c>
      <c r="R19" s="20">
        <v>94689</v>
      </c>
    </row>
    <row r="20" spans="1:18" s="21" customFormat="1" ht="14.25" customHeight="1" x14ac:dyDescent="0.25">
      <c r="A20" s="15">
        <v>16</v>
      </c>
      <c r="B20" s="22" t="s">
        <v>18</v>
      </c>
      <c r="C20" s="22">
        <v>64055</v>
      </c>
      <c r="D20" s="22">
        <v>64055</v>
      </c>
      <c r="E20" s="22">
        <v>64055</v>
      </c>
      <c r="F20" s="22">
        <v>63861</v>
      </c>
      <c r="G20" s="18">
        <v>63842</v>
      </c>
      <c r="H20" s="18">
        <v>63842</v>
      </c>
      <c r="I20" s="18">
        <v>63842</v>
      </c>
      <c r="J20" s="18">
        <v>61939</v>
      </c>
      <c r="K20" s="18">
        <v>61939</v>
      </c>
      <c r="L20" s="18">
        <v>61939</v>
      </c>
      <c r="M20" s="18">
        <v>61939</v>
      </c>
      <c r="N20" s="18">
        <v>61939</v>
      </c>
      <c r="O20" s="18">
        <v>61939</v>
      </c>
      <c r="P20" s="19">
        <v>61357</v>
      </c>
      <c r="Q20" s="20">
        <v>61579</v>
      </c>
      <c r="R20" s="20">
        <v>61579</v>
      </c>
    </row>
    <row r="21" spans="1:18" s="21" customFormat="1" ht="14.25" customHeight="1" x14ac:dyDescent="0.25">
      <c r="A21" s="15">
        <v>17</v>
      </c>
      <c r="B21" s="22" t="s">
        <v>19</v>
      </c>
      <c r="C21" s="24">
        <v>15155</v>
      </c>
      <c r="D21" s="24">
        <v>15155</v>
      </c>
      <c r="E21" s="24">
        <v>15155</v>
      </c>
      <c r="F21" s="22">
        <v>15154</v>
      </c>
      <c r="G21" s="18">
        <v>15154</v>
      </c>
      <c r="H21" s="18">
        <v>15154</v>
      </c>
      <c r="I21" s="18">
        <v>15154</v>
      </c>
      <c r="J21" s="18">
        <v>17418</v>
      </c>
      <c r="K21" s="18">
        <v>17418</v>
      </c>
      <c r="L21" s="18">
        <v>17418</v>
      </c>
      <c r="M21" s="18">
        <v>17418</v>
      </c>
      <c r="N21" s="18">
        <v>17418</v>
      </c>
      <c r="O21" s="18">
        <v>17418</v>
      </c>
      <c r="P21" s="19">
        <v>17418</v>
      </c>
      <c r="Q21" s="20">
        <v>17418</v>
      </c>
      <c r="R21" s="23">
        <v>17418</v>
      </c>
    </row>
    <row r="22" spans="1:18" s="21" customFormat="1" ht="14.25" customHeight="1" x14ac:dyDescent="0.25">
      <c r="A22" s="15">
        <v>18</v>
      </c>
      <c r="B22" s="22" t="s">
        <v>20</v>
      </c>
      <c r="C22" s="22">
        <v>8514</v>
      </c>
      <c r="D22" s="22">
        <v>8514</v>
      </c>
      <c r="E22" s="22">
        <v>8514</v>
      </c>
      <c r="F22" s="22">
        <v>9496</v>
      </c>
      <c r="G22" s="18">
        <v>9496</v>
      </c>
      <c r="H22" s="18">
        <v>9496</v>
      </c>
      <c r="I22" s="18">
        <v>9496</v>
      </c>
      <c r="J22" s="18">
        <v>9496</v>
      </c>
      <c r="K22" s="18">
        <v>9496</v>
      </c>
      <c r="L22" s="18">
        <v>9496</v>
      </c>
      <c r="M22" s="18">
        <v>9496</v>
      </c>
      <c r="N22" s="18">
        <v>9496</v>
      </c>
      <c r="O22" s="18">
        <v>9496</v>
      </c>
      <c r="P22" s="19">
        <v>9496</v>
      </c>
      <c r="Q22" s="20">
        <v>9496</v>
      </c>
      <c r="R22" s="23">
        <v>9496</v>
      </c>
    </row>
    <row r="23" spans="1:18" s="21" customFormat="1" ht="14.25" customHeight="1" x14ac:dyDescent="0.25">
      <c r="A23" s="15">
        <v>19</v>
      </c>
      <c r="B23" s="22" t="s">
        <v>21</v>
      </c>
      <c r="C23" s="22">
        <v>15935</v>
      </c>
      <c r="D23" s="22">
        <v>15935</v>
      </c>
      <c r="E23" s="22">
        <v>15935</v>
      </c>
      <c r="F23" s="22">
        <v>15935</v>
      </c>
      <c r="G23" s="18">
        <v>15935</v>
      </c>
      <c r="H23" s="18">
        <v>15935</v>
      </c>
      <c r="I23" s="18">
        <v>15935</v>
      </c>
      <c r="J23" s="18">
        <v>15935</v>
      </c>
      <c r="K23" s="18">
        <v>16717</v>
      </c>
      <c r="L23" s="18">
        <v>16717</v>
      </c>
      <c r="M23" s="18">
        <v>16717</v>
      </c>
      <c r="N23" s="18">
        <v>16717</v>
      </c>
      <c r="O23" s="18">
        <v>16717</v>
      </c>
      <c r="P23" s="19">
        <v>16717</v>
      </c>
      <c r="Q23" s="20">
        <v>5641</v>
      </c>
      <c r="R23" s="23">
        <v>5641</v>
      </c>
    </row>
    <row r="24" spans="1:18" s="21" customFormat="1" ht="14.25" customHeight="1" x14ac:dyDescent="0.25">
      <c r="A24" s="15">
        <v>20</v>
      </c>
      <c r="B24" s="22" t="s">
        <v>22</v>
      </c>
      <c r="C24" s="22">
        <v>8625</v>
      </c>
      <c r="D24" s="22">
        <v>8625</v>
      </c>
      <c r="E24" s="22">
        <v>8625</v>
      </c>
      <c r="F24" s="22">
        <v>8625</v>
      </c>
      <c r="G24" s="18">
        <v>8629</v>
      </c>
      <c r="H24" s="18">
        <v>8629</v>
      </c>
      <c r="I24" s="18">
        <v>8629</v>
      </c>
      <c r="J24" s="18">
        <v>8629</v>
      </c>
      <c r="K24" s="18">
        <v>8629</v>
      </c>
      <c r="L24" s="18">
        <v>9222</v>
      </c>
      <c r="M24" s="18">
        <v>9222</v>
      </c>
      <c r="N24" s="18">
        <v>9222</v>
      </c>
      <c r="O24" s="18">
        <v>9222</v>
      </c>
      <c r="P24" s="19">
        <v>9222</v>
      </c>
      <c r="Q24" s="20">
        <v>9222</v>
      </c>
      <c r="R24" s="23">
        <v>8623</v>
      </c>
    </row>
    <row r="25" spans="1:18" s="21" customFormat="1" ht="14.25" customHeight="1" x14ac:dyDescent="0.25">
      <c r="A25" s="15">
        <v>21</v>
      </c>
      <c r="B25" s="22" t="s">
        <v>916</v>
      </c>
      <c r="C25" s="22">
        <v>59555</v>
      </c>
      <c r="D25" s="22">
        <v>59555</v>
      </c>
      <c r="E25" s="22">
        <v>59555</v>
      </c>
      <c r="F25" s="22">
        <v>59555</v>
      </c>
      <c r="G25" s="18">
        <v>57184</v>
      </c>
      <c r="H25" s="18">
        <v>57184</v>
      </c>
      <c r="I25" s="18">
        <v>57184</v>
      </c>
      <c r="J25" s="18">
        <v>58135</v>
      </c>
      <c r="K25" s="18">
        <v>58136</v>
      </c>
      <c r="L25" s="18">
        <v>58136</v>
      </c>
      <c r="M25" s="18">
        <v>58136</v>
      </c>
      <c r="N25" s="18">
        <v>58136</v>
      </c>
      <c r="O25" s="18">
        <v>58136</v>
      </c>
      <c r="P25" s="19">
        <v>58136</v>
      </c>
      <c r="Q25" s="20">
        <v>58136</v>
      </c>
      <c r="R25" s="20">
        <v>61204</v>
      </c>
    </row>
    <row r="26" spans="1:18" s="21" customFormat="1" ht="14.25" customHeight="1" x14ac:dyDescent="0.25">
      <c r="A26" s="15">
        <v>22</v>
      </c>
      <c r="B26" s="22" t="s">
        <v>24</v>
      </c>
      <c r="C26" s="22">
        <v>2803</v>
      </c>
      <c r="D26" s="22">
        <v>2803</v>
      </c>
      <c r="E26" s="22">
        <v>2803</v>
      </c>
      <c r="F26" s="22">
        <v>2842</v>
      </c>
      <c r="G26" s="18">
        <v>2901</v>
      </c>
      <c r="H26" s="18">
        <v>2901</v>
      </c>
      <c r="I26" s="18">
        <v>2901</v>
      </c>
      <c r="J26" s="18">
        <v>3059</v>
      </c>
      <c r="K26" s="18">
        <v>3084</v>
      </c>
      <c r="L26" s="18">
        <v>3084</v>
      </c>
      <c r="M26" s="18">
        <v>3084</v>
      </c>
      <c r="N26" s="18">
        <v>3058</v>
      </c>
      <c r="O26" s="18">
        <v>3084</v>
      </c>
      <c r="P26" s="19">
        <v>3084</v>
      </c>
      <c r="Q26" s="20">
        <v>3084</v>
      </c>
      <c r="R26" s="23">
        <v>3084</v>
      </c>
    </row>
    <row r="27" spans="1:18" s="21" customFormat="1" ht="14.25" customHeight="1" x14ac:dyDescent="0.25">
      <c r="A27" s="15">
        <v>23</v>
      </c>
      <c r="B27" s="22" t="s">
        <v>25</v>
      </c>
      <c r="C27" s="22">
        <v>31151</v>
      </c>
      <c r="D27" s="22">
        <v>31151</v>
      </c>
      <c r="E27" s="22">
        <v>31151</v>
      </c>
      <c r="F27" s="22">
        <v>31559</v>
      </c>
      <c r="G27" s="18">
        <v>31700</v>
      </c>
      <c r="H27" s="18">
        <v>31700</v>
      </c>
      <c r="I27" s="18">
        <v>31700</v>
      </c>
      <c r="J27" s="18">
        <v>32494</v>
      </c>
      <c r="K27" s="18">
        <v>32488</v>
      </c>
      <c r="L27" s="18">
        <v>32488</v>
      </c>
      <c r="M27" s="18">
        <v>32639</v>
      </c>
      <c r="N27" s="18">
        <v>32639</v>
      </c>
      <c r="O27" s="18">
        <v>32639</v>
      </c>
      <c r="P27" s="19">
        <v>32737</v>
      </c>
      <c r="Q27" s="20">
        <v>32737</v>
      </c>
      <c r="R27" s="20">
        <v>32737</v>
      </c>
    </row>
    <row r="28" spans="1:18" s="21" customFormat="1" ht="14.25" customHeight="1" x14ac:dyDescent="0.25">
      <c r="A28" s="15">
        <v>24</v>
      </c>
      <c r="B28" s="22" t="s">
        <v>26</v>
      </c>
      <c r="C28" s="22">
        <v>2650</v>
      </c>
      <c r="D28" s="22">
        <v>2650</v>
      </c>
      <c r="E28" s="22">
        <v>2650</v>
      </c>
      <c r="F28" s="22">
        <v>2650</v>
      </c>
      <c r="G28" s="18">
        <v>2650</v>
      </c>
      <c r="H28" s="18">
        <v>2650</v>
      </c>
      <c r="I28" s="18">
        <v>2650</v>
      </c>
      <c r="J28" s="18">
        <v>5765</v>
      </c>
      <c r="K28" s="18">
        <v>5841</v>
      </c>
      <c r="L28" s="18">
        <v>5841</v>
      </c>
      <c r="M28" s="18">
        <v>5841</v>
      </c>
      <c r="N28" s="18">
        <v>5841</v>
      </c>
      <c r="O28" s="18">
        <v>5841</v>
      </c>
      <c r="P28" s="19">
        <v>5841</v>
      </c>
      <c r="Q28" s="20">
        <v>5841</v>
      </c>
      <c r="R28" s="23">
        <v>5841</v>
      </c>
    </row>
    <row r="29" spans="1:18" s="21" customFormat="1" ht="14.25" customHeight="1" x14ac:dyDescent="0.25">
      <c r="A29" s="15">
        <v>25</v>
      </c>
      <c r="B29" s="22" t="s">
        <v>27</v>
      </c>
      <c r="C29" s="22">
        <v>22319</v>
      </c>
      <c r="D29" s="22">
        <v>22319</v>
      </c>
      <c r="E29" s="22">
        <v>22319</v>
      </c>
      <c r="F29" s="22">
        <v>22699</v>
      </c>
      <c r="G29" s="18">
        <v>22628</v>
      </c>
      <c r="H29" s="18">
        <v>22628</v>
      </c>
      <c r="I29" s="18">
        <v>22628</v>
      </c>
      <c r="J29" s="18">
        <v>22871</v>
      </c>
      <c r="K29" s="18">
        <v>22877</v>
      </c>
      <c r="L29" s="18">
        <v>22877</v>
      </c>
      <c r="M29" s="18">
        <v>22877</v>
      </c>
      <c r="N29" s="18">
        <v>22877</v>
      </c>
      <c r="O29" s="18">
        <v>22877</v>
      </c>
      <c r="P29" s="19">
        <v>22877</v>
      </c>
      <c r="Q29" s="20">
        <v>22877</v>
      </c>
      <c r="R29" s="20">
        <v>22877</v>
      </c>
    </row>
    <row r="30" spans="1:18" s="21" customFormat="1" ht="14.25" customHeight="1" x14ac:dyDescent="0.25">
      <c r="A30" s="15">
        <v>26</v>
      </c>
      <c r="B30" s="22" t="s">
        <v>28</v>
      </c>
      <c r="C30" s="22"/>
      <c r="D30" s="22"/>
      <c r="E30" s="22"/>
      <c r="F30" s="22"/>
      <c r="G30" s="18"/>
      <c r="H30" s="18"/>
      <c r="I30" s="18"/>
      <c r="J30" s="18"/>
      <c r="K30" s="18"/>
      <c r="L30" s="18"/>
      <c r="M30" s="18"/>
      <c r="N30" s="18"/>
      <c r="O30" s="18"/>
      <c r="P30" s="19"/>
      <c r="Q30" s="20">
        <v>26904</v>
      </c>
      <c r="R30" s="20">
        <v>26904</v>
      </c>
    </row>
    <row r="31" spans="1:18" s="21" customFormat="1" ht="14.25" customHeight="1" x14ac:dyDescent="0.25">
      <c r="A31" s="15">
        <v>27</v>
      </c>
      <c r="B31" s="22" t="s">
        <v>29</v>
      </c>
      <c r="C31" s="22">
        <v>6280</v>
      </c>
      <c r="D31" s="22">
        <v>6280</v>
      </c>
      <c r="E31" s="22">
        <v>6280</v>
      </c>
      <c r="F31" s="22">
        <v>6292</v>
      </c>
      <c r="G31" s="18">
        <v>6293</v>
      </c>
      <c r="H31" s="18">
        <v>6293</v>
      </c>
      <c r="I31" s="18">
        <v>6293</v>
      </c>
      <c r="J31" s="18">
        <v>6293</v>
      </c>
      <c r="K31" s="18">
        <v>6293</v>
      </c>
      <c r="L31" s="18">
        <v>6294</v>
      </c>
      <c r="M31" s="18">
        <v>6294</v>
      </c>
      <c r="N31" s="18">
        <v>6294</v>
      </c>
      <c r="O31" s="18">
        <v>6294</v>
      </c>
      <c r="P31" s="19">
        <v>6294</v>
      </c>
      <c r="Q31" s="20">
        <v>6294</v>
      </c>
      <c r="R31" s="23">
        <v>6294</v>
      </c>
    </row>
    <row r="32" spans="1:18" s="21" customFormat="1" ht="14.25" customHeight="1" x14ac:dyDescent="0.25">
      <c r="A32" s="15">
        <v>28</v>
      </c>
      <c r="B32" s="22" t="s">
        <v>30</v>
      </c>
      <c r="C32" s="22">
        <v>51269</v>
      </c>
      <c r="D32" s="22">
        <v>51269</v>
      </c>
      <c r="E32" s="22">
        <v>51269</v>
      </c>
      <c r="F32" s="22">
        <v>51502</v>
      </c>
      <c r="G32" s="18">
        <v>51663</v>
      </c>
      <c r="H32" s="18">
        <v>51663</v>
      </c>
      <c r="I32" s="18">
        <v>51663</v>
      </c>
      <c r="J32" s="18">
        <v>16826</v>
      </c>
      <c r="K32" s="18">
        <v>16826</v>
      </c>
      <c r="L32" s="18">
        <v>16796</v>
      </c>
      <c r="M32" s="18">
        <v>16583</v>
      </c>
      <c r="N32" s="18">
        <v>16583</v>
      </c>
      <c r="O32" s="18">
        <v>16583</v>
      </c>
      <c r="P32" s="19">
        <v>16583</v>
      </c>
      <c r="Q32" s="20">
        <v>16582</v>
      </c>
      <c r="R32" s="23">
        <v>16582</v>
      </c>
    </row>
    <row r="33" spans="1:18" s="21" customFormat="1" ht="14.25" customHeight="1" x14ac:dyDescent="0.25">
      <c r="A33" s="15">
        <v>29</v>
      </c>
      <c r="B33" s="22" t="s">
        <v>31</v>
      </c>
      <c r="C33" s="23"/>
      <c r="D33" s="23"/>
      <c r="E33" s="23"/>
      <c r="F33" s="22"/>
      <c r="G33" s="18"/>
      <c r="H33" s="18"/>
      <c r="I33" s="18"/>
      <c r="J33" s="18">
        <v>34662</v>
      </c>
      <c r="K33" s="18">
        <v>34662</v>
      </c>
      <c r="L33" s="18">
        <v>34651</v>
      </c>
      <c r="M33" s="18">
        <v>34651</v>
      </c>
      <c r="N33" s="18">
        <v>34651</v>
      </c>
      <c r="O33" s="18">
        <v>34651</v>
      </c>
      <c r="P33" s="19">
        <v>34651</v>
      </c>
      <c r="Q33" s="20">
        <v>38000</v>
      </c>
      <c r="R33" s="20">
        <v>38000</v>
      </c>
    </row>
    <row r="34" spans="1:18" s="21" customFormat="1" ht="14.25" customHeight="1" x14ac:dyDescent="0.25">
      <c r="A34" s="15">
        <v>30</v>
      </c>
      <c r="B34" s="22" t="s">
        <v>32</v>
      </c>
      <c r="C34" s="22">
        <v>11879</v>
      </c>
      <c r="D34" s="22">
        <v>11879</v>
      </c>
      <c r="E34" s="22">
        <v>11879</v>
      </c>
      <c r="F34" s="22">
        <v>11879</v>
      </c>
      <c r="G34" s="18">
        <v>11879</v>
      </c>
      <c r="H34" s="18">
        <v>11879</v>
      </c>
      <c r="I34" s="18">
        <v>11879</v>
      </c>
      <c r="J34" s="18">
        <v>11879</v>
      </c>
      <c r="K34" s="18">
        <v>11879</v>
      </c>
      <c r="L34" s="18">
        <v>11879</v>
      </c>
      <c r="M34" s="18">
        <v>11879</v>
      </c>
      <c r="N34" s="18">
        <v>11879</v>
      </c>
      <c r="O34" s="18">
        <v>11879</v>
      </c>
      <c r="P34" s="19">
        <v>11879</v>
      </c>
      <c r="Q34" s="20">
        <v>11879</v>
      </c>
      <c r="R34" s="20">
        <v>11879</v>
      </c>
    </row>
    <row r="35" spans="1:18" s="21" customFormat="1" ht="14.25" customHeight="1" x14ac:dyDescent="0.25">
      <c r="A35" s="15">
        <v>31</v>
      </c>
      <c r="B35" s="22" t="s">
        <v>33</v>
      </c>
      <c r="C35" s="22">
        <v>7144</v>
      </c>
      <c r="D35" s="22">
        <v>7144</v>
      </c>
      <c r="E35" s="22">
        <v>7144</v>
      </c>
      <c r="F35" s="22">
        <v>7171</v>
      </c>
      <c r="G35" s="18">
        <v>7171</v>
      </c>
      <c r="H35" s="18">
        <v>7171</v>
      </c>
      <c r="I35" s="18">
        <v>7171</v>
      </c>
      <c r="J35" s="18">
        <v>7171</v>
      </c>
      <c r="K35" s="18">
        <v>7171</v>
      </c>
      <c r="L35" s="18">
        <v>7171</v>
      </c>
      <c r="M35" s="18">
        <v>7171</v>
      </c>
      <c r="N35" s="18">
        <v>7171</v>
      </c>
      <c r="O35" s="18">
        <v>7171</v>
      </c>
      <c r="P35" s="19">
        <v>7171</v>
      </c>
      <c r="Q35" s="20">
        <v>7171</v>
      </c>
      <c r="R35" s="20">
        <v>7171</v>
      </c>
    </row>
    <row r="36" spans="1:18" s="21" customFormat="1" ht="14.25" customHeight="1" x14ac:dyDescent="0.25">
      <c r="A36" s="15">
        <v>32</v>
      </c>
      <c r="B36" s="22" t="s">
        <v>34</v>
      </c>
      <c r="C36" s="22">
        <v>6</v>
      </c>
      <c r="D36" s="22">
        <v>6</v>
      </c>
      <c r="E36" s="22">
        <v>6</v>
      </c>
      <c r="F36" s="22">
        <v>31</v>
      </c>
      <c r="G36" s="18">
        <v>31</v>
      </c>
      <c r="H36" s="18">
        <v>31</v>
      </c>
      <c r="I36" s="18">
        <v>31</v>
      </c>
      <c r="J36" s="18">
        <v>32</v>
      </c>
      <c r="K36" s="18">
        <v>34</v>
      </c>
      <c r="L36" s="18">
        <v>33</v>
      </c>
      <c r="M36" s="18">
        <v>34</v>
      </c>
      <c r="N36" s="18">
        <v>34</v>
      </c>
      <c r="O36" s="18">
        <v>34</v>
      </c>
      <c r="P36" s="19">
        <v>35</v>
      </c>
      <c r="Q36" s="20">
        <v>35</v>
      </c>
      <c r="R36" s="20">
        <v>35</v>
      </c>
    </row>
    <row r="37" spans="1:18" s="21" customFormat="1" ht="14.25" customHeight="1" x14ac:dyDescent="0.25">
      <c r="A37" s="15">
        <v>33</v>
      </c>
      <c r="B37" s="22" t="s">
        <v>35</v>
      </c>
      <c r="C37" s="22">
        <v>203</v>
      </c>
      <c r="D37" s="22">
        <v>203</v>
      </c>
      <c r="E37" s="22">
        <v>203</v>
      </c>
      <c r="F37" s="22">
        <v>207</v>
      </c>
      <c r="G37" s="18">
        <v>203</v>
      </c>
      <c r="H37" s="18">
        <v>203</v>
      </c>
      <c r="I37" s="18">
        <v>203</v>
      </c>
      <c r="J37" s="18">
        <v>203</v>
      </c>
      <c r="K37" s="18">
        <v>204</v>
      </c>
      <c r="L37" s="18">
        <v>204</v>
      </c>
      <c r="M37" s="18">
        <v>204</v>
      </c>
      <c r="N37" s="18">
        <v>204</v>
      </c>
      <c r="O37" s="18">
        <v>204</v>
      </c>
      <c r="P37" s="19">
        <v>204</v>
      </c>
      <c r="Q37" s="20">
        <v>204</v>
      </c>
      <c r="R37" s="20">
        <v>204</v>
      </c>
    </row>
    <row r="38" spans="1:18" s="21" customFormat="1" ht="14.25" customHeight="1" x14ac:dyDescent="0.25">
      <c r="A38" s="15">
        <v>34</v>
      </c>
      <c r="B38" s="22" t="s">
        <v>36</v>
      </c>
      <c r="C38" s="2" t="s">
        <v>37</v>
      </c>
      <c r="D38" s="2" t="s">
        <v>37</v>
      </c>
      <c r="E38" s="2" t="s">
        <v>37</v>
      </c>
      <c r="F38" s="2" t="s">
        <v>37</v>
      </c>
      <c r="G38" s="18" t="s">
        <v>37</v>
      </c>
      <c r="H38" s="18" t="s">
        <v>38</v>
      </c>
      <c r="I38" s="25">
        <v>0.7</v>
      </c>
      <c r="J38" s="18">
        <v>1</v>
      </c>
      <c r="K38" s="18">
        <v>1</v>
      </c>
      <c r="L38" s="18">
        <v>6</v>
      </c>
      <c r="M38" s="18">
        <v>8</v>
      </c>
      <c r="N38" s="18">
        <v>8</v>
      </c>
      <c r="O38" s="18">
        <v>8</v>
      </c>
      <c r="P38" s="19">
        <v>8</v>
      </c>
      <c r="Q38" s="20">
        <v>8</v>
      </c>
      <c r="R38" s="20">
        <v>8</v>
      </c>
    </row>
    <row r="39" spans="1:18" s="21" customFormat="1" ht="14.25" customHeight="1" x14ac:dyDescent="0.25">
      <c r="A39" s="15">
        <v>35</v>
      </c>
      <c r="B39" s="22" t="s">
        <v>39</v>
      </c>
      <c r="C39" s="2" t="s">
        <v>40</v>
      </c>
      <c r="D39" s="2" t="s">
        <v>40</v>
      </c>
      <c r="E39" s="2" t="s">
        <v>40</v>
      </c>
      <c r="F39" s="2" t="s">
        <v>40</v>
      </c>
      <c r="G39" s="18" t="s">
        <v>40</v>
      </c>
      <c r="H39" s="18" t="s">
        <v>38</v>
      </c>
      <c r="I39" s="18">
        <v>0</v>
      </c>
      <c r="J39" s="18">
        <v>0</v>
      </c>
      <c r="K39" s="18">
        <v>0</v>
      </c>
      <c r="L39" s="18">
        <v>0</v>
      </c>
      <c r="M39" s="18">
        <v>0</v>
      </c>
      <c r="N39" s="18">
        <v>0</v>
      </c>
      <c r="O39" s="18">
        <v>0</v>
      </c>
      <c r="P39" s="19">
        <v>0</v>
      </c>
      <c r="Q39" s="20">
        <v>0</v>
      </c>
      <c r="R39" s="20">
        <v>0</v>
      </c>
    </row>
    <row r="40" spans="1:18" s="21" customFormat="1" ht="14.25" customHeight="1" x14ac:dyDescent="0.25">
      <c r="A40" s="15">
        <v>36</v>
      </c>
      <c r="B40" s="22" t="s">
        <v>41</v>
      </c>
      <c r="C40" s="2" t="s">
        <v>40</v>
      </c>
      <c r="D40" s="2" t="s">
        <v>40</v>
      </c>
      <c r="E40" s="2" t="s">
        <v>40</v>
      </c>
      <c r="F40" s="2" t="s">
        <v>40</v>
      </c>
      <c r="G40" s="18" t="s">
        <v>40</v>
      </c>
      <c r="H40" s="18" t="s">
        <v>38</v>
      </c>
      <c r="I40" s="18">
        <v>0</v>
      </c>
      <c r="J40" s="18">
        <v>0</v>
      </c>
      <c r="K40" s="18">
        <v>0</v>
      </c>
      <c r="L40" s="18">
        <v>0</v>
      </c>
      <c r="M40" s="18">
        <v>13</v>
      </c>
      <c r="N40" s="18">
        <v>13</v>
      </c>
      <c r="O40" s="18">
        <v>13</v>
      </c>
      <c r="P40" s="19">
        <v>13</v>
      </c>
      <c r="Q40" s="26">
        <v>13</v>
      </c>
      <c r="R40" s="20">
        <v>13</v>
      </c>
    </row>
    <row r="41" spans="1:18" s="21" customFormat="1" ht="14.25" customHeight="1" x14ac:dyDescent="0.25">
      <c r="A41" s="353" t="s">
        <v>42</v>
      </c>
      <c r="B41" s="353"/>
      <c r="C41" s="27">
        <v>751846</v>
      </c>
      <c r="D41" s="27">
        <v>751346</v>
      </c>
      <c r="E41" s="27">
        <v>751846</v>
      </c>
      <c r="F41" s="28">
        <v>770078</v>
      </c>
      <c r="G41" s="29">
        <v>765210</v>
      </c>
      <c r="H41" s="29">
        <v>765210</v>
      </c>
      <c r="I41" s="29">
        <v>765253</v>
      </c>
      <c r="J41" s="29">
        <v>768436</v>
      </c>
      <c r="K41" s="29">
        <v>774740</v>
      </c>
      <c r="L41" s="29">
        <v>769626</v>
      </c>
      <c r="M41" s="29">
        <v>769512</v>
      </c>
      <c r="N41" s="29">
        <v>769512</v>
      </c>
      <c r="O41" s="29">
        <v>769538</v>
      </c>
      <c r="P41" s="30">
        <v>771821</v>
      </c>
      <c r="Q41" s="31">
        <v>764566</v>
      </c>
      <c r="R41" s="67">
        <f>SUM(R5:R40)</f>
        <v>767419</v>
      </c>
    </row>
    <row r="42" spans="1:18" s="21" customFormat="1" ht="15" x14ac:dyDescent="0.25">
      <c r="A42" s="348" t="s">
        <v>915</v>
      </c>
      <c r="B42" s="348"/>
      <c r="C42" s="348"/>
      <c r="D42" s="348"/>
      <c r="E42" s="348"/>
      <c r="F42" s="348"/>
      <c r="G42" s="348"/>
      <c r="H42" s="348"/>
      <c r="I42" s="348"/>
      <c r="J42" s="348"/>
      <c r="K42" s="32"/>
      <c r="L42" s="32"/>
      <c r="M42" s="32"/>
      <c r="N42" s="32"/>
      <c r="O42" s="32"/>
      <c r="Q42" s="1"/>
    </row>
    <row r="43" spans="1:18" s="21" customFormat="1" ht="15" x14ac:dyDescent="0.25">
      <c r="A43" s="21" t="s">
        <v>43</v>
      </c>
      <c r="B43" s="33"/>
      <c r="C43" s="33"/>
      <c r="D43" s="33"/>
      <c r="E43" s="33"/>
      <c r="F43" s="34" t="s">
        <v>1070</v>
      </c>
      <c r="H43" s="33"/>
      <c r="I43" s="33"/>
      <c r="J43" s="33"/>
      <c r="K43" s="33"/>
      <c r="L43" s="35"/>
      <c r="M43" s="35"/>
      <c r="N43" s="35"/>
      <c r="O43" s="35"/>
      <c r="Q43" s="1"/>
    </row>
    <row r="44" spans="1:18" s="21" customFormat="1" ht="15" x14ac:dyDescent="0.25">
      <c r="A44" s="346" t="s">
        <v>1069</v>
      </c>
      <c r="B44" s="346"/>
      <c r="C44" s="346"/>
      <c r="D44" s="346"/>
      <c r="E44" s="346"/>
      <c r="F44" s="346"/>
      <c r="G44" s="346"/>
      <c r="H44" s="346"/>
      <c r="I44" s="346"/>
      <c r="J44" s="346"/>
      <c r="K44" s="346"/>
      <c r="L44" s="346"/>
      <c r="M44" s="346"/>
      <c r="N44" s="346"/>
      <c r="O44" s="346"/>
      <c r="P44" s="346"/>
      <c r="Q44" s="346"/>
      <c r="R44" s="346"/>
    </row>
    <row r="45" spans="1:18" ht="15" x14ac:dyDescent="0.2">
      <c r="A45" s="346" t="s">
        <v>1071</v>
      </c>
      <c r="B45" s="346"/>
      <c r="C45" s="346"/>
      <c r="D45" s="346"/>
      <c r="E45" s="346"/>
      <c r="F45" s="346"/>
      <c r="G45" s="346"/>
      <c r="H45" s="346"/>
      <c r="I45" s="346"/>
      <c r="J45" s="346"/>
      <c r="K45" s="346"/>
      <c r="L45" s="346"/>
      <c r="M45" s="346"/>
      <c r="N45" s="346"/>
      <c r="O45" s="346"/>
      <c r="P45" s="346"/>
      <c r="Q45" s="346"/>
      <c r="R45" s="346"/>
    </row>
    <row r="52" spans="5:5" x14ac:dyDescent="0.2">
      <c r="E52" s="5" t="s">
        <v>44</v>
      </c>
    </row>
  </sheetData>
  <mergeCells count="8">
    <mergeCell ref="A45:R45"/>
    <mergeCell ref="A44:R44"/>
    <mergeCell ref="A1:R1"/>
    <mergeCell ref="A42:J42"/>
    <mergeCell ref="A2:A3"/>
    <mergeCell ref="B2:B3"/>
    <mergeCell ref="A41:B41"/>
    <mergeCell ref="C2:R2"/>
  </mergeCells>
  <pageMargins left="0.56999999999999995" right="0.33" top="0.65" bottom="0.5" header="0.3" footer="0.36"/>
  <pageSetup scale="82"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37"/>
  <sheetViews>
    <sheetView view="pageBreakPreview" zoomScaleNormal="70" zoomScaleSheetLayoutView="100" workbookViewId="0">
      <selection sqref="A1:K1"/>
    </sheetView>
  </sheetViews>
  <sheetFormatPr defaultRowHeight="12.75" x14ac:dyDescent="0.2"/>
  <cols>
    <col min="1" max="1" width="36.28515625" style="37" customWidth="1"/>
    <col min="2" max="2" width="11.85546875" style="37" customWidth="1"/>
    <col min="3" max="3" width="13.140625" style="37" customWidth="1"/>
    <col min="4" max="4" width="11.85546875" style="37" customWidth="1"/>
    <col min="5" max="7" width="13.140625" style="37" customWidth="1"/>
    <col min="8" max="8" width="12.5703125" style="37" customWidth="1"/>
    <col min="9" max="9" width="12.42578125" style="37" customWidth="1"/>
    <col min="10" max="10" width="12.7109375" style="37" customWidth="1"/>
    <col min="11" max="11" width="12.28515625" style="37" customWidth="1"/>
    <col min="12" max="19" width="26" style="37" customWidth="1"/>
    <col min="20" max="20" width="9.140625" style="37"/>
    <col min="21" max="21" width="12" style="37" bestFit="1" customWidth="1"/>
    <col min="22" max="264" width="9.140625" style="37"/>
    <col min="265" max="265" width="40.42578125" style="37" customWidth="1"/>
    <col min="266" max="266" width="32" style="37" customWidth="1"/>
    <col min="267" max="267" width="34.140625" style="37" customWidth="1"/>
    <col min="268" max="275" width="26" style="37" customWidth="1"/>
    <col min="276" max="276" width="9.140625" style="37"/>
    <col min="277" max="277" width="12" style="37" bestFit="1" customWidth="1"/>
    <col min="278" max="520" width="9.140625" style="37"/>
    <col min="521" max="521" width="40.42578125" style="37" customWidth="1"/>
    <col min="522" max="522" width="32" style="37" customWidth="1"/>
    <col min="523" max="523" width="34.140625" style="37" customWidth="1"/>
    <col min="524" max="531" width="26" style="37" customWidth="1"/>
    <col min="532" max="532" width="9.140625" style="37"/>
    <col min="533" max="533" width="12" style="37" bestFit="1" customWidth="1"/>
    <col min="534" max="776" width="9.140625" style="37"/>
    <col min="777" max="777" width="40.42578125" style="37" customWidth="1"/>
    <col min="778" max="778" width="32" style="37" customWidth="1"/>
    <col min="779" max="779" width="34.140625" style="37" customWidth="1"/>
    <col min="780" max="787" width="26" style="37" customWidth="1"/>
    <col min="788" max="788" width="9.140625" style="37"/>
    <col min="789" max="789" width="12" style="37" bestFit="1" customWidth="1"/>
    <col min="790" max="1032" width="9.140625" style="37"/>
    <col min="1033" max="1033" width="40.42578125" style="37" customWidth="1"/>
    <col min="1034" max="1034" width="32" style="37" customWidth="1"/>
    <col min="1035" max="1035" width="34.140625" style="37" customWidth="1"/>
    <col min="1036" max="1043" width="26" style="37" customWidth="1"/>
    <col min="1044" max="1044" width="9.140625" style="37"/>
    <col min="1045" max="1045" width="12" style="37" bestFit="1" customWidth="1"/>
    <col min="1046" max="1288" width="9.140625" style="37"/>
    <col min="1289" max="1289" width="40.42578125" style="37" customWidth="1"/>
    <col min="1290" max="1290" width="32" style="37" customWidth="1"/>
    <col min="1291" max="1291" width="34.140625" style="37" customWidth="1"/>
    <col min="1292" max="1299" width="26" style="37" customWidth="1"/>
    <col min="1300" max="1300" width="9.140625" style="37"/>
    <col min="1301" max="1301" width="12" style="37" bestFit="1" customWidth="1"/>
    <col min="1302" max="1544" width="9.140625" style="37"/>
    <col min="1545" max="1545" width="40.42578125" style="37" customWidth="1"/>
    <col min="1546" max="1546" width="32" style="37" customWidth="1"/>
    <col min="1547" max="1547" width="34.140625" style="37" customWidth="1"/>
    <col min="1548" max="1555" width="26" style="37" customWidth="1"/>
    <col min="1556" max="1556" width="9.140625" style="37"/>
    <col min="1557" max="1557" width="12" style="37" bestFit="1" customWidth="1"/>
    <col min="1558" max="1800" width="9.140625" style="37"/>
    <col min="1801" max="1801" width="40.42578125" style="37" customWidth="1"/>
    <col min="1802" max="1802" width="32" style="37" customWidth="1"/>
    <col min="1803" max="1803" width="34.140625" style="37" customWidth="1"/>
    <col min="1804" max="1811" width="26" style="37" customWidth="1"/>
    <col min="1812" max="1812" width="9.140625" style="37"/>
    <col min="1813" max="1813" width="12" style="37" bestFit="1" customWidth="1"/>
    <col min="1814" max="2056" width="9.140625" style="37"/>
    <col min="2057" max="2057" width="40.42578125" style="37" customWidth="1"/>
    <col min="2058" max="2058" width="32" style="37" customWidth="1"/>
    <col min="2059" max="2059" width="34.140625" style="37" customWidth="1"/>
    <col min="2060" max="2067" width="26" style="37" customWidth="1"/>
    <col min="2068" max="2068" width="9.140625" style="37"/>
    <col min="2069" max="2069" width="12" style="37" bestFit="1" customWidth="1"/>
    <col min="2070" max="2312" width="9.140625" style="37"/>
    <col min="2313" max="2313" width="40.42578125" style="37" customWidth="1"/>
    <col min="2314" max="2314" width="32" style="37" customWidth="1"/>
    <col min="2315" max="2315" width="34.140625" style="37" customWidth="1"/>
    <col min="2316" max="2323" width="26" style="37" customWidth="1"/>
    <col min="2324" max="2324" width="9.140625" style="37"/>
    <col min="2325" max="2325" width="12" style="37" bestFit="1" customWidth="1"/>
    <col min="2326" max="2568" width="9.140625" style="37"/>
    <col min="2569" max="2569" width="40.42578125" style="37" customWidth="1"/>
    <col min="2570" max="2570" width="32" style="37" customWidth="1"/>
    <col min="2571" max="2571" width="34.140625" style="37" customWidth="1"/>
    <col min="2572" max="2579" width="26" style="37" customWidth="1"/>
    <col min="2580" max="2580" width="9.140625" style="37"/>
    <col min="2581" max="2581" width="12" style="37" bestFit="1" customWidth="1"/>
    <col min="2582" max="2824" width="9.140625" style="37"/>
    <col min="2825" max="2825" width="40.42578125" style="37" customWidth="1"/>
    <col min="2826" max="2826" width="32" style="37" customWidth="1"/>
    <col min="2827" max="2827" width="34.140625" style="37" customWidth="1"/>
    <col min="2828" max="2835" width="26" style="37" customWidth="1"/>
    <col min="2836" max="2836" width="9.140625" style="37"/>
    <col min="2837" max="2837" width="12" style="37" bestFit="1" customWidth="1"/>
    <col min="2838" max="3080" width="9.140625" style="37"/>
    <col min="3081" max="3081" width="40.42578125" style="37" customWidth="1"/>
    <col min="3082" max="3082" width="32" style="37" customWidth="1"/>
    <col min="3083" max="3083" width="34.140625" style="37" customWidth="1"/>
    <col min="3084" max="3091" width="26" style="37" customWidth="1"/>
    <col min="3092" max="3092" width="9.140625" style="37"/>
    <col min="3093" max="3093" width="12" style="37" bestFit="1" customWidth="1"/>
    <col min="3094" max="3336" width="9.140625" style="37"/>
    <col min="3337" max="3337" width="40.42578125" style="37" customWidth="1"/>
    <col min="3338" max="3338" width="32" style="37" customWidth="1"/>
    <col min="3339" max="3339" width="34.140625" style="37" customWidth="1"/>
    <col min="3340" max="3347" width="26" style="37" customWidth="1"/>
    <col min="3348" max="3348" width="9.140625" style="37"/>
    <col min="3349" max="3349" width="12" style="37" bestFit="1" customWidth="1"/>
    <col min="3350" max="3592" width="9.140625" style="37"/>
    <col min="3593" max="3593" width="40.42578125" style="37" customWidth="1"/>
    <col min="3594" max="3594" width="32" style="37" customWidth="1"/>
    <col min="3595" max="3595" width="34.140625" style="37" customWidth="1"/>
    <col min="3596" max="3603" width="26" style="37" customWidth="1"/>
    <col min="3604" max="3604" width="9.140625" style="37"/>
    <col min="3605" max="3605" width="12" style="37" bestFit="1" customWidth="1"/>
    <col min="3606" max="3848" width="9.140625" style="37"/>
    <col min="3849" max="3849" width="40.42578125" style="37" customWidth="1"/>
    <col min="3850" max="3850" width="32" style="37" customWidth="1"/>
    <col min="3851" max="3851" width="34.140625" style="37" customWidth="1"/>
    <col min="3852" max="3859" width="26" style="37" customWidth="1"/>
    <col min="3860" max="3860" width="9.140625" style="37"/>
    <col min="3861" max="3861" width="12" style="37" bestFit="1" customWidth="1"/>
    <col min="3862" max="4104" width="9.140625" style="37"/>
    <col min="4105" max="4105" width="40.42578125" style="37" customWidth="1"/>
    <col min="4106" max="4106" width="32" style="37" customWidth="1"/>
    <col min="4107" max="4107" width="34.140625" style="37" customWidth="1"/>
    <col min="4108" max="4115" width="26" style="37" customWidth="1"/>
    <col min="4116" max="4116" width="9.140625" style="37"/>
    <col min="4117" max="4117" width="12" style="37" bestFit="1" customWidth="1"/>
    <col min="4118" max="4360" width="9.140625" style="37"/>
    <col min="4361" max="4361" width="40.42578125" style="37" customWidth="1"/>
    <col min="4362" max="4362" width="32" style="37" customWidth="1"/>
    <col min="4363" max="4363" width="34.140625" style="37" customWidth="1"/>
    <col min="4364" max="4371" width="26" style="37" customWidth="1"/>
    <col min="4372" max="4372" width="9.140625" style="37"/>
    <col min="4373" max="4373" width="12" style="37" bestFit="1" customWidth="1"/>
    <col min="4374" max="4616" width="9.140625" style="37"/>
    <col min="4617" max="4617" width="40.42578125" style="37" customWidth="1"/>
    <col min="4618" max="4618" width="32" style="37" customWidth="1"/>
    <col min="4619" max="4619" width="34.140625" style="37" customWidth="1"/>
    <col min="4620" max="4627" width="26" style="37" customWidth="1"/>
    <col min="4628" max="4628" width="9.140625" style="37"/>
    <col min="4629" max="4629" width="12" style="37" bestFit="1" customWidth="1"/>
    <col min="4630" max="4872" width="9.140625" style="37"/>
    <col min="4873" max="4873" width="40.42578125" style="37" customWidth="1"/>
    <col min="4874" max="4874" width="32" style="37" customWidth="1"/>
    <col min="4875" max="4875" width="34.140625" style="37" customWidth="1"/>
    <col min="4876" max="4883" width="26" style="37" customWidth="1"/>
    <col min="4884" max="4884" width="9.140625" style="37"/>
    <col min="4885" max="4885" width="12" style="37" bestFit="1" customWidth="1"/>
    <col min="4886" max="5128" width="9.140625" style="37"/>
    <col min="5129" max="5129" width="40.42578125" style="37" customWidth="1"/>
    <col min="5130" max="5130" width="32" style="37" customWidth="1"/>
    <col min="5131" max="5131" width="34.140625" style="37" customWidth="1"/>
    <col min="5132" max="5139" width="26" style="37" customWidth="1"/>
    <col min="5140" max="5140" width="9.140625" style="37"/>
    <col min="5141" max="5141" width="12" style="37" bestFit="1" customWidth="1"/>
    <col min="5142" max="5384" width="9.140625" style="37"/>
    <col min="5385" max="5385" width="40.42578125" style="37" customWidth="1"/>
    <col min="5386" max="5386" width="32" style="37" customWidth="1"/>
    <col min="5387" max="5387" width="34.140625" style="37" customWidth="1"/>
    <col min="5388" max="5395" width="26" style="37" customWidth="1"/>
    <col min="5396" max="5396" width="9.140625" style="37"/>
    <col min="5397" max="5397" width="12" style="37" bestFit="1" customWidth="1"/>
    <col min="5398" max="5640" width="9.140625" style="37"/>
    <col min="5641" max="5641" width="40.42578125" style="37" customWidth="1"/>
    <col min="5642" max="5642" width="32" style="37" customWidth="1"/>
    <col min="5643" max="5643" width="34.140625" style="37" customWidth="1"/>
    <col min="5644" max="5651" width="26" style="37" customWidth="1"/>
    <col min="5652" max="5652" width="9.140625" style="37"/>
    <col min="5653" max="5653" width="12" style="37" bestFit="1" customWidth="1"/>
    <col min="5654" max="5896" width="9.140625" style="37"/>
    <col min="5897" max="5897" width="40.42578125" style="37" customWidth="1"/>
    <col min="5898" max="5898" width="32" style="37" customWidth="1"/>
    <col min="5899" max="5899" width="34.140625" style="37" customWidth="1"/>
    <col min="5900" max="5907" width="26" style="37" customWidth="1"/>
    <col min="5908" max="5908" width="9.140625" style="37"/>
    <col min="5909" max="5909" width="12" style="37" bestFit="1" customWidth="1"/>
    <col min="5910" max="6152" width="9.140625" style="37"/>
    <col min="6153" max="6153" width="40.42578125" style="37" customWidth="1"/>
    <col min="6154" max="6154" width="32" style="37" customWidth="1"/>
    <col min="6155" max="6155" width="34.140625" style="37" customWidth="1"/>
    <col min="6156" max="6163" width="26" style="37" customWidth="1"/>
    <col min="6164" max="6164" width="9.140625" style="37"/>
    <col min="6165" max="6165" width="12" style="37" bestFit="1" customWidth="1"/>
    <col min="6166" max="6408" width="9.140625" style="37"/>
    <col min="6409" max="6409" width="40.42578125" style="37" customWidth="1"/>
    <col min="6410" max="6410" width="32" style="37" customWidth="1"/>
    <col min="6411" max="6411" width="34.140625" style="37" customWidth="1"/>
    <col min="6412" max="6419" width="26" style="37" customWidth="1"/>
    <col min="6420" max="6420" width="9.140625" style="37"/>
    <col min="6421" max="6421" width="12" style="37" bestFit="1" customWidth="1"/>
    <col min="6422" max="6664" width="9.140625" style="37"/>
    <col min="6665" max="6665" width="40.42578125" style="37" customWidth="1"/>
    <col min="6666" max="6666" width="32" style="37" customWidth="1"/>
    <col min="6667" max="6667" width="34.140625" style="37" customWidth="1"/>
    <col min="6668" max="6675" width="26" style="37" customWidth="1"/>
    <col min="6676" max="6676" width="9.140625" style="37"/>
    <col min="6677" max="6677" width="12" style="37" bestFit="1" customWidth="1"/>
    <col min="6678" max="6920" width="9.140625" style="37"/>
    <col min="6921" max="6921" width="40.42578125" style="37" customWidth="1"/>
    <col min="6922" max="6922" width="32" style="37" customWidth="1"/>
    <col min="6923" max="6923" width="34.140625" style="37" customWidth="1"/>
    <col min="6924" max="6931" width="26" style="37" customWidth="1"/>
    <col min="6932" max="6932" width="9.140625" style="37"/>
    <col min="6933" max="6933" width="12" style="37" bestFit="1" customWidth="1"/>
    <col min="6934" max="7176" width="9.140625" style="37"/>
    <col min="7177" max="7177" width="40.42578125" style="37" customWidth="1"/>
    <col min="7178" max="7178" width="32" style="37" customWidth="1"/>
    <col min="7179" max="7179" width="34.140625" style="37" customWidth="1"/>
    <col min="7180" max="7187" width="26" style="37" customWidth="1"/>
    <col min="7188" max="7188" width="9.140625" style="37"/>
    <col min="7189" max="7189" width="12" style="37" bestFit="1" customWidth="1"/>
    <col min="7190" max="7432" width="9.140625" style="37"/>
    <col min="7433" max="7433" width="40.42578125" style="37" customWidth="1"/>
    <col min="7434" max="7434" width="32" style="37" customWidth="1"/>
    <col min="7435" max="7435" width="34.140625" style="37" customWidth="1"/>
    <col min="7436" max="7443" width="26" style="37" customWidth="1"/>
    <col min="7444" max="7444" width="9.140625" style="37"/>
    <col min="7445" max="7445" width="12" style="37" bestFit="1" customWidth="1"/>
    <col min="7446" max="7688" width="9.140625" style="37"/>
    <col min="7689" max="7689" width="40.42578125" style="37" customWidth="1"/>
    <col min="7690" max="7690" width="32" style="37" customWidth="1"/>
    <col min="7691" max="7691" width="34.140625" style="37" customWidth="1"/>
    <col min="7692" max="7699" width="26" style="37" customWidth="1"/>
    <col min="7700" max="7700" width="9.140625" style="37"/>
    <col min="7701" max="7701" width="12" style="37" bestFit="1" customWidth="1"/>
    <col min="7702" max="7944" width="9.140625" style="37"/>
    <col min="7945" max="7945" width="40.42578125" style="37" customWidth="1"/>
    <col min="7946" max="7946" width="32" style="37" customWidth="1"/>
    <col min="7947" max="7947" width="34.140625" style="37" customWidth="1"/>
    <col min="7948" max="7955" width="26" style="37" customWidth="1"/>
    <col min="7956" max="7956" width="9.140625" style="37"/>
    <col min="7957" max="7957" width="12" style="37" bestFit="1" customWidth="1"/>
    <col min="7958" max="8200" width="9.140625" style="37"/>
    <col min="8201" max="8201" width="40.42578125" style="37" customWidth="1"/>
    <col min="8202" max="8202" width="32" style="37" customWidth="1"/>
    <col min="8203" max="8203" width="34.140625" style="37" customWidth="1"/>
    <col min="8204" max="8211" width="26" style="37" customWidth="1"/>
    <col min="8212" max="8212" width="9.140625" style="37"/>
    <col min="8213" max="8213" width="12" style="37" bestFit="1" customWidth="1"/>
    <col min="8214" max="8456" width="9.140625" style="37"/>
    <col min="8457" max="8457" width="40.42578125" style="37" customWidth="1"/>
    <col min="8458" max="8458" width="32" style="37" customWidth="1"/>
    <col min="8459" max="8459" width="34.140625" style="37" customWidth="1"/>
    <col min="8460" max="8467" width="26" style="37" customWidth="1"/>
    <col min="8468" max="8468" width="9.140625" style="37"/>
    <col min="8469" max="8469" width="12" style="37" bestFit="1" customWidth="1"/>
    <col min="8470" max="8712" width="9.140625" style="37"/>
    <col min="8713" max="8713" width="40.42578125" style="37" customWidth="1"/>
    <col min="8714" max="8714" width="32" style="37" customWidth="1"/>
    <col min="8715" max="8715" width="34.140625" style="37" customWidth="1"/>
    <col min="8716" max="8723" width="26" style="37" customWidth="1"/>
    <col min="8724" max="8724" width="9.140625" style="37"/>
    <col min="8725" max="8725" width="12" style="37" bestFit="1" customWidth="1"/>
    <col min="8726" max="8968" width="9.140625" style="37"/>
    <col min="8969" max="8969" width="40.42578125" style="37" customWidth="1"/>
    <col min="8970" max="8970" width="32" style="37" customWidth="1"/>
    <col min="8971" max="8971" width="34.140625" style="37" customWidth="1"/>
    <col min="8972" max="8979" width="26" style="37" customWidth="1"/>
    <col min="8980" max="8980" width="9.140625" style="37"/>
    <col min="8981" max="8981" width="12" style="37" bestFit="1" customWidth="1"/>
    <col min="8982" max="9224" width="9.140625" style="37"/>
    <col min="9225" max="9225" width="40.42578125" style="37" customWidth="1"/>
    <col min="9226" max="9226" width="32" style="37" customWidth="1"/>
    <col min="9227" max="9227" width="34.140625" style="37" customWidth="1"/>
    <col min="9228" max="9235" width="26" style="37" customWidth="1"/>
    <col min="9236" max="9236" width="9.140625" style="37"/>
    <col min="9237" max="9237" width="12" style="37" bestFit="1" customWidth="1"/>
    <col min="9238" max="9480" width="9.140625" style="37"/>
    <col min="9481" max="9481" width="40.42578125" style="37" customWidth="1"/>
    <col min="9482" max="9482" width="32" style="37" customWidth="1"/>
    <col min="9483" max="9483" width="34.140625" style="37" customWidth="1"/>
    <col min="9484" max="9491" width="26" style="37" customWidth="1"/>
    <col min="9492" max="9492" width="9.140625" style="37"/>
    <col min="9493" max="9493" width="12" style="37" bestFit="1" customWidth="1"/>
    <col min="9494" max="9736" width="9.140625" style="37"/>
    <col min="9737" max="9737" width="40.42578125" style="37" customWidth="1"/>
    <col min="9738" max="9738" width="32" style="37" customWidth="1"/>
    <col min="9739" max="9739" width="34.140625" style="37" customWidth="1"/>
    <col min="9740" max="9747" width="26" style="37" customWidth="1"/>
    <col min="9748" max="9748" width="9.140625" style="37"/>
    <col min="9749" max="9749" width="12" style="37" bestFit="1" customWidth="1"/>
    <col min="9750" max="9992" width="9.140625" style="37"/>
    <col min="9993" max="9993" width="40.42578125" style="37" customWidth="1"/>
    <col min="9994" max="9994" width="32" style="37" customWidth="1"/>
    <col min="9995" max="9995" width="34.140625" style="37" customWidth="1"/>
    <col min="9996" max="10003" width="26" style="37" customWidth="1"/>
    <col min="10004" max="10004" width="9.140625" style="37"/>
    <col min="10005" max="10005" width="12" style="37" bestFit="1" customWidth="1"/>
    <col min="10006" max="10248" width="9.140625" style="37"/>
    <col min="10249" max="10249" width="40.42578125" style="37" customWidth="1"/>
    <col min="10250" max="10250" width="32" style="37" customWidth="1"/>
    <col min="10251" max="10251" width="34.140625" style="37" customWidth="1"/>
    <col min="10252" max="10259" width="26" style="37" customWidth="1"/>
    <col min="10260" max="10260" width="9.140625" style="37"/>
    <col min="10261" max="10261" width="12" style="37" bestFit="1" customWidth="1"/>
    <col min="10262" max="10504" width="9.140625" style="37"/>
    <col min="10505" max="10505" width="40.42578125" style="37" customWidth="1"/>
    <col min="10506" max="10506" width="32" style="37" customWidth="1"/>
    <col min="10507" max="10507" width="34.140625" style="37" customWidth="1"/>
    <col min="10508" max="10515" width="26" style="37" customWidth="1"/>
    <col min="10516" max="10516" width="9.140625" style="37"/>
    <col min="10517" max="10517" width="12" style="37" bestFit="1" customWidth="1"/>
    <col min="10518" max="10760" width="9.140625" style="37"/>
    <col min="10761" max="10761" width="40.42578125" style="37" customWidth="1"/>
    <col min="10762" max="10762" width="32" style="37" customWidth="1"/>
    <col min="10763" max="10763" width="34.140625" style="37" customWidth="1"/>
    <col min="10764" max="10771" width="26" style="37" customWidth="1"/>
    <col min="10772" max="10772" width="9.140625" style="37"/>
    <col min="10773" max="10773" width="12" style="37" bestFit="1" customWidth="1"/>
    <col min="10774" max="11016" width="9.140625" style="37"/>
    <col min="11017" max="11017" width="40.42578125" style="37" customWidth="1"/>
    <col min="11018" max="11018" width="32" style="37" customWidth="1"/>
    <col min="11019" max="11019" width="34.140625" style="37" customWidth="1"/>
    <col min="11020" max="11027" width="26" style="37" customWidth="1"/>
    <col min="11028" max="11028" width="9.140625" style="37"/>
    <col min="11029" max="11029" width="12" style="37" bestFit="1" customWidth="1"/>
    <col min="11030" max="11272" width="9.140625" style="37"/>
    <col min="11273" max="11273" width="40.42578125" style="37" customWidth="1"/>
    <col min="11274" max="11274" width="32" style="37" customWidth="1"/>
    <col min="11275" max="11275" width="34.140625" style="37" customWidth="1"/>
    <col min="11276" max="11283" width="26" style="37" customWidth="1"/>
    <col min="11284" max="11284" width="9.140625" style="37"/>
    <col min="11285" max="11285" width="12" style="37" bestFit="1" customWidth="1"/>
    <col min="11286" max="11528" width="9.140625" style="37"/>
    <col min="11529" max="11529" width="40.42578125" style="37" customWidth="1"/>
    <col min="11530" max="11530" width="32" style="37" customWidth="1"/>
    <col min="11531" max="11531" width="34.140625" style="37" customWidth="1"/>
    <col min="11532" max="11539" width="26" style="37" customWidth="1"/>
    <col min="11540" max="11540" width="9.140625" style="37"/>
    <col min="11541" max="11541" width="12" style="37" bestFit="1" customWidth="1"/>
    <col min="11542" max="11784" width="9.140625" style="37"/>
    <col min="11785" max="11785" width="40.42578125" style="37" customWidth="1"/>
    <col min="11786" max="11786" width="32" style="37" customWidth="1"/>
    <col min="11787" max="11787" width="34.140625" style="37" customWidth="1"/>
    <col min="11788" max="11795" width="26" style="37" customWidth="1"/>
    <col min="11796" max="11796" width="9.140625" style="37"/>
    <col min="11797" max="11797" width="12" style="37" bestFit="1" customWidth="1"/>
    <col min="11798" max="12040" width="9.140625" style="37"/>
    <col min="12041" max="12041" width="40.42578125" style="37" customWidth="1"/>
    <col min="12042" max="12042" width="32" style="37" customWidth="1"/>
    <col min="12043" max="12043" width="34.140625" style="37" customWidth="1"/>
    <col min="12044" max="12051" width="26" style="37" customWidth="1"/>
    <col min="12052" max="12052" width="9.140625" style="37"/>
    <col min="12053" max="12053" width="12" style="37" bestFit="1" customWidth="1"/>
    <col min="12054" max="12296" width="9.140625" style="37"/>
    <col min="12297" max="12297" width="40.42578125" style="37" customWidth="1"/>
    <col min="12298" max="12298" width="32" style="37" customWidth="1"/>
    <col min="12299" max="12299" width="34.140625" style="37" customWidth="1"/>
    <col min="12300" max="12307" width="26" style="37" customWidth="1"/>
    <col min="12308" max="12308" width="9.140625" style="37"/>
    <col min="12309" max="12309" width="12" style="37" bestFit="1" customWidth="1"/>
    <col min="12310" max="12552" width="9.140625" style="37"/>
    <col min="12553" max="12553" width="40.42578125" style="37" customWidth="1"/>
    <col min="12554" max="12554" width="32" style="37" customWidth="1"/>
    <col min="12555" max="12555" width="34.140625" style="37" customWidth="1"/>
    <col min="12556" max="12563" width="26" style="37" customWidth="1"/>
    <col min="12564" max="12564" width="9.140625" style="37"/>
    <col min="12565" max="12565" width="12" style="37" bestFit="1" customWidth="1"/>
    <col min="12566" max="12808" width="9.140625" style="37"/>
    <col min="12809" max="12809" width="40.42578125" style="37" customWidth="1"/>
    <col min="12810" max="12810" width="32" style="37" customWidth="1"/>
    <col min="12811" max="12811" width="34.140625" style="37" customWidth="1"/>
    <col min="12812" max="12819" width="26" style="37" customWidth="1"/>
    <col min="12820" max="12820" width="9.140625" style="37"/>
    <col min="12821" max="12821" width="12" style="37" bestFit="1" customWidth="1"/>
    <col min="12822" max="13064" width="9.140625" style="37"/>
    <col min="13065" max="13065" width="40.42578125" style="37" customWidth="1"/>
    <col min="13066" max="13066" width="32" style="37" customWidth="1"/>
    <col min="13067" max="13067" width="34.140625" style="37" customWidth="1"/>
    <col min="13068" max="13075" width="26" style="37" customWidth="1"/>
    <col min="13076" max="13076" width="9.140625" style="37"/>
    <col min="13077" max="13077" width="12" style="37" bestFit="1" customWidth="1"/>
    <col min="13078" max="13320" width="9.140625" style="37"/>
    <col min="13321" max="13321" width="40.42578125" style="37" customWidth="1"/>
    <col min="13322" max="13322" width="32" style="37" customWidth="1"/>
    <col min="13323" max="13323" width="34.140625" style="37" customWidth="1"/>
    <col min="13324" max="13331" width="26" style="37" customWidth="1"/>
    <col min="13332" max="13332" width="9.140625" style="37"/>
    <col min="13333" max="13333" width="12" style="37" bestFit="1" customWidth="1"/>
    <col min="13334" max="13576" width="9.140625" style="37"/>
    <col min="13577" max="13577" width="40.42578125" style="37" customWidth="1"/>
    <col min="13578" max="13578" width="32" style="37" customWidth="1"/>
    <col min="13579" max="13579" width="34.140625" style="37" customWidth="1"/>
    <col min="13580" max="13587" width="26" style="37" customWidth="1"/>
    <col min="13588" max="13588" width="9.140625" style="37"/>
    <col min="13589" max="13589" width="12" style="37" bestFit="1" customWidth="1"/>
    <col min="13590" max="13832" width="9.140625" style="37"/>
    <col min="13833" max="13833" width="40.42578125" style="37" customWidth="1"/>
    <col min="13834" max="13834" width="32" style="37" customWidth="1"/>
    <col min="13835" max="13835" width="34.140625" style="37" customWidth="1"/>
    <col min="13836" max="13843" width="26" style="37" customWidth="1"/>
    <col min="13844" max="13844" width="9.140625" style="37"/>
    <col min="13845" max="13845" width="12" style="37" bestFit="1" customWidth="1"/>
    <col min="13846" max="14088" width="9.140625" style="37"/>
    <col min="14089" max="14089" width="40.42578125" style="37" customWidth="1"/>
    <col min="14090" max="14090" width="32" style="37" customWidth="1"/>
    <col min="14091" max="14091" width="34.140625" style="37" customWidth="1"/>
    <col min="14092" max="14099" width="26" style="37" customWidth="1"/>
    <col min="14100" max="14100" width="9.140625" style="37"/>
    <col min="14101" max="14101" width="12" style="37" bestFit="1" customWidth="1"/>
    <col min="14102" max="14344" width="9.140625" style="37"/>
    <col min="14345" max="14345" width="40.42578125" style="37" customWidth="1"/>
    <col min="14346" max="14346" width="32" style="37" customWidth="1"/>
    <col min="14347" max="14347" width="34.140625" style="37" customWidth="1"/>
    <col min="14348" max="14355" width="26" style="37" customWidth="1"/>
    <col min="14356" max="14356" width="9.140625" style="37"/>
    <col min="14357" max="14357" width="12" style="37" bestFit="1" customWidth="1"/>
    <col min="14358" max="14600" width="9.140625" style="37"/>
    <col min="14601" max="14601" width="40.42578125" style="37" customWidth="1"/>
    <col min="14602" max="14602" width="32" style="37" customWidth="1"/>
    <col min="14603" max="14603" width="34.140625" style="37" customWidth="1"/>
    <col min="14604" max="14611" width="26" style="37" customWidth="1"/>
    <col min="14612" max="14612" width="9.140625" style="37"/>
    <col min="14613" max="14613" width="12" style="37" bestFit="1" customWidth="1"/>
    <col min="14614" max="14856" width="9.140625" style="37"/>
    <col min="14857" max="14857" width="40.42578125" style="37" customWidth="1"/>
    <col min="14858" max="14858" width="32" style="37" customWidth="1"/>
    <col min="14859" max="14859" width="34.140625" style="37" customWidth="1"/>
    <col min="14860" max="14867" width="26" style="37" customWidth="1"/>
    <col min="14868" max="14868" width="9.140625" style="37"/>
    <col min="14869" max="14869" width="12" style="37" bestFit="1" customWidth="1"/>
    <col min="14870" max="15112" width="9.140625" style="37"/>
    <col min="15113" max="15113" width="40.42578125" style="37" customWidth="1"/>
    <col min="15114" max="15114" width="32" style="37" customWidth="1"/>
    <col min="15115" max="15115" width="34.140625" style="37" customWidth="1"/>
    <col min="15116" max="15123" width="26" style="37" customWidth="1"/>
    <col min="15124" max="15124" width="9.140625" style="37"/>
    <col min="15125" max="15125" width="12" style="37" bestFit="1" customWidth="1"/>
    <col min="15126" max="15368" width="9.140625" style="37"/>
    <col min="15369" max="15369" width="40.42578125" style="37" customWidth="1"/>
    <col min="15370" max="15370" width="32" style="37" customWidth="1"/>
    <col min="15371" max="15371" width="34.140625" style="37" customWidth="1"/>
    <col min="15372" max="15379" width="26" style="37" customWidth="1"/>
    <col min="15380" max="15380" width="9.140625" style="37"/>
    <col min="15381" max="15381" width="12" style="37" bestFit="1" customWidth="1"/>
    <col min="15382" max="15624" width="9.140625" style="37"/>
    <col min="15625" max="15625" width="40.42578125" style="37" customWidth="1"/>
    <col min="15626" max="15626" width="32" style="37" customWidth="1"/>
    <col min="15627" max="15627" width="34.140625" style="37" customWidth="1"/>
    <col min="15628" max="15635" width="26" style="37" customWidth="1"/>
    <col min="15636" max="15636" width="9.140625" style="37"/>
    <col min="15637" max="15637" width="12" style="37" bestFit="1" customWidth="1"/>
    <col min="15638" max="15880" width="9.140625" style="37"/>
    <col min="15881" max="15881" width="40.42578125" style="37" customWidth="1"/>
    <col min="15882" max="15882" width="32" style="37" customWidth="1"/>
    <col min="15883" max="15883" width="34.140625" style="37" customWidth="1"/>
    <col min="15884" max="15891" width="26" style="37" customWidth="1"/>
    <col min="15892" max="15892" width="9.140625" style="37"/>
    <col min="15893" max="15893" width="12" style="37" bestFit="1" customWidth="1"/>
    <col min="15894" max="16136" width="9.140625" style="37"/>
    <col min="16137" max="16137" width="40.42578125" style="37" customWidth="1"/>
    <col min="16138" max="16138" width="32" style="37" customWidth="1"/>
    <col min="16139" max="16139" width="34.140625" style="37" customWidth="1"/>
    <col min="16140" max="16147" width="26" style="37" customWidth="1"/>
    <col min="16148" max="16148" width="9.140625" style="37"/>
    <col min="16149" max="16149" width="12" style="37" bestFit="1" customWidth="1"/>
    <col min="16150" max="16384" width="9.140625" style="37"/>
  </cols>
  <sheetData>
    <row r="1" spans="1:19" ht="36" customHeight="1" x14ac:dyDescent="0.25">
      <c r="A1" s="356" t="s">
        <v>1072</v>
      </c>
      <c r="B1" s="356"/>
      <c r="C1" s="356"/>
      <c r="D1" s="356"/>
      <c r="E1" s="356"/>
      <c r="F1" s="356"/>
      <c r="G1" s="356"/>
      <c r="H1" s="356"/>
      <c r="I1" s="356"/>
      <c r="J1" s="356"/>
      <c r="K1" s="356"/>
      <c r="L1" s="36"/>
      <c r="M1" s="36"/>
      <c r="N1" s="36"/>
      <c r="O1" s="36"/>
      <c r="P1" s="36"/>
      <c r="Q1" s="36"/>
      <c r="R1" s="36"/>
      <c r="S1" s="36"/>
    </row>
    <row r="2" spans="1:19" s="44" customFormat="1" ht="29.25" customHeight="1" x14ac:dyDescent="0.25">
      <c r="A2" s="361" t="s">
        <v>69</v>
      </c>
      <c r="B2" s="357">
        <v>2005</v>
      </c>
      <c r="C2" s="357"/>
      <c r="D2" s="357">
        <v>2011</v>
      </c>
      <c r="E2" s="357"/>
      <c r="F2" s="357">
        <v>2013</v>
      </c>
      <c r="G2" s="357"/>
      <c r="H2" s="357">
        <v>2015</v>
      </c>
      <c r="I2" s="357"/>
      <c r="J2" s="357">
        <v>2017</v>
      </c>
      <c r="K2" s="357"/>
      <c r="L2" s="36"/>
      <c r="M2" s="36"/>
      <c r="N2" s="36"/>
      <c r="O2" s="36"/>
      <c r="P2" s="36"/>
      <c r="Q2" s="36"/>
      <c r="R2" s="36"/>
      <c r="S2" s="36"/>
    </row>
    <row r="3" spans="1:19" s="44" customFormat="1" ht="66" customHeight="1" x14ac:dyDescent="0.25">
      <c r="A3" s="361"/>
      <c r="B3" s="305" t="s">
        <v>1157</v>
      </c>
      <c r="C3" s="45" t="s">
        <v>70</v>
      </c>
      <c r="D3" s="305" t="s">
        <v>1157</v>
      </c>
      <c r="E3" s="45" t="s">
        <v>70</v>
      </c>
      <c r="F3" s="305" t="s">
        <v>1157</v>
      </c>
      <c r="G3" s="45" t="s">
        <v>70</v>
      </c>
      <c r="H3" s="305" t="s">
        <v>1157</v>
      </c>
      <c r="I3" s="45" t="s">
        <v>70</v>
      </c>
      <c r="J3" s="305" t="s">
        <v>1157</v>
      </c>
      <c r="K3" s="45" t="s">
        <v>70</v>
      </c>
      <c r="L3" s="38"/>
      <c r="M3" s="38"/>
      <c r="N3" s="38"/>
      <c r="O3" s="38"/>
      <c r="P3" s="38"/>
      <c r="Q3" s="38"/>
      <c r="R3" s="38"/>
      <c r="S3" s="38"/>
    </row>
    <row r="4" spans="1:19" ht="33.75" customHeight="1" x14ac:dyDescent="0.25">
      <c r="A4" s="358" t="s">
        <v>71</v>
      </c>
      <c r="B4" s="359"/>
      <c r="C4" s="359"/>
      <c r="D4" s="359"/>
      <c r="E4" s="359"/>
      <c r="F4" s="359"/>
      <c r="G4" s="359"/>
      <c r="H4" s="359"/>
      <c r="I4" s="359"/>
      <c r="J4" s="359"/>
      <c r="K4" s="360"/>
      <c r="L4" s="39"/>
      <c r="M4" s="39"/>
      <c r="N4" s="39"/>
      <c r="O4" s="39"/>
      <c r="P4" s="39"/>
      <c r="Q4" s="39"/>
      <c r="R4" s="39"/>
      <c r="S4" s="39"/>
    </row>
    <row r="5" spans="1:19" s="41" customFormat="1" ht="37.5" customHeight="1" x14ac:dyDescent="0.25">
      <c r="A5" s="228" t="s">
        <v>72</v>
      </c>
      <c r="B5" s="51">
        <v>54569</v>
      </c>
      <c r="C5" s="52">
        <v>1.66</v>
      </c>
      <c r="D5" s="53">
        <v>83471</v>
      </c>
      <c r="E5" s="223">
        <v>2.54</v>
      </c>
      <c r="F5" s="225">
        <v>83502</v>
      </c>
      <c r="G5" s="226">
        <v>2.54</v>
      </c>
      <c r="H5" s="224">
        <v>85904</v>
      </c>
      <c r="I5" s="54">
        <v>2.61</v>
      </c>
      <c r="J5" s="55">
        <v>98158</v>
      </c>
      <c r="K5" s="56">
        <v>2.99</v>
      </c>
    </row>
    <row r="6" spans="1:19" s="41" customFormat="1" ht="37.5" customHeight="1" x14ac:dyDescent="0.25">
      <c r="A6" s="228" t="s">
        <v>73</v>
      </c>
      <c r="B6" s="51">
        <v>332647</v>
      </c>
      <c r="C6" s="52">
        <v>10.119999999999999</v>
      </c>
      <c r="D6" s="53">
        <v>320736</v>
      </c>
      <c r="E6" s="223">
        <v>9.76</v>
      </c>
      <c r="F6" s="225">
        <v>318745</v>
      </c>
      <c r="G6" s="226">
        <v>9.6999999999999993</v>
      </c>
      <c r="H6" s="224">
        <v>315374</v>
      </c>
      <c r="I6" s="54">
        <v>9.59</v>
      </c>
      <c r="J6" s="55">
        <v>308318</v>
      </c>
      <c r="K6" s="56">
        <v>9.3800000000000008</v>
      </c>
    </row>
    <row r="7" spans="1:19" s="41" customFormat="1" ht="37.5" customHeight="1" x14ac:dyDescent="0.25">
      <c r="A7" s="228" t="s">
        <v>74</v>
      </c>
      <c r="B7" s="51">
        <v>289872</v>
      </c>
      <c r="C7" s="52">
        <v>8.82</v>
      </c>
      <c r="D7" s="53">
        <v>287820</v>
      </c>
      <c r="E7" s="223">
        <v>8.75</v>
      </c>
      <c r="F7" s="225">
        <v>295651</v>
      </c>
      <c r="G7" s="226">
        <v>8.99</v>
      </c>
      <c r="H7" s="224">
        <v>300395</v>
      </c>
      <c r="I7" s="54">
        <v>9.14</v>
      </c>
      <c r="J7" s="55">
        <v>301797</v>
      </c>
      <c r="K7" s="56">
        <v>9.18</v>
      </c>
    </row>
    <row r="8" spans="1:19" s="41" customFormat="1" ht="37.5" customHeight="1" x14ac:dyDescent="0.25">
      <c r="A8" s="229" t="s">
        <v>75</v>
      </c>
      <c r="B8" s="51">
        <v>677088</v>
      </c>
      <c r="C8" s="52">
        <v>20.6</v>
      </c>
      <c r="D8" s="53">
        <v>692027</v>
      </c>
      <c r="E8" s="223">
        <v>21.05</v>
      </c>
      <c r="F8" s="225">
        <v>697898</v>
      </c>
      <c r="G8" s="226">
        <v>21.23</v>
      </c>
      <c r="H8" s="224">
        <v>701673</v>
      </c>
      <c r="I8" s="54">
        <v>21.34</v>
      </c>
      <c r="J8" s="57">
        <v>708273</v>
      </c>
      <c r="K8" s="58">
        <v>21.54</v>
      </c>
    </row>
    <row r="9" spans="1:19" s="41" customFormat="1" ht="37.5" customHeight="1" x14ac:dyDescent="0.25">
      <c r="A9" s="228" t="s">
        <v>76</v>
      </c>
      <c r="B9" s="51">
        <v>38475</v>
      </c>
      <c r="C9" s="52">
        <v>1.17</v>
      </c>
      <c r="D9" s="53">
        <v>42176</v>
      </c>
      <c r="E9" s="223">
        <v>1.28</v>
      </c>
      <c r="F9" s="225">
        <v>41383</v>
      </c>
      <c r="G9" s="226">
        <v>1.26</v>
      </c>
      <c r="H9" s="224">
        <v>41362</v>
      </c>
      <c r="I9" s="54">
        <v>1.26</v>
      </c>
      <c r="J9" s="55">
        <v>45979</v>
      </c>
      <c r="K9" s="56">
        <v>1.4</v>
      </c>
    </row>
    <row r="10" spans="1:19" s="41" customFormat="1" ht="37.5" customHeight="1" x14ac:dyDescent="0.25">
      <c r="A10" s="228" t="s">
        <v>77</v>
      </c>
      <c r="B10" s="51">
        <v>2571700</v>
      </c>
      <c r="C10" s="52">
        <v>78.23</v>
      </c>
      <c r="D10" s="53">
        <v>2553060</v>
      </c>
      <c r="E10" s="223">
        <v>77.67</v>
      </c>
      <c r="F10" s="225">
        <v>2547982</v>
      </c>
      <c r="G10" s="226">
        <v>77.510000000000005</v>
      </c>
      <c r="H10" s="224">
        <v>2544228</v>
      </c>
      <c r="I10" s="54">
        <v>77.400000000000006</v>
      </c>
      <c r="J10" s="55">
        <v>2533217</v>
      </c>
      <c r="K10" s="56">
        <v>77.06</v>
      </c>
    </row>
    <row r="11" spans="1:19" s="41" customFormat="1" ht="37.5" customHeight="1" x14ac:dyDescent="0.25">
      <c r="A11" s="229" t="s">
        <v>78</v>
      </c>
      <c r="B11" s="314">
        <v>3287263</v>
      </c>
      <c r="C11" s="316">
        <v>100</v>
      </c>
      <c r="D11" s="315">
        <v>3287263</v>
      </c>
      <c r="E11" s="317">
        <v>100</v>
      </c>
      <c r="F11" s="318">
        <v>3287263</v>
      </c>
      <c r="G11" s="319">
        <v>100</v>
      </c>
      <c r="H11" s="320">
        <v>3287263</v>
      </c>
      <c r="I11" s="321">
        <v>100</v>
      </c>
      <c r="J11" s="57">
        <v>3287469</v>
      </c>
      <c r="K11" s="58">
        <v>100</v>
      </c>
    </row>
    <row r="12" spans="1:19" ht="33.75" customHeight="1" x14ac:dyDescent="0.25">
      <c r="A12" s="59" t="s">
        <v>917</v>
      </c>
      <c r="B12" s="47"/>
      <c r="C12" s="47"/>
      <c r="D12" s="47"/>
      <c r="E12" s="47"/>
      <c r="F12" s="47"/>
      <c r="G12" s="47"/>
      <c r="H12" s="47"/>
      <c r="I12" s="47"/>
      <c r="J12" s="48"/>
      <c r="K12" s="48"/>
    </row>
    <row r="13" spans="1:19" s="41" customFormat="1" ht="33.75" customHeight="1" x14ac:dyDescent="0.25">
      <c r="A13" s="355" t="s">
        <v>908</v>
      </c>
      <c r="B13" s="355"/>
      <c r="C13" s="49"/>
      <c r="D13" s="49"/>
      <c r="E13" s="49"/>
      <c r="F13" s="49"/>
      <c r="G13" s="49"/>
      <c r="H13" s="49"/>
      <c r="I13" s="49"/>
      <c r="J13" s="50"/>
      <c r="K13" s="50"/>
    </row>
    <row r="14" spans="1:19" s="40" customFormat="1" ht="15.75" x14ac:dyDescent="0.25">
      <c r="A14" s="42"/>
      <c r="B14" s="42"/>
      <c r="C14" s="42"/>
      <c r="D14" s="42"/>
      <c r="E14" s="42"/>
      <c r="F14" s="42"/>
      <c r="G14" s="42"/>
      <c r="H14" s="42"/>
      <c r="I14" s="42"/>
    </row>
    <row r="15" spans="1:19" s="40" customFormat="1" ht="15.75" x14ac:dyDescent="0.25">
      <c r="A15" s="42"/>
      <c r="B15" s="42"/>
      <c r="C15" s="42"/>
      <c r="D15" s="42"/>
      <c r="E15" s="42"/>
      <c r="F15" s="42"/>
      <c r="G15" s="42"/>
      <c r="H15" s="42"/>
      <c r="I15" s="42"/>
    </row>
    <row r="16" spans="1:19" s="40" customFormat="1" ht="15.75" x14ac:dyDescent="0.25">
      <c r="A16" s="42"/>
      <c r="B16" s="42"/>
      <c r="C16" s="42"/>
      <c r="D16" s="42"/>
      <c r="E16" s="42"/>
      <c r="F16" s="42"/>
      <c r="G16" s="42"/>
      <c r="H16" s="42"/>
      <c r="I16" s="42"/>
    </row>
    <row r="17" spans="1:11" ht="15.75" x14ac:dyDescent="0.25">
      <c r="A17" s="43"/>
      <c r="B17" s="43"/>
      <c r="C17" s="43"/>
      <c r="D17" s="43"/>
      <c r="E17" s="43"/>
      <c r="F17" s="43"/>
      <c r="G17" s="43"/>
      <c r="H17" s="43"/>
      <c r="I17" s="43"/>
    </row>
    <row r="18" spans="1:11" ht="15.75" x14ac:dyDescent="0.25">
      <c r="A18" s="43"/>
      <c r="B18" s="43"/>
      <c r="C18" s="43"/>
      <c r="D18" s="43"/>
      <c r="E18" s="43"/>
      <c r="F18" s="43"/>
      <c r="G18" s="43"/>
      <c r="H18" s="43"/>
      <c r="I18" s="43"/>
    </row>
    <row r="19" spans="1:11" ht="15.75" x14ac:dyDescent="0.25">
      <c r="A19" s="43"/>
      <c r="B19" s="43"/>
      <c r="C19" s="43"/>
      <c r="D19" s="43"/>
      <c r="E19" s="43"/>
      <c r="F19" s="43"/>
      <c r="G19" s="43"/>
      <c r="H19" s="43"/>
      <c r="I19" s="43"/>
    </row>
    <row r="20" spans="1:11" ht="15.75" x14ac:dyDescent="0.25">
      <c r="A20" s="43"/>
      <c r="B20" s="43"/>
      <c r="C20" s="43"/>
      <c r="D20" s="43"/>
      <c r="E20" s="43"/>
      <c r="F20" s="43"/>
      <c r="G20" s="43"/>
      <c r="H20" s="43"/>
      <c r="I20" s="43"/>
    </row>
    <row r="21" spans="1:11" ht="15.75" x14ac:dyDescent="0.25">
      <c r="A21" s="43"/>
      <c r="B21" s="323"/>
      <c r="C21" s="323"/>
      <c r="D21" s="323"/>
      <c r="E21" s="323"/>
      <c r="F21" s="323"/>
      <c r="G21" s="323"/>
      <c r="H21" s="323"/>
      <c r="I21" s="323"/>
      <c r="J21" s="323"/>
      <c r="K21" s="323"/>
    </row>
    <row r="22" spans="1:11" ht="15.75" x14ac:dyDescent="0.25">
      <c r="A22" s="43"/>
      <c r="B22" s="323"/>
      <c r="C22" s="323"/>
      <c r="D22" s="323"/>
      <c r="E22" s="323"/>
      <c r="F22" s="323"/>
      <c r="G22" s="323"/>
      <c r="H22" s="323"/>
      <c r="I22" s="323"/>
      <c r="J22" s="323"/>
      <c r="K22" s="323"/>
    </row>
    <row r="23" spans="1:11" ht="15.75" x14ac:dyDescent="0.25">
      <c r="A23" s="43"/>
      <c r="B23" s="43"/>
      <c r="C23" s="43"/>
      <c r="D23" s="43"/>
      <c r="E23" s="43"/>
      <c r="F23" s="43"/>
      <c r="G23" s="43"/>
      <c r="H23" s="43"/>
      <c r="I23" s="43"/>
    </row>
    <row r="24" spans="1:11" ht="15.75" x14ac:dyDescent="0.25">
      <c r="A24" s="43"/>
      <c r="B24" s="43"/>
      <c r="C24" s="43"/>
      <c r="D24" s="43"/>
      <c r="E24" s="43"/>
      <c r="F24" s="43"/>
      <c r="G24" s="43"/>
      <c r="H24" s="43"/>
      <c r="I24" s="43"/>
    </row>
    <row r="25" spans="1:11" ht="15.75" x14ac:dyDescent="0.25">
      <c r="A25" s="43"/>
      <c r="B25" s="43"/>
      <c r="C25" s="43"/>
      <c r="D25" s="43"/>
      <c r="E25" s="43"/>
      <c r="F25" s="43"/>
      <c r="G25" s="43"/>
      <c r="H25" s="43"/>
      <c r="I25" s="43"/>
    </row>
    <row r="26" spans="1:11" ht="15.75" x14ac:dyDescent="0.25">
      <c r="A26" s="43"/>
      <c r="B26" s="43"/>
      <c r="C26" s="43"/>
      <c r="D26" s="43"/>
      <c r="E26" s="43"/>
      <c r="F26" s="43"/>
      <c r="G26" s="43"/>
      <c r="H26" s="43"/>
      <c r="I26" s="43"/>
    </row>
    <row r="27" spans="1:11" ht="15.75" x14ac:dyDescent="0.25">
      <c r="A27" s="43"/>
      <c r="B27" s="43"/>
      <c r="C27" s="43"/>
      <c r="D27" s="43"/>
      <c r="E27" s="43"/>
      <c r="F27" s="43"/>
      <c r="G27" s="43"/>
      <c r="H27" s="43"/>
      <c r="I27" s="43"/>
    </row>
    <row r="28" spans="1:11" ht="15.75" x14ac:dyDescent="0.25">
      <c r="A28" s="43"/>
      <c r="B28" s="43"/>
      <c r="C28" s="43"/>
      <c r="D28" s="43"/>
      <c r="E28" s="43"/>
      <c r="F28" s="43"/>
      <c r="G28" s="43"/>
      <c r="H28" s="43"/>
      <c r="I28" s="43"/>
    </row>
    <row r="29" spans="1:11" ht="15.75" x14ac:dyDescent="0.25">
      <c r="A29" s="43"/>
      <c r="B29" s="43"/>
      <c r="C29" s="43"/>
      <c r="D29" s="43"/>
      <c r="E29" s="43"/>
      <c r="F29" s="43"/>
      <c r="G29" s="43"/>
      <c r="H29" s="43"/>
      <c r="I29" s="43"/>
    </row>
    <row r="30" spans="1:11" ht="15.75" x14ac:dyDescent="0.25">
      <c r="A30" s="43"/>
      <c r="B30" s="43"/>
      <c r="C30" s="43"/>
      <c r="D30" s="43"/>
      <c r="E30" s="43"/>
      <c r="F30" s="43"/>
      <c r="G30" s="43"/>
      <c r="H30" s="43"/>
      <c r="I30" s="43"/>
    </row>
    <row r="31" spans="1:11" ht="15.75" x14ac:dyDescent="0.25">
      <c r="A31" s="43"/>
      <c r="B31" s="43"/>
      <c r="C31" s="43"/>
      <c r="D31" s="43"/>
      <c r="E31" s="43"/>
      <c r="F31" s="43"/>
      <c r="G31" s="43"/>
      <c r="H31" s="43"/>
      <c r="I31" s="43"/>
    </row>
    <row r="32" spans="1:11" ht="15.75" x14ac:dyDescent="0.25">
      <c r="A32" s="43"/>
      <c r="B32" s="43"/>
      <c r="C32" s="43"/>
      <c r="D32" s="43"/>
      <c r="E32" s="43"/>
      <c r="F32" s="43"/>
      <c r="G32" s="43"/>
      <c r="H32" s="43"/>
      <c r="I32" s="43"/>
    </row>
    <row r="33" spans="1:9" ht="15.75" x14ac:dyDescent="0.25">
      <c r="A33" s="43"/>
      <c r="B33" s="43"/>
      <c r="C33" s="43"/>
      <c r="D33" s="43"/>
      <c r="E33" s="43"/>
      <c r="F33" s="43"/>
      <c r="G33" s="43"/>
      <c r="H33" s="43"/>
      <c r="I33" s="43"/>
    </row>
    <row r="34" spans="1:9" ht="15.75" x14ac:dyDescent="0.25">
      <c r="A34" s="43"/>
      <c r="B34" s="43"/>
      <c r="C34" s="43"/>
      <c r="D34" s="43"/>
      <c r="E34" s="43"/>
      <c r="F34" s="43"/>
      <c r="G34" s="43"/>
      <c r="H34" s="43"/>
      <c r="I34" s="43"/>
    </row>
    <row r="35" spans="1:9" ht="15.75" x14ac:dyDescent="0.25">
      <c r="A35" s="43"/>
      <c r="B35" s="43"/>
      <c r="C35" s="43"/>
      <c r="D35" s="43"/>
      <c r="E35" s="43"/>
      <c r="F35" s="43"/>
      <c r="G35" s="43"/>
      <c r="H35" s="43"/>
      <c r="I35" s="43"/>
    </row>
    <row r="36" spans="1:9" ht="15.75" x14ac:dyDescent="0.25">
      <c r="A36" s="43"/>
      <c r="B36" s="43"/>
      <c r="C36" s="43"/>
      <c r="D36" s="43"/>
      <c r="E36" s="43"/>
      <c r="F36" s="43"/>
      <c r="G36" s="43"/>
      <c r="H36" s="43"/>
      <c r="I36" s="43"/>
    </row>
    <row r="37" spans="1:9" ht="15.75" x14ac:dyDescent="0.25">
      <c r="A37" s="43"/>
      <c r="B37" s="43"/>
      <c r="C37" s="43"/>
      <c r="D37" s="43"/>
      <c r="E37" s="43"/>
      <c r="F37" s="43"/>
      <c r="G37" s="43"/>
      <c r="H37" s="43"/>
      <c r="I37" s="43"/>
    </row>
  </sheetData>
  <mergeCells count="9">
    <mergeCell ref="A13:B13"/>
    <mergeCell ref="A1:K1"/>
    <mergeCell ref="B2:C2"/>
    <mergeCell ref="D2:E2"/>
    <mergeCell ref="H2:I2"/>
    <mergeCell ref="J2:K2"/>
    <mergeCell ref="A4:K4"/>
    <mergeCell ref="F2:G2"/>
    <mergeCell ref="A2:A3"/>
  </mergeCells>
  <printOptions horizontalCentered="1"/>
  <pageMargins left="0.43307086614173229" right="0.47" top="0.70866141732283472" bottom="0.15748031496062992" header="0.31496062992125984" footer="0.15748031496062992"/>
  <pageSetup scale="7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5"/>
  <sheetViews>
    <sheetView view="pageBreakPreview" zoomScaleNormal="80" zoomScaleSheetLayoutView="100" workbookViewId="0">
      <selection sqref="A1:R1"/>
    </sheetView>
  </sheetViews>
  <sheetFormatPr defaultRowHeight="12.75" x14ac:dyDescent="0.2"/>
  <cols>
    <col min="1" max="1" width="7.28515625" style="5" customWidth="1"/>
    <col min="2" max="2" width="22.140625" style="5" customWidth="1"/>
    <col min="3" max="4" width="0" style="5" hidden="1" customWidth="1"/>
    <col min="5" max="19" width="9.42578125" style="5" customWidth="1"/>
    <col min="20" max="250" width="9.140625" style="5"/>
    <col min="251" max="251" width="11" style="5" customWidth="1"/>
    <col min="252" max="252" width="21.28515625" style="5" customWidth="1"/>
    <col min="253" max="506" width="9.140625" style="5"/>
    <col min="507" max="507" width="11" style="5" customWidth="1"/>
    <col min="508" max="508" width="21.28515625" style="5" customWidth="1"/>
    <col min="509" max="762" width="9.140625" style="5"/>
    <col min="763" max="763" width="11" style="5" customWidth="1"/>
    <col min="764" max="764" width="21.28515625" style="5" customWidth="1"/>
    <col min="765" max="1018" width="9.140625" style="5"/>
    <col min="1019" max="1019" width="11" style="5" customWidth="1"/>
    <col min="1020" max="1020" width="21.28515625" style="5" customWidth="1"/>
    <col min="1021" max="1274" width="9.140625" style="5"/>
    <col min="1275" max="1275" width="11" style="5" customWidth="1"/>
    <col min="1276" max="1276" width="21.28515625" style="5" customWidth="1"/>
    <col min="1277" max="1530" width="9.140625" style="5"/>
    <col min="1531" max="1531" width="11" style="5" customWidth="1"/>
    <col min="1532" max="1532" width="21.28515625" style="5" customWidth="1"/>
    <col min="1533" max="1786" width="9.140625" style="5"/>
    <col min="1787" max="1787" width="11" style="5" customWidth="1"/>
    <col min="1788" max="1788" width="21.28515625" style="5" customWidth="1"/>
    <col min="1789" max="2042" width="9.140625" style="5"/>
    <col min="2043" max="2043" width="11" style="5" customWidth="1"/>
    <col min="2044" max="2044" width="21.28515625" style="5" customWidth="1"/>
    <col min="2045" max="2298" width="9.140625" style="5"/>
    <col min="2299" max="2299" width="11" style="5" customWidth="1"/>
    <col min="2300" max="2300" width="21.28515625" style="5" customWidth="1"/>
    <col min="2301" max="2554" width="9.140625" style="5"/>
    <col min="2555" max="2555" width="11" style="5" customWidth="1"/>
    <col min="2556" max="2556" width="21.28515625" style="5" customWidth="1"/>
    <col min="2557" max="2810" width="9.140625" style="5"/>
    <col min="2811" max="2811" width="11" style="5" customWidth="1"/>
    <col min="2812" max="2812" width="21.28515625" style="5" customWidth="1"/>
    <col min="2813" max="3066" width="9.140625" style="5"/>
    <col min="3067" max="3067" width="11" style="5" customWidth="1"/>
    <col min="3068" max="3068" width="21.28515625" style="5" customWidth="1"/>
    <col min="3069" max="3322" width="9.140625" style="5"/>
    <col min="3323" max="3323" width="11" style="5" customWidth="1"/>
    <col min="3324" max="3324" width="21.28515625" style="5" customWidth="1"/>
    <col min="3325" max="3578" width="9.140625" style="5"/>
    <col min="3579" max="3579" width="11" style="5" customWidth="1"/>
    <col min="3580" max="3580" width="21.28515625" style="5" customWidth="1"/>
    <col min="3581" max="3834" width="9.140625" style="5"/>
    <col min="3835" max="3835" width="11" style="5" customWidth="1"/>
    <col min="3836" max="3836" width="21.28515625" style="5" customWidth="1"/>
    <col min="3837" max="4090" width="9.140625" style="5"/>
    <col min="4091" max="4091" width="11" style="5" customWidth="1"/>
    <col min="4092" max="4092" width="21.28515625" style="5" customWidth="1"/>
    <col min="4093" max="4346" width="9.140625" style="5"/>
    <col min="4347" max="4347" width="11" style="5" customWidth="1"/>
    <col min="4348" max="4348" width="21.28515625" style="5" customWidth="1"/>
    <col min="4349" max="4602" width="9.140625" style="5"/>
    <col min="4603" max="4603" width="11" style="5" customWidth="1"/>
    <col min="4604" max="4604" width="21.28515625" style="5" customWidth="1"/>
    <col min="4605" max="4858" width="9.140625" style="5"/>
    <col min="4859" max="4859" width="11" style="5" customWidth="1"/>
    <col min="4860" max="4860" width="21.28515625" style="5" customWidth="1"/>
    <col min="4861" max="5114" width="9.140625" style="5"/>
    <col min="5115" max="5115" width="11" style="5" customWidth="1"/>
    <col min="5116" max="5116" width="21.28515625" style="5" customWidth="1"/>
    <col min="5117" max="5370" width="9.140625" style="5"/>
    <col min="5371" max="5371" width="11" style="5" customWidth="1"/>
    <col min="5372" max="5372" width="21.28515625" style="5" customWidth="1"/>
    <col min="5373" max="5626" width="9.140625" style="5"/>
    <col min="5627" max="5627" width="11" style="5" customWidth="1"/>
    <col min="5628" max="5628" width="21.28515625" style="5" customWidth="1"/>
    <col min="5629" max="5882" width="9.140625" style="5"/>
    <col min="5883" max="5883" width="11" style="5" customWidth="1"/>
    <col min="5884" max="5884" width="21.28515625" style="5" customWidth="1"/>
    <col min="5885" max="6138" width="9.140625" style="5"/>
    <col min="6139" max="6139" width="11" style="5" customWidth="1"/>
    <col min="6140" max="6140" width="21.28515625" style="5" customWidth="1"/>
    <col min="6141" max="6394" width="9.140625" style="5"/>
    <col min="6395" max="6395" width="11" style="5" customWidth="1"/>
    <col min="6396" max="6396" width="21.28515625" style="5" customWidth="1"/>
    <col min="6397" max="6650" width="9.140625" style="5"/>
    <col min="6651" max="6651" width="11" style="5" customWidth="1"/>
    <col min="6652" max="6652" width="21.28515625" style="5" customWidth="1"/>
    <col min="6653" max="6906" width="9.140625" style="5"/>
    <col min="6907" max="6907" width="11" style="5" customWidth="1"/>
    <col min="6908" max="6908" width="21.28515625" style="5" customWidth="1"/>
    <col min="6909" max="7162" width="9.140625" style="5"/>
    <col min="7163" max="7163" width="11" style="5" customWidth="1"/>
    <col min="7164" max="7164" width="21.28515625" style="5" customWidth="1"/>
    <col min="7165" max="7418" width="9.140625" style="5"/>
    <col min="7419" max="7419" width="11" style="5" customWidth="1"/>
    <col min="7420" max="7420" width="21.28515625" style="5" customWidth="1"/>
    <col min="7421" max="7674" width="9.140625" style="5"/>
    <col min="7675" max="7675" width="11" style="5" customWidth="1"/>
    <col min="7676" max="7676" width="21.28515625" style="5" customWidth="1"/>
    <col min="7677" max="7930" width="9.140625" style="5"/>
    <col min="7931" max="7931" width="11" style="5" customWidth="1"/>
    <col min="7932" max="7932" width="21.28515625" style="5" customWidth="1"/>
    <col min="7933" max="8186" width="9.140625" style="5"/>
    <col min="8187" max="8187" width="11" style="5" customWidth="1"/>
    <col min="8188" max="8188" width="21.28515625" style="5" customWidth="1"/>
    <col min="8189" max="8442" width="9.140625" style="5"/>
    <col min="8443" max="8443" width="11" style="5" customWidth="1"/>
    <col min="8444" max="8444" width="21.28515625" style="5" customWidth="1"/>
    <col min="8445" max="8698" width="9.140625" style="5"/>
    <col min="8699" max="8699" width="11" style="5" customWidth="1"/>
    <col min="8700" max="8700" width="21.28515625" style="5" customWidth="1"/>
    <col min="8701" max="8954" width="9.140625" style="5"/>
    <col min="8955" max="8955" width="11" style="5" customWidth="1"/>
    <col min="8956" max="8956" width="21.28515625" style="5" customWidth="1"/>
    <col min="8957" max="9210" width="9.140625" style="5"/>
    <col min="9211" max="9211" width="11" style="5" customWidth="1"/>
    <col min="9212" max="9212" width="21.28515625" style="5" customWidth="1"/>
    <col min="9213" max="9466" width="9.140625" style="5"/>
    <col min="9467" max="9467" width="11" style="5" customWidth="1"/>
    <col min="9468" max="9468" width="21.28515625" style="5" customWidth="1"/>
    <col min="9469" max="9722" width="9.140625" style="5"/>
    <col min="9723" max="9723" width="11" style="5" customWidth="1"/>
    <col min="9724" max="9724" width="21.28515625" style="5" customWidth="1"/>
    <col min="9725" max="9978" width="9.140625" style="5"/>
    <col min="9979" max="9979" width="11" style="5" customWidth="1"/>
    <col min="9980" max="9980" width="21.28515625" style="5" customWidth="1"/>
    <col min="9981" max="10234" width="9.140625" style="5"/>
    <col min="10235" max="10235" width="11" style="5" customWidth="1"/>
    <col min="10236" max="10236" width="21.28515625" style="5" customWidth="1"/>
    <col min="10237" max="10490" width="9.140625" style="5"/>
    <col min="10491" max="10491" width="11" style="5" customWidth="1"/>
    <col min="10492" max="10492" width="21.28515625" style="5" customWidth="1"/>
    <col min="10493" max="10746" width="9.140625" style="5"/>
    <col min="10747" max="10747" width="11" style="5" customWidth="1"/>
    <col min="10748" max="10748" width="21.28515625" style="5" customWidth="1"/>
    <col min="10749" max="11002" width="9.140625" style="5"/>
    <col min="11003" max="11003" width="11" style="5" customWidth="1"/>
    <col min="11004" max="11004" width="21.28515625" style="5" customWidth="1"/>
    <col min="11005" max="11258" width="9.140625" style="5"/>
    <col min="11259" max="11259" width="11" style="5" customWidth="1"/>
    <col min="11260" max="11260" width="21.28515625" style="5" customWidth="1"/>
    <col min="11261" max="11514" width="9.140625" style="5"/>
    <col min="11515" max="11515" width="11" style="5" customWidth="1"/>
    <col min="11516" max="11516" width="21.28515625" style="5" customWidth="1"/>
    <col min="11517" max="11770" width="9.140625" style="5"/>
    <col min="11771" max="11771" width="11" style="5" customWidth="1"/>
    <col min="11772" max="11772" width="21.28515625" style="5" customWidth="1"/>
    <col min="11773" max="12026" width="9.140625" style="5"/>
    <col min="12027" max="12027" width="11" style="5" customWidth="1"/>
    <col min="12028" max="12028" width="21.28515625" style="5" customWidth="1"/>
    <col min="12029" max="12282" width="9.140625" style="5"/>
    <col min="12283" max="12283" width="11" style="5" customWidth="1"/>
    <col min="12284" max="12284" width="21.28515625" style="5" customWidth="1"/>
    <col min="12285" max="12538" width="9.140625" style="5"/>
    <col min="12539" max="12539" width="11" style="5" customWidth="1"/>
    <col min="12540" max="12540" width="21.28515625" style="5" customWidth="1"/>
    <col min="12541" max="12794" width="9.140625" style="5"/>
    <col min="12795" max="12795" width="11" style="5" customWidth="1"/>
    <col min="12796" max="12796" width="21.28515625" style="5" customWidth="1"/>
    <col min="12797" max="13050" width="9.140625" style="5"/>
    <col min="13051" max="13051" width="11" style="5" customWidth="1"/>
    <col min="13052" max="13052" width="21.28515625" style="5" customWidth="1"/>
    <col min="13053" max="13306" width="9.140625" style="5"/>
    <col min="13307" max="13307" width="11" style="5" customWidth="1"/>
    <col min="13308" max="13308" width="21.28515625" style="5" customWidth="1"/>
    <col min="13309" max="13562" width="9.140625" style="5"/>
    <col min="13563" max="13563" width="11" style="5" customWidth="1"/>
    <col min="13564" max="13564" width="21.28515625" style="5" customWidth="1"/>
    <col min="13565" max="13818" width="9.140625" style="5"/>
    <col min="13819" max="13819" width="11" style="5" customWidth="1"/>
    <col min="13820" max="13820" width="21.28515625" style="5" customWidth="1"/>
    <col min="13821" max="14074" width="9.140625" style="5"/>
    <col min="14075" max="14075" width="11" style="5" customWidth="1"/>
    <col min="14076" max="14076" width="21.28515625" style="5" customWidth="1"/>
    <col min="14077" max="14330" width="9.140625" style="5"/>
    <col min="14331" max="14331" width="11" style="5" customWidth="1"/>
    <col min="14332" max="14332" width="21.28515625" style="5" customWidth="1"/>
    <col min="14333" max="14586" width="9.140625" style="5"/>
    <col min="14587" max="14587" width="11" style="5" customWidth="1"/>
    <col min="14588" max="14588" width="21.28515625" style="5" customWidth="1"/>
    <col min="14589" max="14842" width="9.140625" style="5"/>
    <col min="14843" max="14843" width="11" style="5" customWidth="1"/>
    <col min="14844" max="14844" width="21.28515625" style="5" customWidth="1"/>
    <col min="14845" max="15098" width="9.140625" style="5"/>
    <col min="15099" max="15099" width="11" style="5" customWidth="1"/>
    <col min="15100" max="15100" width="21.28515625" style="5" customWidth="1"/>
    <col min="15101" max="15354" width="9.140625" style="5"/>
    <col min="15355" max="15355" width="11" style="5" customWidth="1"/>
    <col min="15356" max="15356" width="21.28515625" style="5" customWidth="1"/>
    <col min="15357" max="15610" width="9.140625" style="5"/>
    <col min="15611" max="15611" width="11" style="5" customWidth="1"/>
    <col min="15612" max="15612" width="21.28515625" style="5" customWidth="1"/>
    <col min="15613" max="15866" width="9.140625" style="5"/>
    <col min="15867" max="15867" width="11" style="5" customWidth="1"/>
    <col min="15868" max="15868" width="21.28515625" style="5" customWidth="1"/>
    <col min="15869" max="16122" width="9.140625" style="5"/>
    <col min="16123" max="16123" width="11" style="5" customWidth="1"/>
    <col min="16124" max="16124" width="21.28515625" style="5" customWidth="1"/>
    <col min="16125" max="16378" width="9.140625" style="5"/>
    <col min="16379" max="16384" width="8.85546875" style="5" customWidth="1"/>
  </cols>
  <sheetData>
    <row r="1" spans="1:18" ht="21" customHeight="1" x14ac:dyDescent="0.2">
      <c r="A1" s="365" t="s">
        <v>1837</v>
      </c>
      <c r="B1" s="365"/>
      <c r="C1" s="365"/>
      <c r="D1" s="365"/>
      <c r="E1" s="365"/>
      <c r="F1" s="365"/>
      <c r="G1" s="365"/>
      <c r="H1" s="365"/>
      <c r="I1" s="365"/>
      <c r="J1" s="365"/>
      <c r="K1" s="365"/>
      <c r="L1" s="365"/>
      <c r="M1" s="365"/>
      <c r="N1" s="365"/>
      <c r="O1" s="365"/>
      <c r="P1" s="365"/>
      <c r="Q1" s="365"/>
      <c r="R1" s="365"/>
    </row>
    <row r="2" spans="1:18" ht="14.45" customHeight="1" x14ac:dyDescent="0.2">
      <c r="A2" s="60"/>
      <c r="B2" s="60"/>
      <c r="C2" s="362" t="s">
        <v>913</v>
      </c>
      <c r="D2" s="362"/>
      <c r="E2" s="362"/>
      <c r="F2" s="362"/>
      <c r="G2" s="362"/>
      <c r="H2" s="362"/>
      <c r="I2" s="362"/>
      <c r="J2" s="362"/>
      <c r="K2" s="362"/>
      <c r="L2" s="362"/>
      <c r="M2" s="362"/>
      <c r="N2" s="362"/>
      <c r="O2" s="362"/>
      <c r="P2" s="362"/>
      <c r="Q2" s="362"/>
      <c r="R2" s="362"/>
    </row>
    <row r="3" spans="1:18" s="9" customFormat="1" ht="15.75" x14ac:dyDescent="0.25">
      <c r="A3" s="61" t="s">
        <v>0</v>
      </c>
      <c r="B3" s="61" t="s">
        <v>1</v>
      </c>
      <c r="C3" s="62" t="s">
        <v>45</v>
      </c>
      <c r="D3" s="62" t="s">
        <v>46</v>
      </c>
      <c r="E3" s="62" t="s">
        <v>47</v>
      </c>
      <c r="F3" s="62" t="s">
        <v>48</v>
      </c>
      <c r="G3" s="62" t="s">
        <v>49</v>
      </c>
      <c r="H3" s="62">
        <v>1997</v>
      </c>
      <c r="I3" s="62">
        <v>1999</v>
      </c>
      <c r="J3" s="62">
        <v>2001</v>
      </c>
      <c r="K3" s="62">
        <v>2003</v>
      </c>
      <c r="L3" s="62">
        <v>2005</v>
      </c>
      <c r="M3" s="62">
        <v>2007</v>
      </c>
      <c r="N3" s="62">
        <v>2009</v>
      </c>
      <c r="O3" s="62">
        <v>2011</v>
      </c>
      <c r="P3" s="62">
        <v>2013</v>
      </c>
      <c r="Q3" s="62">
        <v>2015</v>
      </c>
      <c r="R3" s="62">
        <v>2017</v>
      </c>
    </row>
    <row r="4" spans="1:18" s="9" customFormat="1" ht="15.75" hidden="1" x14ac:dyDescent="0.25">
      <c r="A4" s="12">
        <v>1</v>
      </c>
      <c r="B4" s="12">
        <v>2</v>
      </c>
      <c r="C4" s="13">
        <v>3</v>
      </c>
      <c r="D4" s="13">
        <v>4</v>
      </c>
      <c r="E4" s="13">
        <v>5</v>
      </c>
      <c r="F4" s="13">
        <v>6</v>
      </c>
      <c r="G4" s="13">
        <v>7</v>
      </c>
      <c r="H4" s="13">
        <v>8</v>
      </c>
      <c r="I4" s="13">
        <v>9</v>
      </c>
      <c r="J4" s="13">
        <v>10</v>
      </c>
      <c r="K4" s="13">
        <v>11</v>
      </c>
      <c r="L4" s="13">
        <v>12</v>
      </c>
      <c r="M4" s="13">
        <v>13</v>
      </c>
      <c r="N4" s="13">
        <v>14</v>
      </c>
      <c r="O4" s="13">
        <v>15</v>
      </c>
      <c r="P4" s="62">
        <v>16</v>
      </c>
      <c r="Q4" s="62">
        <v>17</v>
      </c>
      <c r="R4" s="62">
        <v>18</v>
      </c>
    </row>
    <row r="5" spans="1:18" s="21" customFormat="1" ht="15" x14ac:dyDescent="0.25">
      <c r="A5" s="15">
        <v>1</v>
      </c>
      <c r="B5" s="16" t="s">
        <v>3</v>
      </c>
      <c r="C5" s="17">
        <v>49573</v>
      </c>
      <c r="D5" s="17">
        <v>47290</v>
      </c>
      <c r="E5" s="17">
        <v>47290</v>
      </c>
      <c r="F5" s="17">
        <v>47256</v>
      </c>
      <c r="G5" s="18">
        <v>47112</v>
      </c>
      <c r="H5" s="18">
        <v>43290</v>
      </c>
      <c r="I5" s="18">
        <v>44229</v>
      </c>
      <c r="J5" s="18">
        <v>44637</v>
      </c>
      <c r="K5" s="18">
        <v>44419</v>
      </c>
      <c r="L5" s="18">
        <v>45231</v>
      </c>
      <c r="M5" s="18">
        <v>45102</v>
      </c>
      <c r="N5" s="18">
        <v>46670</v>
      </c>
      <c r="O5" s="18">
        <v>46389</v>
      </c>
      <c r="P5" s="23">
        <v>46116</v>
      </c>
      <c r="Q5" s="23">
        <v>26006</v>
      </c>
      <c r="R5" s="63">
        <v>28147</v>
      </c>
    </row>
    <row r="6" spans="1:18" s="21" customFormat="1" ht="15" x14ac:dyDescent="0.25">
      <c r="A6" s="15">
        <v>2</v>
      </c>
      <c r="B6" s="22" t="s">
        <v>4</v>
      </c>
      <c r="C6" s="22">
        <v>64132</v>
      </c>
      <c r="D6" s="22">
        <v>69002</v>
      </c>
      <c r="E6" s="22">
        <v>68757</v>
      </c>
      <c r="F6" s="22">
        <v>68661</v>
      </c>
      <c r="G6" s="18">
        <v>68621</v>
      </c>
      <c r="H6" s="18">
        <v>68602</v>
      </c>
      <c r="I6" s="18">
        <v>68847</v>
      </c>
      <c r="J6" s="18">
        <v>68045</v>
      </c>
      <c r="K6" s="18">
        <v>68019</v>
      </c>
      <c r="L6" s="18">
        <v>67472</v>
      </c>
      <c r="M6" s="18">
        <v>67353</v>
      </c>
      <c r="N6" s="18">
        <v>67484</v>
      </c>
      <c r="O6" s="18">
        <v>67410</v>
      </c>
      <c r="P6" s="23">
        <v>67321</v>
      </c>
      <c r="Q6" s="23">
        <v>67154</v>
      </c>
      <c r="R6" s="20">
        <v>66964</v>
      </c>
    </row>
    <row r="7" spans="1:18" s="21" customFormat="1" ht="15" x14ac:dyDescent="0.25">
      <c r="A7" s="15">
        <v>3</v>
      </c>
      <c r="B7" s="22" t="s">
        <v>5</v>
      </c>
      <c r="C7" s="22">
        <v>25160</v>
      </c>
      <c r="D7" s="22">
        <v>24832</v>
      </c>
      <c r="E7" s="22">
        <v>24751</v>
      </c>
      <c r="F7" s="22">
        <v>24508</v>
      </c>
      <c r="G7" s="18">
        <v>24061</v>
      </c>
      <c r="H7" s="18">
        <v>23824</v>
      </c>
      <c r="I7" s="18">
        <v>23688</v>
      </c>
      <c r="J7" s="18">
        <v>27714</v>
      </c>
      <c r="K7" s="18">
        <v>27826</v>
      </c>
      <c r="L7" s="18">
        <v>27758</v>
      </c>
      <c r="M7" s="18">
        <v>27692</v>
      </c>
      <c r="N7" s="18">
        <v>27692</v>
      </c>
      <c r="O7" s="18">
        <v>27673</v>
      </c>
      <c r="P7" s="23">
        <v>27671</v>
      </c>
      <c r="Q7" s="23">
        <v>27538</v>
      </c>
      <c r="R7" s="20">
        <v>28105</v>
      </c>
    </row>
    <row r="8" spans="1:18" s="21" customFormat="1" ht="15" x14ac:dyDescent="0.25">
      <c r="A8" s="15">
        <v>4</v>
      </c>
      <c r="B8" s="22" t="s">
        <v>6</v>
      </c>
      <c r="C8" s="22">
        <v>28482</v>
      </c>
      <c r="D8" s="22">
        <v>26668</v>
      </c>
      <c r="E8" s="22">
        <v>26668</v>
      </c>
      <c r="F8" s="22">
        <v>26587</v>
      </c>
      <c r="G8" s="18">
        <v>26561</v>
      </c>
      <c r="H8" s="18">
        <v>4832</v>
      </c>
      <c r="I8" s="18">
        <v>4830</v>
      </c>
      <c r="J8" s="18">
        <v>5720</v>
      </c>
      <c r="K8" s="18">
        <v>5558</v>
      </c>
      <c r="L8" s="18">
        <v>6807</v>
      </c>
      <c r="M8" s="18">
        <v>6804</v>
      </c>
      <c r="N8" s="18">
        <v>6804</v>
      </c>
      <c r="O8" s="18">
        <v>6845</v>
      </c>
      <c r="P8" s="23">
        <v>7291</v>
      </c>
      <c r="Q8" s="23">
        <v>7254</v>
      </c>
      <c r="R8" s="20">
        <v>7299</v>
      </c>
    </row>
    <row r="9" spans="1:18" s="21" customFormat="1" ht="15" x14ac:dyDescent="0.25">
      <c r="A9" s="15">
        <v>5</v>
      </c>
      <c r="B9" s="22" t="s">
        <v>7</v>
      </c>
      <c r="C9" s="22"/>
      <c r="D9" s="22"/>
      <c r="E9" s="22"/>
      <c r="F9" s="22"/>
      <c r="G9" s="18"/>
      <c r="H9" s="18">
        <v>56435</v>
      </c>
      <c r="I9" s="18">
        <v>56693</v>
      </c>
      <c r="J9" s="18">
        <v>56448</v>
      </c>
      <c r="K9" s="18">
        <v>55998</v>
      </c>
      <c r="L9" s="18">
        <v>55929</v>
      </c>
      <c r="M9" s="18">
        <v>55870</v>
      </c>
      <c r="N9" s="18">
        <v>55678</v>
      </c>
      <c r="O9" s="18">
        <v>55674</v>
      </c>
      <c r="P9" s="23">
        <v>55621</v>
      </c>
      <c r="Q9" s="23">
        <v>55559</v>
      </c>
      <c r="R9" s="20">
        <v>55547</v>
      </c>
    </row>
    <row r="10" spans="1:18" s="21" customFormat="1" ht="15" x14ac:dyDescent="0.25">
      <c r="A10" s="15">
        <v>6</v>
      </c>
      <c r="B10" s="22" t="s">
        <v>8</v>
      </c>
      <c r="C10" s="22">
        <v>15</v>
      </c>
      <c r="D10" s="22">
        <v>22</v>
      </c>
      <c r="E10" s="22">
        <v>22</v>
      </c>
      <c r="F10" s="22">
        <v>22</v>
      </c>
      <c r="G10" s="18">
        <v>26</v>
      </c>
      <c r="H10" s="18">
        <v>26</v>
      </c>
      <c r="I10" s="18">
        <v>88</v>
      </c>
      <c r="J10" s="18">
        <v>111</v>
      </c>
      <c r="K10" s="18">
        <v>170</v>
      </c>
      <c r="L10" s="18">
        <v>177</v>
      </c>
      <c r="M10" s="18">
        <v>177</v>
      </c>
      <c r="N10" s="18">
        <v>177</v>
      </c>
      <c r="O10" s="18">
        <v>176</v>
      </c>
      <c r="P10" s="23">
        <v>180</v>
      </c>
      <c r="Q10" s="23">
        <v>188.77</v>
      </c>
      <c r="R10" s="20">
        <v>192.41</v>
      </c>
    </row>
    <row r="11" spans="1:18" s="21" customFormat="1" ht="15" x14ac:dyDescent="0.25">
      <c r="A11" s="15">
        <v>7</v>
      </c>
      <c r="B11" s="22" t="s">
        <v>9</v>
      </c>
      <c r="C11" s="22">
        <v>1240</v>
      </c>
      <c r="D11" s="22">
        <v>1255</v>
      </c>
      <c r="E11" s="22">
        <v>1255</v>
      </c>
      <c r="F11" s="22">
        <v>1250</v>
      </c>
      <c r="G11" s="18">
        <v>1247</v>
      </c>
      <c r="H11" s="18">
        <v>1252</v>
      </c>
      <c r="I11" s="18">
        <v>1251</v>
      </c>
      <c r="J11" s="18">
        <v>2095</v>
      </c>
      <c r="K11" s="18">
        <v>2156</v>
      </c>
      <c r="L11" s="18">
        <v>2156</v>
      </c>
      <c r="M11" s="18">
        <v>2151</v>
      </c>
      <c r="N11" s="18">
        <v>2212</v>
      </c>
      <c r="O11" s="18">
        <v>2219</v>
      </c>
      <c r="P11" s="23">
        <v>2219</v>
      </c>
      <c r="Q11" s="23">
        <v>2210</v>
      </c>
      <c r="R11" s="20">
        <v>2229</v>
      </c>
    </row>
    <row r="12" spans="1:18" s="21" customFormat="1" ht="15" x14ac:dyDescent="0.25">
      <c r="A12" s="15">
        <v>8</v>
      </c>
      <c r="B12" s="22" t="s">
        <v>10</v>
      </c>
      <c r="C12" s="22">
        <v>11991</v>
      </c>
      <c r="D12" s="22">
        <v>11921</v>
      </c>
      <c r="E12" s="22">
        <v>11907</v>
      </c>
      <c r="F12" s="22">
        <v>12044</v>
      </c>
      <c r="G12" s="18">
        <v>12320</v>
      </c>
      <c r="H12" s="18">
        <v>12578</v>
      </c>
      <c r="I12" s="18">
        <v>12965</v>
      </c>
      <c r="J12" s="18">
        <v>15152</v>
      </c>
      <c r="K12" s="18">
        <v>14946</v>
      </c>
      <c r="L12" s="18">
        <v>14604</v>
      </c>
      <c r="M12" s="18">
        <v>14620</v>
      </c>
      <c r="N12" s="18">
        <v>14620</v>
      </c>
      <c r="O12" s="18">
        <v>14619</v>
      </c>
      <c r="P12" s="23">
        <v>14653</v>
      </c>
      <c r="Q12" s="23">
        <v>14710</v>
      </c>
      <c r="R12" s="20">
        <v>14757</v>
      </c>
    </row>
    <row r="13" spans="1:18" s="21" customFormat="1" ht="15" x14ac:dyDescent="0.25">
      <c r="A13" s="15">
        <v>9</v>
      </c>
      <c r="B13" s="22" t="s">
        <v>11</v>
      </c>
      <c r="C13" s="22">
        <v>513</v>
      </c>
      <c r="D13" s="22">
        <v>513</v>
      </c>
      <c r="E13" s="22">
        <v>513</v>
      </c>
      <c r="F13" s="22">
        <v>513</v>
      </c>
      <c r="G13" s="18">
        <v>603</v>
      </c>
      <c r="H13" s="18">
        <v>604</v>
      </c>
      <c r="I13" s="18">
        <v>964</v>
      </c>
      <c r="J13" s="18">
        <v>1754</v>
      </c>
      <c r="K13" s="18">
        <v>1517</v>
      </c>
      <c r="L13" s="18">
        <v>1604</v>
      </c>
      <c r="M13" s="18">
        <v>1594</v>
      </c>
      <c r="N13" s="18">
        <v>1594</v>
      </c>
      <c r="O13" s="18">
        <v>1608</v>
      </c>
      <c r="P13" s="23">
        <v>1586</v>
      </c>
      <c r="Q13" s="23">
        <v>1580</v>
      </c>
      <c r="R13" s="20">
        <v>1588</v>
      </c>
    </row>
    <row r="14" spans="1:18" s="21" customFormat="1" ht="15" x14ac:dyDescent="0.25">
      <c r="A14" s="15">
        <v>10</v>
      </c>
      <c r="B14" s="22" t="s">
        <v>12</v>
      </c>
      <c r="C14" s="22">
        <v>12480</v>
      </c>
      <c r="D14" s="22">
        <v>12480</v>
      </c>
      <c r="E14" s="22">
        <v>12480</v>
      </c>
      <c r="F14" s="22">
        <v>12502</v>
      </c>
      <c r="G14" s="18">
        <v>12501</v>
      </c>
      <c r="H14" s="18">
        <v>12521</v>
      </c>
      <c r="I14" s="18">
        <v>13082</v>
      </c>
      <c r="J14" s="18">
        <v>14360</v>
      </c>
      <c r="K14" s="18">
        <v>14353</v>
      </c>
      <c r="L14" s="18">
        <v>14666</v>
      </c>
      <c r="M14" s="18">
        <v>14668</v>
      </c>
      <c r="N14" s="18">
        <v>14668</v>
      </c>
      <c r="O14" s="18">
        <v>14679</v>
      </c>
      <c r="P14" s="23">
        <v>14683</v>
      </c>
      <c r="Q14" s="23">
        <v>14707</v>
      </c>
      <c r="R14" s="20">
        <v>15100</v>
      </c>
    </row>
    <row r="15" spans="1:18" s="21" customFormat="1" ht="15" x14ac:dyDescent="0.25">
      <c r="A15" s="15">
        <v>11</v>
      </c>
      <c r="B15" s="22" t="s">
        <v>13</v>
      </c>
      <c r="C15" s="22">
        <v>20905</v>
      </c>
      <c r="D15" s="22">
        <v>20499</v>
      </c>
      <c r="E15" s="22">
        <v>20499</v>
      </c>
      <c r="F15" s="22">
        <v>20443</v>
      </c>
      <c r="G15" s="18">
        <v>20433</v>
      </c>
      <c r="H15" s="18">
        <v>20440</v>
      </c>
      <c r="I15" s="18">
        <v>20441</v>
      </c>
      <c r="J15" s="18">
        <v>21237</v>
      </c>
      <c r="K15" s="18">
        <v>21267</v>
      </c>
      <c r="L15" s="18">
        <v>22689</v>
      </c>
      <c r="M15" s="18">
        <v>22686</v>
      </c>
      <c r="N15" s="18">
        <v>22537</v>
      </c>
      <c r="O15" s="18">
        <v>22539</v>
      </c>
      <c r="P15" s="23">
        <v>22538</v>
      </c>
      <c r="Q15" s="23">
        <v>22988</v>
      </c>
      <c r="R15" s="20">
        <v>23241</v>
      </c>
    </row>
    <row r="16" spans="1:18" s="21" customFormat="1" ht="15" x14ac:dyDescent="0.25">
      <c r="A16" s="15">
        <v>12</v>
      </c>
      <c r="B16" s="22" t="s">
        <v>14</v>
      </c>
      <c r="D16" s="22"/>
      <c r="G16" s="18"/>
      <c r="H16" s="18">
        <v>21692</v>
      </c>
      <c r="I16" s="18">
        <v>21644</v>
      </c>
      <c r="J16" s="18">
        <v>22637</v>
      </c>
      <c r="K16" s="18">
        <v>22716</v>
      </c>
      <c r="L16" s="18">
        <v>22722</v>
      </c>
      <c r="M16" s="18">
        <v>22894</v>
      </c>
      <c r="N16" s="18">
        <v>2894</v>
      </c>
      <c r="O16" s="18">
        <v>22977</v>
      </c>
      <c r="P16" s="23">
        <v>23473</v>
      </c>
      <c r="Q16" s="23">
        <v>23524</v>
      </c>
      <c r="R16" s="20">
        <v>23553</v>
      </c>
    </row>
    <row r="17" spans="1:18" s="21" customFormat="1" ht="15" x14ac:dyDescent="0.25">
      <c r="A17" s="15">
        <v>13</v>
      </c>
      <c r="B17" s="22" t="s">
        <v>15</v>
      </c>
      <c r="C17" s="22">
        <v>32268</v>
      </c>
      <c r="D17" s="22">
        <v>32104</v>
      </c>
      <c r="E17" s="22">
        <v>32199</v>
      </c>
      <c r="F17" s="22">
        <v>32343</v>
      </c>
      <c r="G17" s="18">
        <v>32382</v>
      </c>
      <c r="H17" s="18">
        <v>32403</v>
      </c>
      <c r="I17" s="18">
        <v>32467</v>
      </c>
      <c r="J17" s="18">
        <v>36991</v>
      </c>
      <c r="K17" s="18">
        <v>36449</v>
      </c>
      <c r="L17" s="18">
        <v>36200</v>
      </c>
      <c r="M17" s="18">
        <v>36190</v>
      </c>
      <c r="N17" s="18">
        <v>36190</v>
      </c>
      <c r="O17" s="18">
        <v>36194</v>
      </c>
      <c r="P17" s="23">
        <v>36132</v>
      </c>
      <c r="Q17" s="23">
        <v>36449</v>
      </c>
      <c r="R17" s="20">
        <v>37550</v>
      </c>
    </row>
    <row r="18" spans="1:18" s="21" customFormat="1" ht="15" x14ac:dyDescent="0.25">
      <c r="A18" s="15">
        <v>14</v>
      </c>
      <c r="B18" s="22" t="s">
        <v>16</v>
      </c>
      <c r="C18" s="22">
        <v>10292</v>
      </c>
      <c r="D18" s="22">
        <v>10292</v>
      </c>
      <c r="E18" s="22">
        <v>10292</v>
      </c>
      <c r="F18" s="22">
        <v>10336</v>
      </c>
      <c r="G18" s="18">
        <v>10336</v>
      </c>
      <c r="H18" s="18">
        <v>10334</v>
      </c>
      <c r="I18" s="18">
        <v>10323</v>
      </c>
      <c r="J18" s="18">
        <v>15560</v>
      </c>
      <c r="K18" s="18">
        <v>15577</v>
      </c>
      <c r="L18" s="18">
        <v>17284</v>
      </c>
      <c r="M18" s="18">
        <v>17324</v>
      </c>
      <c r="N18" s="18">
        <v>17324</v>
      </c>
      <c r="O18" s="18">
        <v>17300</v>
      </c>
      <c r="P18" s="23">
        <v>17922</v>
      </c>
      <c r="Q18" s="23">
        <v>19278</v>
      </c>
      <c r="R18" s="20">
        <v>20321</v>
      </c>
    </row>
    <row r="19" spans="1:18" s="21" customFormat="1" ht="15" x14ac:dyDescent="0.25">
      <c r="A19" s="15">
        <v>15</v>
      </c>
      <c r="B19" s="22" t="s">
        <v>17</v>
      </c>
      <c r="C19" s="22">
        <v>130099</v>
      </c>
      <c r="D19" s="22">
        <v>135541</v>
      </c>
      <c r="E19" s="22">
        <v>135541</v>
      </c>
      <c r="F19" s="22">
        <v>135396</v>
      </c>
      <c r="G19" s="18">
        <v>135164</v>
      </c>
      <c r="H19" s="18">
        <v>74760</v>
      </c>
      <c r="I19" s="18">
        <v>75137</v>
      </c>
      <c r="J19" s="18">
        <v>77265</v>
      </c>
      <c r="K19" s="18">
        <v>76429</v>
      </c>
      <c r="L19" s="18">
        <v>77739</v>
      </c>
      <c r="M19" s="18">
        <v>77700</v>
      </c>
      <c r="N19" s="18">
        <v>77700</v>
      </c>
      <c r="O19" s="18">
        <v>77700</v>
      </c>
      <c r="P19" s="23">
        <v>77522</v>
      </c>
      <c r="Q19" s="23">
        <v>77426</v>
      </c>
      <c r="R19" s="20">
        <v>77414</v>
      </c>
    </row>
    <row r="20" spans="1:18" s="21" customFormat="1" ht="15" x14ac:dyDescent="0.25">
      <c r="A20" s="15">
        <v>16</v>
      </c>
      <c r="B20" s="22" t="s">
        <v>18</v>
      </c>
      <c r="C20" s="22">
        <v>45616</v>
      </c>
      <c r="D20" s="22">
        <v>44044</v>
      </c>
      <c r="E20" s="22">
        <v>44044</v>
      </c>
      <c r="F20" s="22">
        <v>43859</v>
      </c>
      <c r="G20" s="18">
        <v>43843</v>
      </c>
      <c r="H20" s="18">
        <v>46143</v>
      </c>
      <c r="I20" s="18">
        <v>46672</v>
      </c>
      <c r="J20" s="18">
        <v>47482</v>
      </c>
      <c r="K20" s="18">
        <v>46865</v>
      </c>
      <c r="L20" s="18">
        <v>50661</v>
      </c>
      <c r="M20" s="18">
        <v>50650</v>
      </c>
      <c r="N20" s="18">
        <v>50650</v>
      </c>
      <c r="O20" s="18">
        <v>50646</v>
      </c>
      <c r="P20" s="23">
        <v>50632</v>
      </c>
      <c r="Q20" s="23">
        <v>50699</v>
      </c>
      <c r="R20" s="20">
        <v>50682</v>
      </c>
    </row>
    <row r="21" spans="1:18" s="21" customFormat="1" ht="15" x14ac:dyDescent="0.25">
      <c r="A21" s="15">
        <v>17</v>
      </c>
      <c r="B21" s="22" t="s">
        <v>19</v>
      </c>
      <c r="C21" s="24">
        <v>17475</v>
      </c>
      <c r="D21" s="24">
        <v>17685</v>
      </c>
      <c r="E21" s="22">
        <v>17685</v>
      </c>
      <c r="F21" s="22">
        <v>17621</v>
      </c>
      <c r="G21" s="18">
        <v>17558</v>
      </c>
      <c r="H21" s="18">
        <v>17418</v>
      </c>
      <c r="I21" s="18">
        <v>17384</v>
      </c>
      <c r="J21" s="18">
        <v>16926</v>
      </c>
      <c r="K21" s="18">
        <v>17219</v>
      </c>
      <c r="L21" s="18">
        <v>16952</v>
      </c>
      <c r="M21" s="18">
        <v>17280</v>
      </c>
      <c r="N21" s="18">
        <v>17280</v>
      </c>
      <c r="O21" s="18">
        <v>17090</v>
      </c>
      <c r="P21" s="23">
        <v>16990</v>
      </c>
      <c r="Q21" s="23">
        <v>17083</v>
      </c>
      <c r="R21" s="20">
        <v>17346</v>
      </c>
    </row>
    <row r="22" spans="1:18" s="21" customFormat="1" ht="15" x14ac:dyDescent="0.25">
      <c r="A22" s="15">
        <v>18</v>
      </c>
      <c r="B22" s="22" t="s">
        <v>20</v>
      </c>
      <c r="C22" s="22">
        <v>16466</v>
      </c>
      <c r="D22" s="22">
        <v>15645</v>
      </c>
      <c r="E22" s="22">
        <v>15875</v>
      </c>
      <c r="F22" s="22">
        <v>15769</v>
      </c>
      <c r="G22" s="18">
        <v>15714</v>
      </c>
      <c r="H22" s="18">
        <v>15657</v>
      </c>
      <c r="I22" s="18">
        <v>15633</v>
      </c>
      <c r="J22" s="18">
        <v>15584</v>
      </c>
      <c r="K22" s="18">
        <v>16839</v>
      </c>
      <c r="L22" s="18">
        <v>17205</v>
      </c>
      <c r="M22" s="18">
        <v>17321</v>
      </c>
      <c r="N22" s="18">
        <v>17321</v>
      </c>
      <c r="O22" s="18">
        <v>17275</v>
      </c>
      <c r="P22" s="23">
        <v>17288</v>
      </c>
      <c r="Q22" s="23">
        <v>17262</v>
      </c>
      <c r="R22" s="20">
        <v>17146</v>
      </c>
    </row>
    <row r="23" spans="1:18" s="21" customFormat="1" ht="15" x14ac:dyDescent="0.25">
      <c r="A23" s="15">
        <v>19</v>
      </c>
      <c r="B23" s="22" t="s">
        <v>21</v>
      </c>
      <c r="C23" s="22">
        <v>19084</v>
      </c>
      <c r="D23" s="22">
        <v>18170</v>
      </c>
      <c r="E23" s="22">
        <v>18853</v>
      </c>
      <c r="F23" s="22">
        <v>18697</v>
      </c>
      <c r="G23" s="18">
        <v>18576</v>
      </c>
      <c r="H23" s="18">
        <v>18775</v>
      </c>
      <c r="I23" s="18">
        <v>18338</v>
      </c>
      <c r="J23" s="18">
        <v>17494</v>
      </c>
      <c r="K23" s="18">
        <v>18430</v>
      </c>
      <c r="L23" s="18">
        <v>18600</v>
      </c>
      <c r="M23" s="18">
        <v>19240</v>
      </c>
      <c r="N23" s="18">
        <v>19183</v>
      </c>
      <c r="O23" s="18">
        <v>19117</v>
      </c>
      <c r="P23" s="23">
        <v>19054</v>
      </c>
      <c r="Q23" s="23">
        <v>18717</v>
      </c>
      <c r="R23" s="20">
        <v>18186</v>
      </c>
    </row>
    <row r="24" spans="1:18" s="21" customFormat="1" ht="15" x14ac:dyDescent="0.25">
      <c r="A24" s="15">
        <v>20</v>
      </c>
      <c r="B24" s="22" t="s">
        <v>22</v>
      </c>
      <c r="C24" s="22">
        <v>14394</v>
      </c>
      <c r="D24" s="22">
        <v>14399</v>
      </c>
      <c r="E24" s="22">
        <v>14321</v>
      </c>
      <c r="F24" s="22">
        <v>14348</v>
      </c>
      <c r="G24" s="18">
        <v>14291</v>
      </c>
      <c r="H24" s="18">
        <v>14221</v>
      </c>
      <c r="I24" s="18">
        <v>14164</v>
      </c>
      <c r="J24" s="18">
        <v>13345</v>
      </c>
      <c r="K24" s="18">
        <v>13609</v>
      </c>
      <c r="L24" s="18">
        <v>13665</v>
      </c>
      <c r="M24" s="18">
        <v>13464</v>
      </c>
      <c r="N24" s="18">
        <v>13464</v>
      </c>
      <c r="O24" s="18">
        <v>13318</v>
      </c>
      <c r="P24" s="23">
        <v>13044</v>
      </c>
      <c r="Q24" s="23">
        <v>12939</v>
      </c>
      <c r="R24" s="20">
        <v>12489</v>
      </c>
    </row>
    <row r="25" spans="1:18" s="21" customFormat="1" ht="15" x14ac:dyDescent="0.25">
      <c r="A25" s="15">
        <v>21</v>
      </c>
      <c r="B25" s="22" t="s">
        <v>23</v>
      </c>
      <c r="C25" s="22">
        <v>53253</v>
      </c>
      <c r="D25" s="22">
        <v>47227</v>
      </c>
      <c r="E25" s="22">
        <v>47205</v>
      </c>
      <c r="F25" s="22">
        <v>47145</v>
      </c>
      <c r="G25" s="18">
        <v>47107</v>
      </c>
      <c r="H25" s="18">
        <v>46941</v>
      </c>
      <c r="I25" s="18">
        <v>47033</v>
      </c>
      <c r="J25" s="18">
        <v>48838</v>
      </c>
      <c r="K25" s="18">
        <v>48366</v>
      </c>
      <c r="L25" s="18">
        <v>48755</v>
      </c>
      <c r="M25" s="18">
        <v>48855</v>
      </c>
      <c r="N25" s="18">
        <v>48855</v>
      </c>
      <c r="O25" s="18">
        <v>48903</v>
      </c>
      <c r="P25" s="23">
        <v>50347</v>
      </c>
      <c r="Q25" s="23">
        <v>50460</v>
      </c>
      <c r="R25" s="20">
        <v>51345</v>
      </c>
    </row>
    <row r="26" spans="1:18" s="21" customFormat="1" ht="15" x14ac:dyDescent="0.25">
      <c r="A26" s="15">
        <v>22</v>
      </c>
      <c r="B26" s="22" t="s">
        <v>24</v>
      </c>
      <c r="C26" s="22">
        <v>943</v>
      </c>
      <c r="D26" s="22">
        <v>1338</v>
      </c>
      <c r="E26" s="22">
        <v>1343</v>
      </c>
      <c r="F26" s="22">
        <v>1343</v>
      </c>
      <c r="G26" s="18">
        <v>1342</v>
      </c>
      <c r="H26" s="18">
        <v>1387</v>
      </c>
      <c r="I26" s="18">
        <v>1412</v>
      </c>
      <c r="J26" s="18">
        <v>2432</v>
      </c>
      <c r="K26" s="18">
        <v>1580</v>
      </c>
      <c r="L26" s="18">
        <v>1660</v>
      </c>
      <c r="M26" s="18">
        <v>1664</v>
      </c>
      <c r="N26" s="18">
        <v>1664</v>
      </c>
      <c r="O26" s="18">
        <v>1764</v>
      </c>
      <c r="P26" s="23">
        <v>1772</v>
      </c>
      <c r="Q26" s="23">
        <v>1771</v>
      </c>
      <c r="R26" s="20">
        <v>1837</v>
      </c>
    </row>
    <row r="27" spans="1:18" s="21" customFormat="1" ht="15" x14ac:dyDescent="0.25">
      <c r="A27" s="15">
        <v>23</v>
      </c>
      <c r="B27" s="22" t="s">
        <v>25</v>
      </c>
      <c r="C27" s="22">
        <v>12758</v>
      </c>
      <c r="D27" s="22">
        <v>12884</v>
      </c>
      <c r="E27" s="22">
        <v>12889</v>
      </c>
      <c r="F27" s="22">
        <v>13099</v>
      </c>
      <c r="G27" s="18">
        <v>13280</v>
      </c>
      <c r="H27" s="18">
        <v>13353</v>
      </c>
      <c r="I27" s="18">
        <v>13871</v>
      </c>
      <c r="J27" s="18">
        <v>16367</v>
      </c>
      <c r="K27" s="18">
        <v>15826</v>
      </c>
      <c r="L27" s="18">
        <v>16012</v>
      </c>
      <c r="M27" s="18">
        <v>16036</v>
      </c>
      <c r="N27" s="18">
        <v>16036</v>
      </c>
      <c r="O27" s="18">
        <v>16087</v>
      </c>
      <c r="P27" s="23">
        <v>16086</v>
      </c>
      <c r="Q27" s="23">
        <v>16106</v>
      </c>
      <c r="R27" s="20">
        <v>16572</v>
      </c>
    </row>
    <row r="28" spans="1:18" s="21" customFormat="1" ht="15" x14ac:dyDescent="0.25">
      <c r="A28" s="15">
        <v>24</v>
      </c>
      <c r="B28" s="22" t="s">
        <v>26</v>
      </c>
      <c r="C28" s="22">
        <v>2756</v>
      </c>
      <c r="D28" s="22">
        <v>3041</v>
      </c>
      <c r="E28" s="22">
        <v>3041</v>
      </c>
      <c r="F28" s="22">
        <v>3119</v>
      </c>
      <c r="G28" s="18">
        <v>3127</v>
      </c>
      <c r="H28" s="18">
        <v>3129</v>
      </c>
      <c r="I28" s="18">
        <v>3118</v>
      </c>
      <c r="J28" s="18">
        <v>3193</v>
      </c>
      <c r="K28" s="18">
        <v>3262</v>
      </c>
      <c r="L28" s="18">
        <v>3357</v>
      </c>
      <c r="M28" s="18">
        <v>3357</v>
      </c>
      <c r="N28" s="18">
        <v>3359</v>
      </c>
      <c r="O28" s="18">
        <v>3359</v>
      </c>
      <c r="P28" s="23">
        <v>3358</v>
      </c>
      <c r="Q28" s="23">
        <v>3353</v>
      </c>
      <c r="R28" s="20">
        <v>3344</v>
      </c>
    </row>
    <row r="29" spans="1:18" s="21" customFormat="1" ht="15" x14ac:dyDescent="0.25">
      <c r="A29" s="15">
        <v>25</v>
      </c>
      <c r="B29" s="22" t="s">
        <v>27</v>
      </c>
      <c r="C29" s="22">
        <v>17472</v>
      </c>
      <c r="D29" s="22">
        <v>16992</v>
      </c>
      <c r="E29" s="22">
        <v>16992</v>
      </c>
      <c r="F29" s="22">
        <v>17005</v>
      </c>
      <c r="G29" s="18">
        <v>17045</v>
      </c>
      <c r="H29" s="18">
        <v>17064</v>
      </c>
      <c r="I29" s="18">
        <v>17078</v>
      </c>
      <c r="J29" s="18">
        <v>21482</v>
      </c>
      <c r="K29" s="18">
        <v>22643</v>
      </c>
      <c r="L29" s="18">
        <v>23314</v>
      </c>
      <c r="M29" s="18">
        <v>23338</v>
      </c>
      <c r="N29" s="18">
        <v>23551</v>
      </c>
      <c r="O29" s="18">
        <v>23625</v>
      </c>
      <c r="P29" s="23">
        <v>23844</v>
      </c>
      <c r="Q29" s="23">
        <v>26208</v>
      </c>
      <c r="R29" s="20">
        <v>26281</v>
      </c>
    </row>
    <row r="30" spans="1:18" s="21" customFormat="1" ht="15" x14ac:dyDescent="0.25">
      <c r="A30" s="15">
        <v>26</v>
      </c>
      <c r="B30" s="22" t="s">
        <v>1076</v>
      </c>
      <c r="C30" s="22"/>
      <c r="D30" s="22"/>
      <c r="E30" s="22"/>
      <c r="F30" s="22"/>
      <c r="G30" s="18"/>
      <c r="H30" s="18"/>
      <c r="I30" s="18"/>
      <c r="J30" s="18"/>
      <c r="K30" s="18"/>
      <c r="L30" s="18"/>
      <c r="M30" s="18"/>
      <c r="N30" s="18"/>
      <c r="O30" s="18"/>
      <c r="P30" s="23"/>
      <c r="Q30" s="23">
        <v>19854</v>
      </c>
      <c r="R30" s="20">
        <v>20419</v>
      </c>
    </row>
    <row r="31" spans="1:18" s="21" customFormat="1" ht="15" x14ac:dyDescent="0.25">
      <c r="A31" s="15">
        <v>27</v>
      </c>
      <c r="B31" s="22" t="s">
        <v>29</v>
      </c>
      <c r="C31" s="22">
        <v>5953</v>
      </c>
      <c r="D31" s="22">
        <v>5535</v>
      </c>
      <c r="E31" s="22">
        <v>5535</v>
      </c>
      <c r="F31" s="22">
        <v>5538</v>
      </c>
      <c r="G31" s="18">
        <v>5538</v>
      </c>
      <c r="H31" s="18">
        <v>5546</v>
      </c>
      <c r="I31" s="18">
        <v>5745</v>
      </c>
      <c r="J31" s="18">
        <v>7065</v>
      </c>
      <c r="K31" s="18">
        <v>8093</v>
      </c>
      <c r="L31" s="18">
        <v>8173</v>
      </c>
      <c r="M31" s="18">
        <v>8073</v>
      </c>
      <c r="N31" s="18">
        <v>7985</v>
      </c>
      <c r="O31" s="18">
        <v>7977</v>
      </c>
      <c r="P31" s="23">
        <v>7866</v>
      </c>
      <c r="Q31" s="23">
        <v>7890</v>
      </c>
      <c r="R31" s="20">
        <v>7726</v>
      </c>
    </row>
    <row r="32" spans="1:18" s="21" customFormat="1" ht="15" x14ac:dyDescent="0.25">
      <c r="A32" s="15">
        <v>28</v>
      </c>
      <c r="B32" s="22" t="s">
        <v>30</v>
      </c>
      <c r="C32" s="22">
        <v>31226</v>
      </c>
      <c r="D32" s="22">
        <v>33627</v>
      </c>
      <c r="E32" s="22">
        <v>33609</v>
      </c>
      <c r="F32" s="22">
        <v>33961</v>
      </c>
      <c r="G32" s="18">
        <v>33986</v>
      </c>
      <c r="H32" s="18">
        <v>10751</v>
      </c>
      <c r="I32" s="18">
        <v>10756</v>
      </c>
      <c r="J32" s="18">
        <v>13746</v>
      </c>
      <c r="K32" s="18">
        <v>14118</v>
      </c>
      <c r="L32" s="18">
        <v>14346</v>
      </c>
      <c r="M32" s="18">
        <v>14341</v>
      </c>
      <c r="N32" s="18">
        <v>14341</v>
      </c>
      <c r="O32" s="18">
        <v>14338</v>
      </c>
      <c r="P32" s="23">
        <v>14349</v>
      </c>
      <c r="Q32" s="23">
        <v>14401</v>
      </c>
      <c r="R32" s="20">
        <v>14679</v>
      </c>
    </row>
    <row r="33" spans="1:19" s="21" customFormat="1" ht="15" x14ac:dyDescent="0.25">
      <c r="A33" s="15">
        <v>29</v>
      </c>
      <c r="B33" s="22" t="s">
        <v>31</v>
      </c>
      <c r="D33" s="23"/>
      <c r="E33" s="22"/>
      <c r="F33" s="22"/>
      <c r="G33" s="18"/>
      <c r="H33" s="18">
        <v>23243</v>
      </c>
      <c r="I33" s="18">
        <v>23260</v>
      </c>
      <c r="J33" s="18">
        <v>23938</v>
      </c>
      <c r="K33" s="18">
        <v>24465</v>
      </c>
      <c r="L33" s="18">
        <v>24493</v>
      </c>
      <c r="M33" s="18">
        <v>24495</v>
      </c>
      <c r="N33" s="18">
        <v>24495</v>
      </c>
      <c r="O33" s="18">
        <v>24496</v>
      </c>
      <c r="P33" s="23">
        <v>24508</v>
      </c>
      <c r="Q33" s="23">
        <v>24272</v>
      </c>
      <c r="R33" s="20">
        <v>24295</v>
      </c>
    </row>
    <row r="34" spans="1:19" s="21" customFormat="1" ht="15" x14ac:dyDescent="0.25">
      <c r="A34" s="15">
        <v>30</v>
      </c>
      <c r="B34" s="22" t="s">
        <v>32</v>
      </c>
      <c r="C34" s="23">
        <v>8432</v>
      </c>
      <c r="D34" s="22">
        <v>8015</v>
      </c>
      <c r="E34" s="22">
        <v>8015</v>
      </c>
      <c r="F34" s="22">
        <v>8186</v>
      </c>
      <c r="G34" s="18">
        <v>8276</v>
      </c>
      <c r="H34" s="18">
        <v>8349</v>
      </c>
      <c r="I34" s="18">
        <v>8362</v>
      </c>
      <c r="J34" s="18">
        <v>10693</v>
      </c>
      <c r="K34" s="18">
        <v>12343</v>
      </c>
      <c r="L34" s="18">
        <v>12970</v>
      </c>
      <c r="M34" s="18">
        <v>12994</v>
      </c>
      <c r="N34" s="18">
        <v>12994</v>
      </c>
      <c r="O34" s="18">
        <v>12995</v>
      </c>
      <c r="P34" s="23">
        <v>16805</v>
      </c>
      <c r="Q34" s="23">
        <v>16826</v>
      </c>
      <c r="R34" s="20">
        <v>16847</v>
      </c>
    </row>
    <row r="35" spans="1:19" s="21" customFormat="1" ht="15" x14ac:dyDescent="0.25">
      <c r="A35" s="15">
        <v>31</v>
      </c>
      <c r="B35" s="22" t="s">
        <v>33</v>
      </c>
      <c r="C35" s="22">
        <v>7601</v>
      </c>
      <c r="D35" s="22">
        <v>7622</v>
      </c>
      <c r="E35" s="22">
        <v>7622</v>
      </c>
      <c r="F35" s="22">
        <v>7624</v>
      </c>
      <c r="G35" s="18">
        <v>7615</v>
      </c>
      <c r="H35" s="18">
        <v>7613</v>
      </c>
      <c r="I35" s="18">
        <v>7606</v>
      </c>
      <c r="J35" s="18">
        <v>6930</v>
      </c>
      <c r="K35" s="18">
        <v>6964</v>
      </c>
      <c r="L35" s="18">
        <v>6663</v>
      </c>
      <c r="M35" s="18">
        <v>6662</v>
      </c>
      <c r="N35" s="18">
        <v>6662</v>
      </c>
      <c r="O35" s="18">
        <v>6724</v>
      </c>
      <c r="P35" s="23">
        <v>6711</v>
      </c>
      <c r="Q35" s="23">
        <v>6751</v>
      </c>
      <c r="R35" s="20">
        <v>6742</v>
      </c>
    </row>
    <row r="36" spans="1:19" s="21" customFormat="1" ht="15" x14ac:dyDescent="0.25">
      <c r="A36" s="15">
        <v>32</v>
      </c>
      <c r="B36" s="22" t="s">
        <v>34</v>
      </c>
      <c r="C36" s="22">
        <v>2</v>
      </c>
      <c r="D36" s="22">
        <v>5</v>
      </c>
      <c r="E36" s="22">
        <v>5</v>
      </c>
      <c r="F36" s="22">
        <v>5</v>
      </c>
      <c r="G36" s="18">
        <v>7</v>
      </c>
      <c r="H36" s="18">
        <v>7</v>
      </c>
      <c r="I36" s="18">
        <v>7</v>
      </c>
      <c r="J36" s="18">
        <v>9</v>
      </c>
      <c r="K36" s="18">
        <v>15</v>
      </c>
      <c r="L36" s="18">
        <v>17</v>
      </c>
      <c r="M36" s="18">
        <v>17</v>
      </c>
      <c r="N36" s="18">
        <v>17</v>
      </c>
      <c r="O36" s="18">
        <v>17</v>
      </c>
      <c r="P36" s="23">
        <v>17</v>
      </c>
      <c r="Q36" s="23">
        <v>21.66</v>
      </c>
      <c r="R36" s="20">
        <v>21.56</v>
      </c>
    </row>
    <row r="37" spans="1:19" s="21" customFormat="1" ht="15" x14ac:dyDescent="0.25">
      <c r="A37" s="15">
        <v>33</v>
      </c>
      <c r="B37" s="22" t="s">
        <v>35</v>
      </c>
      <c r="C37" s="22">
        <v>238</v>
      </c>
      <c r="D37" s="22">
        <v>206</v>
      </c>
      <c r="E37" s="22">
        <v>206</v>
      </c>
      <c r="F37" s="22">
        <v>206</v>
      </c>
      <c r="G37" s="18">
        <v>204</v>
      </c>
      <c r="H37" s="18">
        <v>204</v>
      </c>
      <c r="I37" s="18">
        <v>202</v>
      </c>
      <c r="J37" s="18">
        <v>219</v>
      </c>
      <c r="K37" s="18">
        <v>225</v>
      </c>
      <c r="L37" s="18">
        <v>216</v>
      </c>
      <c r="M37" s="18">
        <v>211</v>
      </c>
      <c r="N37" s="18">
        <v>211</v>
      </c>
      <c r="O37" s="18">
        <v>211</v>
      </c>
      <c r="P37" s="23">
        <v>213</v>
      </c>
      <c r="Q37" s="23">
        <v>206</v>
      </c>
      <c r="R37" s="20">
        <v>207</v>
      </c>
    </row>
    <row r="38" spans="1:19" s="21" customFormat="1" ht="15" x14ac:dyDescent="0.25">
      <c r="A38" s="15">
        <v>34</v>
      </c>
      <c r="B38" s="22" t="s">
        <v>36</v>
      </c>
      <c r="C38" s="2" t="s">
        <v>37</v>
      </c>
      <c r="D38" s="2" t="s">
        <v>37</v>
      </c>
      <c r="E38" s="2" t="s">
        <v>37</v>
      </c>
      <c r="F38" s="2" t="s">
        <v>37</v>
      </c>
      <c r="G38" s="18">
        <v>3</v>
      </c>
      <c r="H38" s="18">
        <v>3</v>
      </c>
      <c r="I38" s="18"/>
      <c r="J38" s="18">
        <v>6</v>
      </c>
      <c r="K38" s="18">
        <v>8</v>
      </c>
      <c r="L38" s="18">
        <v>6</v>
      </c>
      <c r="M38" s="18">
        <v>6</v>
      </c>
      <c r="N38" s="18">
        <v>6</v>
      </c>
      <c r="O38" s="18">
        <v>6</v>
      </c>
      <c r="P38" s="23">
        <v>9</v>
      </c>
      <c r="Q38" s="23">
        <v>19.61</v>
      </c>
      <c r="R38" s="20">
        <v>20.49</v>
      </c>
    </row>
    <row r="39" spans="1:19" s="21" customFormat="1" ht="15" customHeight="1" x14ac:dyDescent="0.25">
      <c r="A39" s="15">
        <v>35</v>
      </c>
      <c r="B39" s="22" t="s">
        <v>39</v>
      </c>
      <c r="C39" s="2">
        <v>0</v>
      </c>
      <c r="D39" s="2">
        <v>0</v>
      </c>
      <c r="E39" s="2">
        <v>0</v>
      </c>
      <c r="F39" s="2">
        <v>0</v>
      </c>
      <c r="G39" s="18">
        <v>0</v>
      </c>
      <c r="H39" s="18">
        <v>0</v>
      </c>
      <c r="I39" s="18">
        <v>0</v>
      </c>
      <c r="J39" s="18">
        <v>27</v>
      </c>
      <c r="K39" s="18">
        <v>23</v>
      </c>
      <c r="L39" s="18">
        <v>26</v>
      </c>
      <c r="M39" s="18">
        <v>26</v>
      </c>
      <c r="N39" s="18">
        <v>26</v>
      </c>
      <c r="O39" s="18">
        <v>27</v>
      </c>
      <c r="P39" s="23">
        <v>27</v>
      </c>
      <c r="Q39" s="23">
        <v>27.06</v>
      </c>
      <c r="R39" s="20">
        <v>27.1</v>
      </c>
    </row>
    <row r="40" spans="1:19" s="21" customFormat="1" ht="15" x14ac:dyDescent="0.25">
      <c r="A40" s="15">
        <v>36</v>
      </c>
      <c r="B40" s="22" t="s">
        <v>41</v>
      </c>
      <c r="C40" s="2">
        <v>0</v>
      </c>
      <c r="D40" s="2">
        <v>0</v>
      </c>
      <c r="E40" s="2">
        <v>0</v>
      </c>
      <c r="F40" s="2">
        <v>0</v>
      </c>
      <c r="G40" s="18">
        <v>0</v>
      </c>
      <c r="H40" s="18">
        <v>0</v>
      </c>
      <c r="I40" s="18">
        <v>0</v>
      </c>
      <c r="J40" s="18">
        <v>36</v>
      </c>
      <c r="K40" s="18">
        <v>40</v>
      </c>
      <c r="L40" s="18">
        <v>42</v>
      </c>
      <c r="M40" s="18">
        <v>44</v>
      </c>
      <c r="N40" s="18">
        <v>50</v>
      </c>
      <c r="O40" s="18">
        <v>50</v>
      </c>
      <c r="P40" s="23">
        <v>50</v>
      </c>
      <c r="Q40" s="23">
        <v>56.95</v>
      </c>
      <c r="R40" s="20">
        <v>53.67</v>
      </c>
    </row>
    <row r="41" spans="1:19" s="21" customFormat="1" ht="15" x14ac:dyDescent="0.25">
      <c r="A41" s="353" t="s">
        <v>42</v>
      </c>
      <c r="B41" s="353"/>
      <c r="C41" s="27">
        <v>640819</v>
      </c>
      <c r="D41" s="27">
        <v>638804</v>
      </c>
      <c r="E41" s="64">
        <v>639364</v>
      </c>
      <c r="F41" s="65">
        <v>639386</v>
      </c>
      <c r="G41" s="29">
        <v>638879</v>
      </c>
      <c r="H41" s="29">
        <v>633397</v>
      </c>
      <c r="I41" s="29">
        <v>637293</v>
      </c>
      <c r="J41" s="29">
        <v>675538</v>
      </c>
      <c r="K41" s="66">
        <v>678333</v>
      </c>
      <c r="L41" s="66">
        <v>690171</v>
      </c>
      <c r="M41" s="66">
        <v>690899</v>
      </c>
      <c r="N41" s="66">
        <v>692394</v>
      </c>
      <c r="O41" s="66">
        <v>692027</v>
      </c>
      <c r="P41" s="67">
        <f>SUM(P5:P40)</f>
        <v>697898</v>
      </c>
      <c r="Q41" s="67">
        <v>701495</v>
      </c>
      <c r="R41" s="46">
        <v>708273</v>
      </c>
    </row>
    <row r="42" spans="1:19" s="21" customFormat="1" ht="15" x14ac:dyDescent="0.25">
      <c r="A42" s="363" t="s">
        <v>914</v>
      </c>
      <c r="B42" s="364"/>
      <c r="C42" s="27">
        <v>19.489999999999998</v>
      </c>
      <c r="D42" s="27">
        <v>19.43</v>
      </c>
      <c r="E42" s="68">
        <v>19.45</v>
      </c>
      <c r="F42" s="64">
        <v>19.45</v>
      </c>
      <c r="G42" s="69">
        <v>19.43</v>
      </c>
      <c r="H42" s="70">
        <v>19.27</v>
      </c>
      <c r="I42" s="70">
        <v>19.39</v>
      </c>
      <c r="J42" s="71">
        <v>20.55</v>
      </c>
      <c r="K42" s="70">
        <v>20.64</v>
      </c>
      <c r="L42" s="72">
        <v>20.99</v>
      </c>
      <c r="M42" s="70">
        <v>21.02</v>
      </c>
      <c r="N42" s="72">
        <v>21.06</v>
      </c>
      <c r="O42" s="70">
        <v>21.05</v>
      </c>
      <c r="P42" s="73">
        <f>P41/3287263*100</f>
        <v>21.230367025698886</v>
      </c>
      <c r="Q42" s="74">
        <f>Q41/3287263*100</f>
        <v>21.339789362761667</v>
      </c>
      <c r="R42" s="67">
        <v>21.54</v>
      </c>
      <c r="S42" s="75"/>
    </row>
    <row r="43" spans="1:19" s="21" customFormat="1" ht="15" x14ac:dyDescent="0.25">
      <c r="A43" s="348" t="s">
        <v>918</v>
      </c>
      <c r="B43" s="348"/>
      <c r="C43" s="348"/>
      <c r="D43" s="348"/>
      <c r="E43" s="348"/>
      <c r="F43" s="348"/>
      <c r="G43" s="348"/>
      <c r="H43" s="348"/>
      <c r="I43" s="348"/>
      <c r="J43" s="348"/>
      <c r="K43" s="32"/>
      <c r="L43" s="32"/>
      <c r="M43" s="32"/>
      <c r="N43" s="32"/>
      <c r="O43" s="32"/>
    </row>
    <row r="44" spans="1:19" s="21" customFormat="1" ht="15" x14ac:dyDescent="0.25">
      <c r="A44" s="367" t="s">
        <v>50</v>
      </c>
      <c r="B44" s="367"/>
      <c r="C44" s="367"/>
      <c r="D44" s="367"/>
      <c r="E44" s="367"/>
      <c r="F44" s="367"/>
      <c r="G44" s="367"/>
      <c r="H44" s="367"/>
      <c r="I44" s="367"/>
      <c r="J44" s="367"/>
      <c r="K44" s="367"/>
      <c r="L44" s="367"/>
      <c r="M44" s="367"/>
      <c r="N44" s="367"/>
      <c r="O44" s="367"/>
      <c r="P44" s="5"/>
      <c r="Q44" s="5"/>
      <c r="R44" s="5"/>
    </row>
    <row r="45" spans="1:19" s="21" customFormat="1" ht="15" x14ac:dyDescent="0.25">
      <c r="A45" s="230" t="s">
        <v>43</v>
      </c>
      <c r="B45" s="230"/>
      <c r="C45" s="230"/>
      <c r="D45" s="230"/>
      <c r="E45" s="230"/>
      <c r="F45" s="230"/>
      <c r="G45" s="230"/>
      <c r="H45" s="230"/>
      <c r="I45" s="230"/>
      <c r="J45" s="230"/>
      <c r="K45" s="230"/>
      <c r="L45" s="230"/>
      <c r="M45" s="230"/>
      <c r="N45" s="230"/>
      <c r="O45" s="230"/>
      <c r="P45" s="5"/>
      <c r="Q45" s="5"/>
      <c r="R45" s="5"/>
    </row>
    <row r="46" spans="1:19" s="21" customFormat="1" ht="15" x14ac:dyDescent="0.25">
      <c r="A46" s="231" t="s">
        <v>1077</v>
      </c>
      <c r="B46" s="230"/>
      <c r="C46" s="230"/>
      <c r="D46" s="230"/>
      <c r="E46" s="230"/>
      <c r="F46" s="230"/>
      <c r="G46" s="230"/>
      <c r="H46" s="230"/>
      <c r="I46" s="230"/>
      <c r="J46" s="230"/>
      <c r="K46" s="230"/>
      <c r="L46" s="230"/>
      <c r="M46" s="230"/>
      <c r="N46" s="230"/>
      <c r="O46" s="230"/>
      <c r="P46" s="5"/>
      <c r="Q46" s="5"/>
      <c r="R46" s="5"/>
    </row>
    <row r="47" spans="1:19" s="21" customFormat="1" ht="54.75" customHeight="1" x14ac:dyDescent="0.25">
      <c r="A47" s="366" t="s">
        <v>1078</v>
      </c>
      <c r="B47" s="366"/>
      <c r="C47" s="366"/>
      <c r="D47" s="366"/>
      <c r="E47" s="366"/>
      <c r="F47" s="366"/>
      <c r="G47" s="366"/>
      <c r="H47" s="366"/>
      <c r="I47" s="366"/>
      <c r="J47" s="366"/>
      <c r="K47" s="366"/>
      <c r="L47" s="366"/>
      <c r="M47" s="366"/>
      <c r="N47" s="366"/>
      <c r="O47" s="366"/>
      <c r="P47" s="366"/>
      <c r="Q47" s="366"/>
      <c r="R47" s="366"/>
    </row>
    <row r="63" spans="2:18" ht="15" x14ac:dyDescent="0.2">
      <c r="B63" s="314"/>
      <c r="E63" s="322"/>
      <c r="F63" s="322"/>
      <c r="G63" s="322"/>
      <c r="H63" s="322"/>
      <c r="I63" s="322"/>
      <c r="J63" s="322"/>
      <c r="K63" s="322"/>
      <c r="L63" s="322"/>
      <c r="M63" s="322"/>
      <c r="N63" s="322"/>
      <c r="O63" s="322"/>
      <c r="P63" s="322"/>
      <c r="Q63" s="322"/>
      <c r="R63" s="322"/>
    </row>
    <row r="65" spans="4:4" x14ac:dyDescent="0.2">
      <c r="D65" s="8"/>
    </row>
  </sheetData>
  <mergeCells count="7">
    <mergeCell ref="C2:R2"/>
    <mergeCell ref="A42:B42"/>
    <mergeCell ref="A1:R1"/>
    <mergeCell ref="A47:R47"/>
    <mergeCell ref="A44:O44"/>
    <mergeCell ref="A41:B41"/>
    <mergeCell ref="A43:J43"/>
  </mergeCells>
  <pageMargins left="0.7" right="0.7" top="0.5" bottom="0.5" header="0.3" footer="0.3"/>
  <pageSetup scale="7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0"/>
  <sheetViews>
    <sheetView view="pageBreakPreview" zoomScaleNormal="100" zoomScaleSheetLayoutView="100" workbookViewId="0">
      <selection activeCell="B52" sqref="B52:C58"/>
    </sheetView>
  </sheetViews>
  <sheetFormatPr defaultRowHeight="15" x14ac:dyDescent="0.25"/>
  <cols>
    <col min="1" max="1" width="9.140625" style="76"/>
    <col min="2" max="2" width="22.140625" style="76" bestFit="1" customWidth="1"/>
    <col min="3" max="4" width="10.5703125" style="76" customWidth="1"/>
    <col min="5" max="5" width="10.5703125" style="3" customWidth="1"/>
    <col min="6" max="9" width="10.5703125" style="76" customWidth="1"/>
    <col min="10" max="10" width="12.140625" style="76" customWidth="1"/>
    <col min="11" max="245" width="9.140625" style="76"/>
    <col min="246" max="246" width="22.140625" style="76" bestFit="1" customWidth="1"/>
    <col min="247" max="501" width="9.140625" style="76"/>
    <col min="502" max="502" width="22.140625" style="76" bestFit="1" customWidth="1"/>
    <col min="503" max="757" width="9.140625" style="76"/>
    <col min="758" max="758" width="22.140625" style="76" bestFit="1" customWidth="1"/>
    <col min="759" max="1013" width="9.140625" style="76"/>
    <col min="1014" max="1014" width="22.140625" style="76" bestFit="1" customWidth="1"/>
    <col min="1015" max="1269" width="9.140625" style="76"/>
    <col min="1270" max="1270" width="22.140625" style="76" bestFit="1" customWidth="1"/>
    <col min="1271" max="1525" width="9.140625" style="76"/>
    <col min="1526" max="1526" width="22.140625" style="76" bestFit="1" customWidth="1"/>
    <col min="1527" max="1781" width="9.140625" style="76"/>
    <col min="1782" max="1782" width="22.140625" style="76" bestFit="1" customWidth="1"/>
    <col min="1783" max="2037" width="9.140625" style="76"/>
    <col min="2038" max="2038" width="22.140625" style="76" bestFit="1" customWidth="1"/>
    <col min="2039" max="2293" width="9.140625" style="76"/>
    <col min="2294" max="2294" width="22.140625" style="76" bestFit="1" customWidth="1"/>
    <col min="2295" max="2549" width="9.140625" style="76"/>
    <col min="2550" max="2550" width="22.140625" style="76" bestFit="1" customWidth="1"/>
    <col min="2551" max="2805" width="9.140625" style="76"/>
    <col min="2806" max="2806" width="22.140625" style="76" bestFit="1" customWidth="1"/>
    <col min="2807" max="3061" width="9.140625" style="76"/>
    <col min="3062" max="3062" width="22.140625" style="76" bestFit="1" customWidth="1"/>
    <col min="3063" max="3317" width="9.140625" style="76"/>
    <col min="3318" max="3318" width="22.140625" style="76" bestFit="1" customWidth="1"/>
    <col min="3319" max="3573" width="9.140625" style="76"/>
    <col min="3574" max="3574" width="22.140625" style="76" bestFit="1" customWidth="1"/>
    <col min="3575" max="3829" width="9.140625" style="76"/>
    <col min="3830" max="3830" width="22.140625" style="76" bestFit="1" customWidth="1"/>
    <col min="3831" max="4085" width="9.140625" style="76"/>
    <col min="4086" max="4086" width="22.140625" style="76" bestFit="1" customWidth="1"/>
    <col min="4087" max="4341" width="9.140625" style="76"/>
    <col min="4342" max="4342" width="22.140625" style="76" bestFit="1" customWidth="1"/>
    <col min="4343" max="4597" width="9.140625" style="76"/>
    <col min="4598" max="4598" width="22.140625" style="76" bestFit="1" customWidth="1"/>
    <col min="4599" max="4853" width="9.140625" style="76"/>
    <col min="4854" max="4854" width="22.140625" style="76" bestFit="1" customWidth="1"/>
    <col min="4855" max="5109" width="9.140625" style="76"/>
    <col min="5110" max="5110" width="22.140625" style="76" bestFit="1" customWidth="1"/>
    <col min="5111" max="5365" width="9.140625" style="76"/>
    <col min="5366" max="5366" width="22.140625" style="76" bestFit="1" customWidth="1"/>
    <col min="5367" max="5621" width="9.140625" style="76"/>
    <col min="5622" max="5622" width="22.140625" style="76" bestFit="1" customWidth="1"/>
    <col min="5623" max="5877" width="9.140625" style="76"/>
    <col min="5878" max="5878" width="22.140625" style="76" bestFit="1" customWidth="1"/>
    <col min="5879" max="6133" width="9.140625" style="76"/>
    <col min="6134" max="6134" width="22.140625" style="76" bestFit="1" customWidth="1"/>
    <col min="6135" max="6389" width="9.140625" style="76"/>
    <col min="6390" max="6390" width="22.140625" style="76" bestFit="1" customWidth="1"/>
    <col min="6391" max="6645" width="9.140625" style="76"/>
    <col min="6646" max="6646" width="22.140625" style="76" bestFit="1" customWidth="1"/>
    <col min="6647" max="6901" width="9.140625" style="76"/>
    <col min="6902" max="6902" width="22.140625" style="76" bestFit="1" customWidth="1"/>
    <col min="6903" max="7157" width="9.140625" style="76"/>
    <col min="7158" max="7158" width="22.140625" style="76" bestFit="1" customWidth="1"/>
    <col min="7159" max="7413" width="9.140625" style="76"/>
    <col min="7414" max="7414" width="22.140625" style="76" bestFit="1" customWidth="1"/>
    <col min="7415" max="7669" width="9.140625" style="76"/>
    <col min="7670" max="7670" width="22.140625" style="76" bestFit="1" customWidth="1"/>
    <col min="7671" max="7925" width="9.140625" style="76"/>
    <col min="7926" max="7926" width="22.140625" style="76" bestFit="1" customWidth="1"/>
    <col min="7927" max="8181" width="9.140625" style="76"/>
    <col min="8182" max="8182" width="22.140625" style="76" bestFit="1" customWidth="1"/>
    <col min="8183" max="8437" width="9.140625" style="76"/>
    <col min="8438" max="8438" width="22.140625" style="76" bestFit="1" customWidth="1"/>
    <col min="8439" max="8693" width="9.140625" style="76"/>
    <col min="8694" max="8694" width="22.140625" style="76" bestFit="1" customWidth="1"/>
    <col min="8695" max="8949" width="9.140625" style="76"/>
    <col min="8950" max="8950" width="22.140625" style="76" bestFit="1" customWidth="1"/>
    <col min="8951" max="9205" width="9.140625" style="76"/>
    <col min="9206" max="9206" width="22.140625" style="76" bestFit="1" customWidth="1"/>
    <col min="9207" max="9461" width="9.140625" style="76"/>
    <col min="9462" max="9462" width="22.140625" style="76" bestFit="1" customWidth="1"/>
    <col min="9463" max="9717" width="9.140625" style="76"/>
    <col min="9718" max="9718" width="22.140625" style="76" bestFit="1" customWidth="1"/>
    <col min="9719" max="9973" width="9.140625" style="76"/>
    <col min="9974" max="9974" width="22.140625" style="76" bestFit="1" customWidth="1"/>
    <col min="9975" max="10229" width="9.140625" style="76"/>
    <col min="10230" max="10230" width="22.140625" style="76" bestFit="1" customWidth="1"/>
    <col min="10231" max="10485" width="9.140625" style="76"/>
    <col min="10486" max="10486" width="22.140625" style="76" bestFit="1" customWidth="1"/>
    <col min="10487" max="10741" width="9.140625" style="76"/>
    <col min="10742" max="10742" width="22.140625" style="76" bestFit="1" customWidth="1"/>
    <col min="10743" max="10997" width="9.140625" style="76"/>
    <col min="10998" max="10998" width="22.140625" style="76" bestFit="1" customWidth="1"/>
    <col min="10999" max="11253" width="9.140625" style="76"/>
    <col min="11254" max="11254" width="22.140625" style="76" bestFit="1" customWidth="1"/>
    <col min="11255" max="11509" width="9.140625" style="76"/>
    <col min="11510" max="11510" width="22.140625" style="76" bestFit="1" customWidth="1"/>
    <col min="11511" max="11765" width="9.140625" style="76"/>
    <col min="11766" max="11766" width="22.140625" style="76" bestFit="1" customWidth="1"/>
    <col min="11767" max="12021" width="9.140625" style="76"/>
    <col min="12022" max="12022" width="22.140625" style="76" bestFit="1" customWidth="1"/>
    <col min="12023" max="12277" width="9.140625" style="76"/>
    <col min="12278" max="12278" width="22.140625" style="76" bestFit="1" customWidth="1"/>
    <col min="12279" max="12533" width="9.140625" style="76"/>
    <col min="12534" max="12534" width="22.140625" style="76" bestFit="1" customWidth="1"/>
    <col min="12535" max="12789" width="9.140625" style="76"/>
    <col min="12790" max="12790" width="22.140625" style="76" bestFit="1" customWidth="1"/>
    <col min="12791" max="13045" width="9.140625" style="76"/>
    <col min="13046" max="13046" width="22.140625" style="76" bestFit="1" customWidth="1"/>
    <col min="13047" max="13301" width="9.140625" style="76"/>
    <col min="13302" max="13302" width="22.140625" style="76" bestFit="1" customWidth="1"/>
    <col min="13303" max="13557" width="9.140625" style="76"/>
    <col min="13558" max="13558" width="22.140625" style="76" bestFit="1" customWidth="1"/>
    <col min="13559" max="13813" width="9.140625" style="76"/>
    <col min="13814" max="13814" width="22.140625" style="76" bestFit="1" customWidth="1"/>
    <col min="13815" max="14069" width="9.140625" style="76"/>
    <col min="14070" max="14070" width="22.140625" style="76" bestFit="1" customWidth="1"/>
    <col min="14071" max="14325" width="9.140625" style="76"/>
    <col min="14326" max="14326" width="22.140625" style="76" bestFit="1" customWidth="1"/>
    <col min="14327" max="14581" width="9.140625" style="76"/>
    <col min="14582" max="14582" width="22.140625" style="76" bestFit="1" customWidth="1"/>
    <col min="14583" max="14837" width="9.140625" style="76"/>
    <col min="14838" max="14838" width="22.140625" style="76" bestFit="1" customWidth="1"/>
    <col min="14839" max="15093" width="9.140625" style="76"/>
    <col min="15094" max="15094" width="22.140625" style="76" bestFit="1" customWidth="1"/>
    <col min="15095" max="15349" width="9.140625" style="76"/>
    <col min="15350" max="15350" width="22.140625" style="76" bestFit="1" customWidth="1"/>
    <col min="15351" max="15605" width="9.140625" style="76"/>
    <col min="15606" max="15606" width="22.140625" style="76" bestFit="1" customWidth="1"/>
    <col min="15607" max="15861" width="9.140625" style="76"/>
    <col min="15862" max="15862" width="22.140625" style="76" bestFit="1" customWidth="1"/>
    <col min="15863" max="16117" width="9.140625" style="76"/>
    <col min="16118" max="16118" width="22.140625" style="76" bestFit="1" customWidth="1"/>
    <col min="16119" max="16372" width="9.140625" style="76"/>
    <col min="16373" max="16384" width="8.85546875" style="76" customWidth="1"/>
  </cols>
  <sheetData>
    <row r="1" spans="1:10" ht="18.75" customHeight="1" x14ac:dyDescent="0.25">
      <c r="A1" s="365" t="s">
        <v>1109</v>
      </c>
      <c r="B1" s="365"/>
      <c r="C1" s="365"/>
      <c r="D1" s="365"/>
      <c r="E1" s="365"/>
      <c r="F1" s="365"/>
      <c r="G1" s="365"/>
      <c r="H1" s="365"/>
      <c r="I1" s="365"/>
      <c r="J1" s="365"/>
    </row>
    <row r="2" spans="1:10" ht="16.5" customHeight="1" x14ac:dyDescent="0.25">
      <c r="A2" s="365" t="s">
        <v>1110</v>
      </c>
      <c r="B2" s="365"/>
      <c r="C2" s="365"/>
      <c r="D2" s="365"/>
      <c r="E2" s="365"/>
      <c r="F2" s="365"/>
      <c r="G2" s="365"/>
      <c r="H2" s="365"/>
      <c r="I2" s="365"/>
      <c r="J2" s="365"/>
    </row>
    <row r="3" spans="1:10" x14ac:dyDescent="0.25">
      <c r="A3" s="77"/>
      <c r="B3" s="77"/>
      <c r="C3" s="78"/>
      <c r="D3" s="78"/>
      <c r="E3" s="79"/>
      <c r="F3" s="78"/>
      <c r="G3" s="78"/>
      <c r="H3" s="78"/>
      <c r="I3" s="78"/>
      <c r="J3" s="80" t="s">
        <v>913</v>
      </c>
    </row>
    <row r="4" spans="1:10" s="97" customFormat="1" ht="24" customHeight="1" x14ac:dyDescent="0.25">
      <c r="A4" s="93" t="s">
        <v>0</v>
      </c>
      <c r="B4" s="93" t="s">
        <v>1</v>
      </c>
      <c r="C4" s="94">
        <v>2001</v>
      </c>
      <c r="D4" s="94">
        <v>2003</v>
      </c>
      <c r="E4" s="95">
        <v>2005</v>
      </c>
      <c r="F4" s="94">
        <v>2009</v>
      </c>
      <c r="G4" s="94">
        <v>2011</v>
      </c>
      <c r="H4" s="96">
        <v>2013</v>
      </c>
      <c r="I4" s="96">
        <v>2015</v>
      </c>
      <c r="J4" s="96">
        <v>2017</v>
      </c>
    </row>
    <row r="5" spans="1:10" ht="21.75" customHeight="1" x14ac:dyDescent="0.2">
      <c r="A5" s="81">
        <v>1</v>
      </c>
      <c r="B5" s="82" t="s">
        <v>3</v>
      </c>
      <c r="C5" s="83">
        <v>9011</v>
      </c>
      <c r="D5" s="83">
        <v>12120</v>
      </c>
      <c r="E5" s="83">
        <v>7640</v>
      </c>
      <c r="F5" s="84">
        <v>7191</v>
      </c>
      <c r="G5" s="83">
        <v>7152</v>
      </c>
      <c r="H5" s="85">
        <v>7187</v>
      </c>
      <c r="I5" s="6">
        <v>3965</v>
      </c>
      <c r="J5" s="6">
        <v>3753</v>
      </c>
    </row>
    <row r="6" spans="1:10" ht="21.75" customHeight="1" x14ac:dyDescent="0.2">
      <c r="A6" s="81">
        <v>2</v>
      </c>
      <c r="B6" s="86" t="s">
        <v>4</v>
      </c>
      <c r="C6" s="83">
        <v>478</v>
      </c>
      <c r="D6" s="83">
        <v>363</v>
      </c>
      <c r="E6" s="83">
        <v>446</v>
      </c>
      <c r="F6" s="87">
        <v>592</v>
      </c>
      <c r="G6" s="83">
        <v>549</v>
      </c>
      <c r="H6" s="85">
        <v>660</v>
      </c>
      <c r="I6" s="6">
        <v>761</v>
      </c>
      <c r="J6" s="6">
        <v>807</v>
      </c>
    </row>
    <row r="7" spans="1:10" ht="21.75" customHeight="1" x14ac:dyDescent="0.2">
      <c r="A7" s="81">
        <v>3</v>
      </c>
      <c r="B7" s="86" t="s">
        <v>5</v>
      </c>
      <c r="C7" s="83">
        <v>1942</v>
      </c>
      <c r="D7" s="83">
        <v>935</v>
      </c>
      <c r="E7" s="83">
        <v>1484</v>
      </c>
      <c r="F7" s="84">
        <v>1590</v>
      </c>
      <c r="G7" s="83">
        <v>1564</v>
      </c>
      <c r="H7" s="85">
        <v>1582</v>
      </c>
      <c r="I7" s="6">
        <v>1613</v>
      </c>
      <c r="J7" s="6">
        <v>1496</v>
      </c>
    </row>
    <row r="8" spans="1:10" ht="21.75" customHeight="1" x14ac:dyDescent="0.2">
      <c r="A8" s="81">
        <v>4</v>
      </c>
      <c r="B8" s="86" t="s">
        <v>6</v>
      </c>
      <c r="C8" s="83">
        <v>3693</v>
      </c>
      <c r="D8" s="83">
        <v>1620</v>
      </c>
      <c r="E8" s="83">
        <v>2522</v>
      </c>
      <c r="F8" s="84">
        <v>2495</v>
      </c>
      <c r="G8" s="83">
        <v>2369</v>
      </c>
      <c r="H8" s="85">
        <v>2164</v>
      </c>
      <c r="I8" s="6">
        <v>2182</v>
      </c>
      <c r="J8" s="6">
        <v>2263</v>
      </c>
    </row>
    <row r="9" spans="1:10" ht="21.75" customHeight="1" x14ac:dyDescent="0.2">
      <c r="A9" s="81">
        <v>5</v>
      </c>
      <c r="B9" s="86" t="s">
        <v>7</v>
      </c>
      <c r="C9" s="83">
        <v>3535</v>
      </c>
      <c r="D9" s="83">
        <v>6723</v>
      </c>
      <c r="E9" s="83">
        <v>4492</v>
      </c>
      <c r="F9" s="84">
        <v>4027</v>
      </c>
      <c r="G9" s="83">
        <v>3866</v>
      </c>
      <c r="H9" s="85">
        <v>3463</v>
      </c>
      <c r="I9" s="6">
        <v>3629</v>
      </c>
      <c r="J9" s="6">
        <v>3833</v>
      </c>
    </row>
    <row r="10" spans="1:10" ht="21.75" customHeight="1" x14ac:dyDescent="0.2">
      <c r="A10" s="81">
        <v>6</v>
      </c>
      <c r="B10" s="86" t="s">
        <v>8</v>
      </c>
      <c r="C10" s="83">
        <v>40</v>
      </c>
      <c r="D10" s="83">
        <v>98</v>
      </c>
      <c r="E10" s="83">
        <v>107</v>
      </c>
      <c r="F10" s="84">
        <v>123</v>
      </c>
      <c r="G10" s="83">
        <v>120</v>
      </c>
      <c r="H10" s="85">
        <v>118</v>
      </c>
      <c r="I10" s="6">
        <v>111</v>
      </c>
      <c r="J10" s="6">
        <v>113</v>
      </c>
    </row>
    <row r="11" spans="1:10" ht="21.75" customHeight="1" x14ac:dyDescent="0.2">
      <c r="A11" s="81">
        <v>7</v>
      </c>
      <c r="B11" s="86" t="s">
        <v>9</v>
      </c>
      <c r="C11" s="83">
        <v>62</v>
      </c>
      <c r="D11" s="83">
        <v>136</v>
      </c>
      <c r="E11" s="83">
        <v>268</v>
      </c>
      <c r="F11" s="84">
        <v>286</v>
      </c>
      <c r="G11" s="83">
        <v>286</v>
      </c>
      <c r="H11" s="85">
        <v>334</v>
      </c>
      <c r="I11" s="6">
        <v>325</v>
      </c>
      <c r="J11" s="6">
        <v>323</v>
      </c>
    </row>
    <row r="12" spans="1:10" ht="21.75" customHeight="1" x14ac:dyDescent="0.2">
      <c r="A12" s="81">
        <v>8</v>
      </c>
      <c r="B12" s="86" t="s">
        <v>10</v>
      </c>
      <c r="C12" s="83">
        <v>4036</v>
      </c>
      <c r="D12" s="83">
        <v>10586</v>
      </c>
      <c r="E12" s="83">
        <v>7621</v>
      </c>
      <c r="F12" s="84">
        <v>8390</v>
      </c>
      <c r="G12" s="83">
        <v>7837</v>
      </c>
      <c r="H12" s="85">
        <v>8358</v>
      </c>
      <c r="I12" s="6">
        <v>7914</v>
      </c>
      <c r="J12" s="6">
        <v>8024</v>
      </c>
    </row>
    <row r="13" spans="1:10" ht="21.75" customHeight="1" x14ac:dyDescent="0.2">
      <c r="A13" s="81">
        <v>9</v>
      </c>
      <c r="B13" s="86" t="s">
        <v>11</v>
      </c>
      <c r="C13" s="83">
        <v>1526</v>
      </c>
      <c r="D13" s="83">
        <v>1415</v>
      </c>
      <c r="E13" s="83">
        <v>1565</v>
      </c>
      <c r="F13" s="84">
        <v>1409</v>
      </c>
      <c r="G13" s="83">
        <v>1395</v>
      </c>
      <c r="H13" s="85">
        <v>1282</v>
      </c>
      <c r="I13" s="6">
        <v>1355</v>
      </c>
      <c r="J13" s="6">
        <v>1415</v>
      </c>
    </row>
    <row r="14" spans="1:10" ht="21.75" customHeight="1" x14ac:dyDescent="0.2">
      <c r="A14" s="81">
        <v>10</v>
      </c>
      <c r="B14" s="86" t="s">
        <v>12</v>
      </c>
      <c r="C14" s="83">
        <v>397</v>
      </c>
      <c r="D14" s="83">
        <v>491</v>
      </c>
      <c r="E14" s="83">
        <v>709</v>
      </c>
      <c r="F14" s="84">
        <v>638</v>
      </c>
      <c r="G14" s="83">
        <v>623</v>
      </c>
      <c r="H14" s="85">
        <v>697</v>
      </c>
      <c r="I14" s="6">
        <v>757</v>
      </c>
      <c r="J14" s="6">
        <v>822</v>
      </c>
    </row>
    <row r="15" spans="1:10" ht="21.75" customHeight="1" x14ac:dyDescent="0.2">
      <c r="A15" s="81">
        <v>11</v>
      </c>
      <c r="B15" s="86" t="s">
        <v>13</v>
      </c>
      <c r="C15" s="83">
        <v>2217</v>
      </c>
      <c r="D15" s="83">
        <v>3826</v>
      </c>
      <c r="E15" s="83">
        <v>5633</v>
      </c>
      <c r="F15" s="84">
        <v>6764</v>
      </c>
      <c r="G15" s="83">
        <v>6550</v>
      </c>
      <c r="H15" s="85">
        <v>7664</v>
      </c>
      <c r="I15" s="6">
        <v>8354</v>
      </c>
      <c r="J15" s="6">
        <v>7815</v>
      </c>
    </row>
    <row r="16" spans="1:10" ht="21.75" customHeight="1" x14ac:dyDescent="0.2">
      <c r="A16" s="81">
        <v>12</v>
      </c>
      <c r="B16" s="86" t="s">
        <v>14</v>
      </c>
      <c r="C16" s="83">
        <v>2694</v>
      </c>
      <c r="D16" s="83">
        <v>5012</v>
      </c>
      <c r="E16" s="83">
        <v>3080</v>
      </c>
      <c r="F16" s="84">
        <v>3032</v>
      </c>
      <c r="G16" s="83">
        <v>2914</v>
      </c>
      <c r="H16" s="85">
        <v>2629</v>
      </c>
      <c r="I16" s="6">
        <v>2783</v>
      </c>
      <c r="J16" s="6">
        <v>2922</v>
      </c>
    </row>
    <row r="17" spans="1:10" ht="21.75" customHeight="1" x14ac:dyDescent="0.2">
      <c r="A17" s="81">
        <v>13</v>
      </c>
      <c r="B17" s="86" t="s">
        <v>15</v>
      </c>
      <c r="C17" s="83">
        <v>7446</v>
      </c>
      <c r="D17" s="83">
        <v>5371</v>
      </c>
      <c r="E17" s="83">
        <v>5467</v>
      </c>
      <c r="F17" s="84">
        <v>5683</v>
      </c>
      <c r="G17" s="83">
        <v>5733</v>
      </c>
      <c r="H17" s="85">
        <v>5920</v>
      </c>
      <c r="I17" s="6">
        <v>5552</v>
      </c>
      <c r="J17" s="6">
        <v>5713</v>
      </c>
    </row>
    <row r="18" spans="1:10" ht="21.75" customHeight="1" x14ac:dyDescent="0.2">
      <c r="A18" s="81">
        <v>14</v>
      </c>
      <c r="B18" s="86" t="s">
        <v>16</v>
      </c>
      <c r="C18" s="83">
        <v>1146</v>
      </c>
      <c r="D18" s="83">
        <v>1903</v>
      </c>
      <c r="E18" s="83">
        <v>2632</v>
      </c>
      <c r="F18" s="84">
        <v>2801</v>
      </c>
      <c r="G18" s="83">
        <v>2755</v>
      </c>
      <c r="H18" s="85">
        <v>3146</v>
      </c>
      <c r="I18" s="6">
        <v>2951</v>
      </c>
      <c r="J18" s="6">
        <v>2959</v>
      </c>
    </row>
    <row r="19" spans="1:10" ht="21.75" customHeight="1" x14ac:dyDescent="0.2">
      <c r="A19" s="81">
        <v>15</v>
      </c>
      <c r="B19" s="86" t="s">
        <v>17</v>
      </c>
      <c r="C19" s="83">
        <v>5751</v>
      </c>
      <c r="D19" s="83">
        <v>7250</v>
      </c>
      <c r="E19" s="83">
        <v>6267</v>
      </c>
      <c r="F19" s="84">
        <v>6871</v>
      </c>
      <c r="G19" s="83">
        <v>7090</v>
      </c>
      <c r="H19" s="85">
        <v>7087</v>
      </c>
      <c r="I19" s="6">
        <v>7773</v>
      </c>
      <c r="J19" s="6">
        <v>8073</v>
      </c>
    </row>
    <row r="20" spans="1:10" ht="21.75" customHeight="1" x14ac:dyDescent="0.2">
      <c r="A20" s="81">
        <v>16</v>
      </c>
      <c r="B20" s="86" t="s">
        <v>18</v>
      </c>
      <c r="C20" s="83">
        <v>8269</v>
      </c>
      <c r="D20" s="83">
        <v>9320</v>
      </c>
      <c r="E20" s="83">
        <v>8978</v>
      </c>
      <c r="F20" s="84">
        <v>9466</v>
      </c>
      <c r="G20" s="83">
        <v>9079</v>
      </c>
      <c r="H20" s="85">
        <v>9142</v>
      </c>
      <c r="I20" s="6">
        <v>9558</v>
      </c>
      <c r="J20" s="6">
        <v>9831</v>
      </c>
    </row>
    <row r="21" spans="1:10" ht="21.75" customHeight="1" x14ac:dyDescent="0.2">
      <c r="A21" s="81">
        <v>17</v>
      </c>
      <c r="B21" s="86" t="s">
        <v>19</v>
      </c>
      <c r="C21" s="83">
        <v>95</v>
      </c>
      <c r="D21" s="83">
        <v>136</v>
      </c>
      <c r="E21" s="83">
        <v>142</v>
      </c>
      <c r="F21" s="84">
        <v>197</v>
      </c>
      <c r="G21" s="83">
        <v>193</v>
      </c>
      <c r="H21" s="85">
        <v>224</v>
      </c>
      <c r="I21" s="6">
        <v>243</v>
      </c>
      <c r="J21" s="6">
        <v>220</v>
      </c>
    </row>
    <row r="22" spans="1:10" ht="21.75" customHeight="1" x14ac:dyDescent="0.2">
      <c r="A22" s="81">
        <v>18</v>
      </c>
      <c r="B22" s="86" t="s">
        <v>20</v>
      </c>
      <c r="C22" s="83">
        <v>140</v>
      </c>
      <c r="D22" s="83">
        <v>352</v>
      </c>
      <c r="E22" s="83">
        <v>405</v>
      </c>
      <c r="F22" s="84">
        <v>542</v>
      </c>
      <c r="G22" s="83">
        <v>578</v>
      </c>
      <c r="H22" s="85">
        <v>668</v>
      </c>
      <c r="I22" s="6">
        <v>710</v>
      </c>
      <c r="J22" s="6">
        <v>657</v>
      </c>
    </row>
    <row r="23" spans="1:10" ht="21.75" customHeight="1" x14ac:dyDescent="0.2">
      <c r="A23" s="81">
        <v>19</v>
      </c>
      <c r="B23" s="86" t="s">
        <v>21</v>
      </c>
      <c r="C23" s="83">
        <v>95</v>
      </c>
      <c r="D23" s="83">
        <v>130</v>
      </c>
      <c r="E23" s="83">
        <v>122</v>
      </c>
      <c r="F23" s="84">
        <v>172</v>
      </c>
      <c r="G23" s="83">
        <v>190</v>
      </c>
      <c r="H23" s="85">
        <v>223</v>
      </c>
      <c r="I23" s="6">
        <v>535</v>
      </c>
      <c r="J23" s="6">
        <v>467</v>
      </c>
    </row>
    <row r="24" spans="1:10" ht="21.75" customHeight="1" x14ac:dyDescent="0.2">
      <c r="A24" s="81">
        <v>20</v>
      </c>
      <c r="B24" s="86" t="s">
        <v>22</v>
      </c>
      <c r="C24" s="83">
        <v>70</v>
      </c>
      <c r="D24" s="83">
        <v>217</v>
      </c>
      <c r="E24" s="83">
        <v>238</v>
      </c>
      <c r="F24" s="84">
        <v>300</v>
      </c>
      <c r="G24" s="83">
        <v>322</v>
      </c>
      <c r="H24" s="85">
        <v>372</v>
      </c>
      <c r="I24" s="6">
        <v>381</v>
      </c>
      <c r="J24" s="6">
        <v>379</v>
      </c>
    </row>
    <row r="25" spans="1:10" ht="21.75" customHeight="1" x14ac:dyDescent="0.2">
      <c r="A25" s="81">
        <v>21</v>
      </c>
      <c r="B25" s="86" t="s">
        <v>23</v>
      </c>
      <c r="C25" s="83">
        <v>4364</v>
      </c>
      <c r="D25" s="83">
        <v>6381</v>
      </c>
      <c r="E25" s="83">
        <v>4598</v>
      </c>
      <c r="F25" s="84">
        <v>4435</v>
      </c>
      <c r="G25" s="83">
        <v>4301</v>
      </c>
      <c r="H25" s="85">
        <v>4013</v>
      </c>
      <c r="I25" s="6">
        <v>3986</v>
      </c>
      <c r="J25" s="6">
        <v>3993</v>
      </c>
    </row>
    <row r="26" spans="1:10" ht="21.75" customHeight="1" x14ac:dyDescent="0.2">
      <c r="A26" s="81">
        <v>22</v>
      </c>
      <c r="B26" s="86" t="s">
        <v>24</v>
      </c>
      <c r="C26" s="83">
        <v>1634</v>
      </c>
      <c r="D26" s="83">
        <v>1608</v>
      </c>
      <c r="E26" s="83">
        <v>1823</v>
      </c>
      <c r="F26" s="84">
        <v>1699</v>
      </c>
      <c r="G26" s="83">
        <v>1699</v>
      </c>
      <c r="H26" s="85">
        <v>1499</v>
      </c>
      <c r="I26" s="6">
        <v>1544</v>
      </c>
      <c r="J26" s="6">
        <v>1622</v>
      </c>
    </row>
    <row r="27" spans="1:10" ht="21.75" customHeight="1" x14ac:dyDescent="0.2">
      <c r="A27" s="81">
        <v>23</v>
      </c>
      <c r="B27" s="86" t="s">
        <v>25</v>
      </c>
      <c r="C27" s="83">
        <v>5286</v>
      </c>
      <c r="D27" s="83">
        <v>8638</v>
      </c>
      <c r="E27" s="83">
        <v>8379</v>
      </c>
      <c r="F27" s="84">
        <v>8274</v>
      </c>
      <c r="G27" s="83">
        <v>8272</v>
      </c>
      <c r="H27" s="85">
        <v>7860</v>
      </c>
      <c r="I27" s="6">
        <v>8269</v>
      </c>
      <c r="J27" s="6">
        <v>8266</v>
      </c>
    </row>
    <row r="28" spans="1:10" ht="21.75" customHeight="1" x14ac:dyDescent="0.2">
      <c r="A28" s="81">
        <v>24</v>
      </c>
      <c r="B28" s="86" t="s">
        <v>26</v>
      </c>
      <c r="C28" s="83">
        <v>14</v>
      </c>
      <c r="D28" s="83">
        <v>22</v>
      </c>
      <c r="E28" s="83">
        <v>27</v>
      </c>
      <c r="F28" s="84">
        <v>20</v>
      </c>
      <c r="G28" s="83">
        <v>25</v>
      </c>
      <c r="H28" s="85">
        <v>31</v>
      </c>
      <c r="I28" s="6">
        <v>35</v>
      </c>
      <c r="J28" s="6">
        <v>35</v>
      </c>
    </row>
    <row r="29" spans="1:10" ht="21.75" customHeight="1" x14ac:dyDescent="0.2">
      <c r="A29" s="81">
        <v>25</v>
      </c>
      <c r="B29" s="86" t="s">
        <v>27</v>
      </c>
      <c r="C29" s="83">
        <v>6054</v>
      </c>
      <c r="D29" s="83">
        <v>4991</v>
      </c>
      <c r="E29" s="83">
        <v>5621</v>
      </c>
      <c r="F29" s="84">
        <v>4968</v>
      </c>
      <c r="G29" s="83">
        <v>4718</v>
      </c>
      <c r="H29" s="85">
        <v>4866</v>
      </c>
      <c r="I29" s="6">
        <v>4505</v>
      </c>
      <c r="J29" s="6">
        <v>4671</v>
      </c>
    </row>
    <row r="30" spans="1:10" ht="21.75" customHeight="1" x14ac:dyDescent="0.2">
      <c r="A30" s="81">
        <v>26</v>
      </c>
      <c r="B30" s="86" t="s">
        <v>82</v>
      </c>
      <c r="C30" s="83"/>
      <c r="D30" s="83"/>
      <c r="E30" s="83"/>
      <c r="F30" s="84"/>
      <c r="G30" s="83"/>
      <c r="H30" s="85"/>
      <c r="I30" s="6">
        <v>2549</v>
      </c>
      <c r="J30" s="6">
        <v>2669</v>
      </c>
    </row>
    <row r="31" spans="1:10" ht="21.75" customHeight="1" x14ac:dyDescent="0.2">
      <c r="A31" s="81">
        <v>27</v>
      </c>
      <c r="B31" s="86" t="s">
        <v>29</v>
      </c>
      <c r="C31" s="83">
        <v>68</v>
      </c>
      <c r="D31" s="83">
        <v>116</v>
      </c>
      <c r="E31" s="83">
        <v>134</v>
      </c>
      <c r="F31" s="84">
        <v>171</v>
      </c>
      <c r="G31" s="83">
        <v>184</v>
      </c>
      <c r="H31" s="85">
        <v>213</v>
      </c>
      <c r="I31" s="6">
        <v>233</v>
      </c>
      <c r="J31" s="6">
        <v>215</v>
      </c>
    </row>
    <row r="32" spans="1:10" ht="21.75" customHeight="1" x14ac:dyDescent="0.2">
      <c r="A32" s="81">
        <v>28</v>
      </c>
      <c r="B32" s="86" t="s">
        <v>30</v>
      </c>
      <c r="C32" s="83">
        <v>7545</v>
      </c>
      <c r="D32" s="83">
        <v>7715</v>
      </c>
      <c r="E32" s="83">
        <v>8203</v>
      </c>
      <c r="F32" s="84">
        <v>7381</v>
      </c>
      <c r="G32" s="83">
        <v>7382</v>
      </c>
      <c r="H32" s="85">
        <v>6895</v>
      </c>
      <c r="I32" s="6">
        <v>7044</v>
      </c>
      <c r="J32" s="6">
        <v>7442</v>
      </c>
    </row>
    <row r="33" spans="1:10" ht="21.75" customHeight="1" x14ac:dyDescent="0.2">
      <c r="A33" s="81">
        <v>29</v>
      </c>
      <c r="B33" s="86" t="s">
        <v>31</v>
      </c>
      <c r="C33" s="83">
        <v>448</v>
      </c>
      <c r="D33" s="83">
        <v>571</v>
      </c>
      <c r="E33" s="83">
        <v>658</v>
      </c>
      <c r="F33" s="84">
        <v>665</v>
      </c>
      <c r="G33" s="83">
        <v>642</v>
      </c>
      <c r="H33" s="85">
        <v>703</v>
      </c>
      <c r="I33" s="6">
        <v>752</v>
      </c>
      <c r="J33" s="6">
        <v>767</v>
      </c>
    </row>
    <row r="34" spans="1:10" ht="21.75" customHeight="1" x14ac:dyDescent="0.2">
      <c r="A34" s="81">
        <v>30</v>
      </c>
      <c r="B34" s="86" t="s">
        <v>32</v>
      </c>
      <c r="C34" s="83">
        <v>3264</v>
      </c>
      <c r="D34" s="83">
        <v>1731</v>
      </c>
      <c r="E34" s="83">
        <v>2269</v>
      </c>
      <c r="F34" s="84">
        <v>2458</v>
      </c>
      <c r="G34" s="83">
        <v>2335</v>
      </c>
      <c r="H34" s="85">
        <v>2144</v>
      </c>
      <c r="I34" s="6">
        <v>2088</v>
      </c>
      <c r="J34" s="6">
        <v>2136</v>
      </c>
    </row>
    <row r="35" spans="1:10" ht="21.75" customHeight="1" x14ac:dyDescent="0.2">
      <c r="A35" s="81">
        <v>31</v>
      </c>
      <c r="B35" s="86" t="s">
        <v>33</v>
      </c>
      <c r="C35" s="83">
        <v>83</v>
      </c>
      <c r="D35" s="83">
        <v>33</v>
      </c>
      <c r="E35" s="83">
        <v>53</v>
      </c>
      <c r="F35" s="84">
        <v>44</v>
      </c>
      <c r="G35" s="83">
        <v>39</v>
      </c>
      <c r="H35" s="85">
        <v>41</v>
      </c>
      <c r="I35" s="6">
        <v>37</v>
      </c>
      <c r="J35" s="6">
        <v>35</v>
      </c>
    </row>
    <row r="36" spans="1:10" ht="21.75" customHeight="1" x14ac:dyDescent="0.2">
      <c r="A36" s="81">
        <v>32</v>
      </c>
      <c r="B36" s="86" t="s">
        <v>34</v>
      </c>
      <c r="C36" s="83">
        <v>2</v>
      </c>
      <c r="D36" s="83">
        <v>8</v>
      </c>
      <c r="E36" s="83">
        <v>9</v>
      </c>
      <c r="F36" s="84">
        <v>11</v>
      </c>
      <c r="G36" s="83">
        <v>10</v>
      </c>
      <c r="H36" s="85">
        <v>10</v>
      </c>
      <c r="I36" s="6">
        <v>9</v>
      </c>
      <c r="J36" s="85">
        <v>10</v>
      </c>
    </row>
    <row r="37" spans="1:10" ht="21.75" customHeight="1" x14ac:dyDescent="0.2">
      <c r="A37" s="81">
        <v>33</v>
      </c>
      <c r="B37" s="86" t="s">
        <v>906</v>
      </c>
      <c r="C37" s="83">
        <v>27</v>
      </c>
      <c r="D37" s="83">
        <v>35</v>
      </c>
      <c r="E37" s="83">
        <v>28</v>
      </c>
      <c r="F37" s="84">
        <v>27</v>
      </c>
      <c r="G37" s="83">
        <v>29</v>
      </c>
      <c r="H37" s="85">
        <v>29</v>
      </c>
      <c r="I37" s="6">
        <v>28</v>
      </c>
      <c r="J37" s="85">
        <v>30</v>
      </c>
    </row>
    <row r="38" spans="1:10" ht="21.75" customHeight="1" x14ac:dyDescent="0.2">
      <c r="A38" s="81">
        <v>34</v>
      </c>
      <c r="B38" s="86" t="s">
        <v>36</v>
      </c>
      <c r="C38" s="83">
        <v>4</v>
      </c>
      <c r="D38" s="83">
        <v>6</v>
      </c>
      <c r="E38" s="83">
        <v>9</v>
      </c>
      <c r="F38" s="84">
        <v>9</v>
      </c>
      <c r="G38" s="83">
        <v>9</v>
      </c>
      <c r="H38" s="85">
        <v>9</v>
      </c>
      <c r="I38" s="6">
        <v>10</v>
      </c>
      <c r="J38" s="85">
        <v>10</v>
      </c>
    </row>
    <row r="39" spans="1:10" ht="21.75" customHeight="1" x14ac:dyDescent="0.2">
      <c r="A39" s="81">
        <v>35</v>
      </c>
      <c r="B39" s="86" t="s">
        <v>39</v>
      </c>
      <c r="C39" s="83">
        <v>0</v>
      </c>
      <c r="D39" s="83">
        <v>2</v>
      </c>
      <c r="E39" s="83">
        <v>4</v>
      </c>
      <c r="F39" s="84">
        <v>4</v>
      </c>
      <c r="G39" s="83">
        <v>5</v>
      </c>
      <c r="H39" s="85">
        <v>5</v>
      </c>
      <c r="I39" s="6">
        <v>4</v>
      </c>
      <c r="J39" s="85">
        <v>2</v>
      </c>
    </row>
    <row r="40" spans="1:10" ht="21.75" customHeight="1" x14ac:dyDescent="0.2">
      <c r="A40" s="81">
        <v>36</v>
      </c>
      <c r="B40" s="86" t="s">
        <v>41</v>
      </c>
      <c r="C40" s="83">
        <v>35</v>
      </c>
      <c r="D40" s="83">
        <v>35</v>
      </c>
      <c r="E40" s="83">
        <v>42</v>
      </c>
      <c r="F40" s="84">
        <v>34</v>
      </c>
      <c r="G40" s="83">
        <v>31</v>
      </c>
      <c r="H40" s="85">
        <v>29</v>
      </c>
      <c r="I40" s="6">
        <v>27</v>
      </c>
      <c r="J40" s="85">
        <v>27</v>
      </c>
    </row>
    <row r="41" spans="1:10" ht="21.75" customHeight="1" x14ac:dyDescent="0.25">
      <c r="A41" s="369" t="s">
        <v>42</v>
      </c>
      <c r="B41" s="370"/>
      <c r="C41" s="88">
        <v>81472</v>
      </c>
      <c r="D41" s="88">
        <v>99896</v>
      </c>
      <c r="E41" s="88">
        <v>91663</v>
      </c>
      <c r="F41" s="89">
        <v>92769</v>
      </c>
      <c r="G41" s="88">
        <v>90844</v>
      </c>
      <c r="H41" s="90">
        <f>SUM(H5:H40)</f>
        <v>91267</v>
      </c>
      <c r="I41" s="90">
        <f>SUM(I5:I40)-1</f>
        <v>92571</v>
      </c>
      <c r="J41" s="90">
        <v>93815</v>
      </c>
    </row>
    <row r="42" spans="1:10" ht="21.75" customHeight="1" x14ac:dyDescent="0.25">
      <c r="A42" s="371" t="s">
        <v>51</v>
      </c>
      <c r="B42" s="372"/>
      <c r="C42" s="88">
        <v>2.48</v>
      </c>
      <c r="D42" s="88">
        <v>3.04</v>
      </c>
      <c r="E42" s="88">
        <v>2.79</v>
      </c>
      <c r="F42" s="91">
        <v>2.82</v>
      </c>
      <c r="G42" s="88">
        <v>2.76</v>
      </c>
      <c r="H42" s="90">
        <v>2.78</v>
      </c>
      <c r="I42" s="90">
        <v>2.82</v>
      </c>
      <c r="J42" s="90">
        <v>2.85</v>
      </c>
    </row>
    <row r="43" spans="1:10" ht="23.25" customHeight="1" x14ac:dyDescent="0.25">
      <c r="A43" s="368" t="s">
        <v>919</v>
      </c>
      <c r="B43" s="368"/>
      <c r="C43" s="368"/>
      <c r="D43" s="368"/>
      <c r="E43" s="368"/>
      <c r="F43" s="368"/>
      <c r="G43" s="368"/>
      <c r="H43" s="368"/>
      <c r="I43" s="92"/>
    </row>
    <row r="50" spans="5:5" x14ac:dyDescent="0.25">
      <c r="E50" s="76"/>
    </row>
  </sheetData>
  <mergeCells count="5">
    <mergeCell ref="A43:H43"/>
    <mergeCell ref="A41:B41"/>
    <mergeCell ref="A42:B42"/>
    <mergeCell ref="A1:J1"/>
    <mergeCell ref="A2:J2"/>
  </mergeCells>
  <pageMargins left="0.7" right="0.7" top="0.75" bottom="0.75" header="0.3" footer="0.3"/>
  <pageSetup scale="7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1"/>
  <sheetViews>
    <sheetView view="pageBreakPreview" zoomScaleNormal="90" zoomScaleSheetLayoutView="100" workbookViewId="0">
      <selection activeCell="B26" sqref="B26:N42"/>
    </sheetView>
  </sheetViews>
  <sheetFormatPr defaultRowHeight="15" x14ac:dyDescent="0.25"/>
  <cols>
    <col min="1" max="1" width="5.7109375" style="119" customWidth="1"/>
    <col min="2" max="2" width="20.5703125" style="76" customWidth="1"/>
    <col min="3" max="3" width="13.140625" style="76" customWidth="1"/>
    <col min="4" max="4" width="13.42578125" style="76" hidden="1" customWidth="1"/>
    <col min="5" max="5" width="12.85546875" style="76" hidden="1" customWidth="1"/>
    <col min="6" max="6" width="11.140625" style="76" customWidth="1"/>
    <col min="7" max="7" width="10.42578125" style="76" customWidth="1"/>
    <col min="8" max="8" width="10.28515625" style="76" customWidth="1"/>
    <col min="9" max="9" width="10.85546875" style="76" customWidth="1"/>
    <col min="10" max="10" width="12.28515625" style="76" customWidth="1"/>
    <col min="11" max="11" width="10.28515625" style="76" customWidth="1"/>
    <col min="12" max="12" width="10.5703125" style="76" customWidth="1"/>
    <col min="13" max="13" width="9.5703125" style="76" bestFit="1" customWidth="1"/>
    <col min="14" max="241" width="9.140625" style="76"/>
    <col min="242" max="242" width="5.7109375" style="76" customWidth="1"/>
    <col min="243" max="243" width="27.85546875" style="76" customWidth="1"/>
    <col min="244" max="244" width="20.42578125" style="76" customWidth="1"/>
    <col min="245" max="245" width="17.42578125" style="76" customWidth="1"/>
    <col min="246" max="246" width="17.5703125" style="76" customWidth="1"/>
    <col min="247" max="247" width="14.5703125" style="76" customWidth="1"/>
    <col min="248" max="248" width="14.7109375" style="76" customWidth="1"/>
    <col min="249" max="497" width="9.140625" style="76"/>
    <col min="498" max="498" width="5.7109375" style="76" customWidth="1"/>
    <col min="499" max="499" width="27.85546875" style="76" customWidth="1"/>
    <col min="500" max="500" width="20.42578125" style="76" customWidth="1"/>
    <col min="501" max="501" width="17.42578125" style="76" customWidth="1"/>
    <col min="502" max="502" width="17.5703125" style="76" customWidth="1"/>
    <col min="503" max="503" width="14.5703125" style="76" customWidth="1"/>
    <col min="504" max="504" width="14.7109375" style="76" customWidth="1"/>
    <col min="505" max="753" width="9.140625" style="76"/>
    <col min="754" max="754" width="5.7109375" style="76" customWidth="1"/>
    <col min="755" max="755" width="27.85546875" style="76" customWidth="1"/>
    <col min="756" max="756" width="20.42578125" style="76" customWidth="1"/>
    <col min="757" max="757" width="17.42578125" style="76" customWidth="1"/>
    <col min="758" max="758" width="17.5703125" style="76" customWidth="1"/>
    <col min="759" max="759" width="14.5703125" style="76" customWidth="1"/>
    <col min="760" max="760" width="14.7109375" style="76" customWidth="1"/>
    <col min="761" max="1009" width="9.140625" style="76"/>
    <col min="1010" max="1010" width="5.7109375" style="76" customWidth="1"/>
    <col min="1011" max="1011" width="27.85546875" style="76" customWidth="1"/>
    <col min="1012" max="1012" width="20.42578125" style="76" customWidth="1"/>
    <col min="1013" max="1013" width="17.42578125" style="76" customWidth="1"/>
    <col min="1014" max="1014" width="17.5703125" style="76" customWidth="1"/>
    <col min="1015" max="1015" width="14.5703125" style="76" customWidth="1"/>
    <col min="1016" max="1016" width="14.7109375" style="76" customWidth="1"/>
    <col min="1017" max="1265" width="9.140625" style="76"/>
    <col min="1266" max="1266" width="5.7109375" style="76" customWidth="1"/>
    <col min="1267" max="1267" width="27.85546875" style="76" customWidth="1"/>
    <col min="1268" max="1268" width="20.42578125" style="76" customWidth="1"/>
    <col min="1269" max="1269" width="17.42578125" style="76" customWidth="1"/>
    <col min="1270" max="1270" width="17.5703125" style="76" customWidth="1"/>
    <col min="1271" max="1271" width="14.5703125" style="76" customWidth="1"/>
    <col min="1272" max="1272" width="14.7109375" style="76" customWidth="1"/>
    <col min="1273" max="1521" width="9.140625" style="76"/>
    <col min="1522" max="1522" width="5.7109375" style="76" customWidth="1"/>
    <col min="1523" max="1523" width="27.85546875" style="76" customWidth="1"/>
    <col min="1524" max="1524" width="20.42578125" style="76" customWidth="1"/>
    <col min="1525" max="1525" width="17.42578125" style="76" customWidth="1"/>
    <col min="1526" max="1526" width="17.5703125" style="76" customWidth="1"/>
    <col min="1527" max="1527" width="14.5703125" style="76" customWidth="1"/>
    <col min="1528" max="1528" width="14.7109375" style="76" customWidth="1"/>
    <col min="1529" max="1777" width="9.140625" style="76"/>
    <col min="1778" max="1778" width="5.7109375" style="76" customWidth="1"/>
    <col min="1779" max="1779" width="27.85546875" style="76" customWidth="1"/>
    <col min="1780" max="1780" width="20.42578125" style="76" customWidth="1"/>
    <col min="1781" max="1781" width="17.42578125" style="76" customWidth="1"/>
    <col min="1782" max="1782" width="17.5703125" style="76" customWidth="1"/>
    <col min="1783" max="1783" width="14.5703125" style="76" customWidth="1"/>
    <col min="1784" max="1784" width="14.7109375" style="76" customWidth="1"/>
    <col min="1785" max="2033" width="9.140625" style="76"/>
    <col min="2034" max="2034" width="5.7109375" style="76" customWidth="1"/>
    <col min="2035" max="2035" width="27.85546875" style="76" customWidth="1"/>
    <col min="2036" max="2036" width="20.42578125" style="76" customWidth="1"/>
    <col min="2037" max="2037" width="17.42578125" style="76" customWidth="1"/>
    <col min="2038" max="2038" width="17.5703125" style="76" customWidth="1"/>
    <col min="2039" max="2039" width="14.5703125" style="76" customWidth="1"/>
    <col min="2040" max="2040" width="14.7109375" style="76" customWidth="1"/>
    <col min="2041" max="2289" width="9.140625" style="76"/>
    <col min="2290" max="2290" width="5.7109375" style="76" customWidth="1"/>
    <col min="2291" max="2291" width="27.85546875" style="76" customWidth="1"/>
    <col min="2292" max="2292" width="20.42578125" style="76" customWidth="1"/>
    <col min="2293" max="2293" width="17.42578125" style="76" customWidth="1"/>
    <col min="2294" max="2294" width="17.5703125" style="76" customWidth="1"/>
    <col min="2295" max="2295" width="14.5703125" style="76" customWidth="1"/>
    <col min="2296" max="2296" width="14.7109375" style="76" customWidth="1"/>
    <col min="2297" max="2545" width="9.140625" style="76"/>
    <col min="2546" max="2546" width="5.7109375" style="76" customWidth="1"/>
    <col min="2547" max="2547" width="27.85546875" style="76" customWidth="1"/>
    <col min="2548" max="2548" width="20.42578125" style="76" customWidth="1"/>
    <col min="2549" max="2549" width="17.42578125" style="76" customWidth="1"/>
    <col min="2550" max="2550" width="17.5703125" style="76" customWidth="1"/>
    <col min="2551" max="2551" width="14.5703125" style="76" customWidth="1"/>
    <col min="2552" max="2552" width="14.7109375" style="76" customWidth="1"/>
    <col min="2553" max="2801" width="9.140625" style="76"/>
    <col min="2802" max="2802" width="5.7109375" style="76" customWidth="1"/>
    <col min="2803" max="2803" width="27.85546875" style="76" customWidth="1"/>
    <col min="2804" max="2804" width="20.42578125" style="76" customWidth="1"/>
    <col min="2805" max="2805" width="17.42578125" style="76" customWidth="1"/>
    <col min="2806" max="2806" width="17.5703125" style="76" customWidth="1"/>
    <col min="2807" max="2807" width="14.5703125" style="76" customWidth="1"/>
    <col min="2808" max="2808" width="14.7109375" style="76" customWidth="1"/>
    <col min="2809" max="3057" width="9.140625" style="76"/>
    <col min="3058" max="3058" width="5.7109375" style="76" customWidth="1"/>
    <col min="3059" max="3059" width="27.85546875" style="76" customWidth="1"/>
    <col min="3060" max="3060" width="20.42578125" style="76" customWidth="1"/>
    <col min="3061" max="3061" width="17.42578125" style="76" customWidth="1"/>
    <col min="3062" max="3062" width="17.5703125" style="76" customWidth="1"/>
    <col min="3063" max="3063" width="14.5703125" style="76" customWidth="1"/>
    <col min="3064" max="3064" width="14.7109375" style="76" customWidth="1"/>
    <col min="3065" max="3313" width="9.140625" style="76"/>
    <col min="3314" max="3314" width="5.7109375" style="76" customWidth="1"/>
    <col min="3315" max="3315" width="27.85546875" style="76" customWidth="1"/>
    <col min="3316" max="3316" width="20.42578125" style="76" customWidth="1"/>
    <col min="3317" max="3317" width="17.42578125" style="76" customWidth="1"/>
    <col min="3318" max="3318" width="17.5703125" style="76" customWidth="1"/>
    <col min="3319" max="3319" width="14.5703125" style="76" customWidth="1"/>
    <col min="3320" max="3320" width="14.7109375" style="76" customWidth="1"/>
    <col min="3321" max="3569" width="9.140625" style="76"/>
    <col min="3570" max="3570" width="5.7109375" style="76" customWidth="1"/>
    <col min="3571" max="3571" width="27.85546875" style="76" customWidth="1"/>
    <col min="3572" max="3572" width="20.42578125" style="76" customWidth="1"/>
    <col min="3573" max="3573" width="17.42578125" style="76" customWidth="1"/>
    <col min="3574" max="3574" width="17.5703125" style="76" customWidth="1"/>
    <col min="3575" max="3575" width="14.5703125" style="76" customWidth="1"/>
    <col min="3576" max="3576" width="14.7109375" style="76" customWidth="1"/>
    <col min="3577" max="3825" width="9.140625" style="76"/>
    <col min="3826" max="3826" width="5.7109375" style="76" customWidth="1"/>
    <col min="3827" max="3827" width="27.85546875" style="76" customWidth="1"/>
    <col min="3828" max="3828" width="20.42578125" style="76" customWidth="1"/>
    <col min="3829" max="3829" width="17.42578125" style="76" customWidth="1"/>
    <col min="3830" max="3830" width="17.5703125" style="76" customWidth="1"/>
    <col min="3831" max="3831" width="14.5703125" style="76" customWidth="1"/>
    <col min="3832" max="3832" width="14.7109375" style="76" customWidth="1"/>
    <col min="3833" max="4081" width="9.140625" style="76"/>
    <col min="4082" max="4082" width="5.7109375" style="76" customWidth="1"/>
    <col min="4083" max="4083" width="27.85546875" style="76" customWidth="1"/>
    <col min="4084" max="4084" width="20.42578125" style="76" customWidth="1"/>
    <col min="4085" max="4085" width="17.42578125" style="76" customWidth="1"/>
    <col min="4086" max="4086" width="17.5703125" style="76" customWidth="1"/>
    <col min="4087" max="4087" width="14.5703125" style="76" customWidth="1"/>
    <col min="4088" max="4088" width="14.7109375" style="76" customWidth="1"/>
    <col min="4089" max="4337" width="9.140625" style="76"/>
    <col min="4338" max="4338" width="5.7109375" style="76" customWidth="1"/>
    <col min="4339" max="4339" width="27.85546875" style="76" customWidth="1"/>
    <col min="4340" max="4340" width="20.42578125" style="76" customWidth="1"/>
    <col min="4341" max="4341" width="17.42578125" style="76" customWidth="1"/>
    <col min="4342" max="4342" width="17.5703125" style="76" customWidth="1"/>
    <col min="4343" max="4343" width="14.5703125" style="76" customWidth="1"/>
    <col min="4344" max="4344" width="14.7109375" style="76" customWidth="1"/>
    <col min="4345" max="4593" width="9.140625" style="76"/>
    <col min="4594" max="4594" width="5.7109375" style="76" customWidth="1"/>
    <col min="4595" max="4595" width="27.85546875" style="76" customWidth="1"/>
    <col min="4596" max="4596" width="20.42578125" style="76" customWidth="1"/>
    <col min="4597" max="4597" width="17.42578125" style="76" customWidth="1"/>
    <col min="4598" max="4598" width="17.5703125" style="76" customWidth="1"/>
    <col min="4599" max="4599" width="14.5703125" style="76" customWidth="1"/>
    <col min="4600" max="4600" width="14.7109375" style="76" customWidth="1"/>
    <col min="4601" max="4849" width="9.140625" style="76"/>
    <col min="4850" max="4850" width="5.7109375" style="76" customWidth="1"/>
    <col min="4851" max="4851" width="27.85546875" style="76" customWidth="1"/>
    <col min="4852" max="4852" width="20.42578125" style="76" customWidth="1"/>
    <col min="4853" max="4853" width="17.42578125" style="76" customWidth="1"/>
    <col min="4854" max="4854" width="17.5703125" style="76" customWidth="1"/>
    <col min="4855" max="4855" width="14.5703125" style="76" customWidth="1"/>
    <col min="4856" max="4856" width="14.7109375" style="76" customWidth="1"/>
    <col min="4857" max="5105" width="9.140625" style="76"/>
    <col min="5106" max="5106" width="5.7109375" style="76" customWidth="1"/>
    <col min="5107" max="5107" width="27.85546875" style="76" customWidth="1"/>
    <col min="5108" max="5108" width="20.42578125" style="76" customWidth="1"/>
    <col min="5109" max="5109" width="17.42578125" style="76" customWidth="1"/>
    <col min="5110" max="5110" width="17.5703125" style="76" customWidth="1"/>
    <col min="5111" max="5111" width="14.5703125" style="76" customWidth="1"/>
    <col min="5112" max="5112" width="14.7109375" style="76" customWidth="1"/>
    <col min="5113" max="5361" width="9.140625" style="76"/>
    <col min="5362" max="5362" width="5.7109375" style="76" customWidth="1"/>
    <col min="5363" max="5363" width="27.85546875" style="76" customWidth="1"/>
    <col min="5364" max="5364" width="20.42578125" style="76" customWidth="1"/>
    <col min="5365" max="5365" width="17.42578125" style="76" customWidth="1"/>
    <col min="5366" max="5366" width="17.5703125" style="76" customWidth="1"/>
    <col min="5367" max="5367" width="14.5703125" style="76" customWidth="1"/>
    <col min="5368" max="5368" width="14.7109375" style="76" customWidth="1"/>
    <col min="5369" max="5617" width="9.140625" style="76"/>
    <col min="5618" max="5618" width="5.7109375" style="76" customWidth="1"/>
    <col min="5619" max="5619" width="27.85546875" style="76" customWidth="1"/>
    <col min="5620" max="5620" width="20.42578125" style="76" customWidth="1"/>
    <col min="5621" max="5621" width="17.42578125" style="76" customWidth="1"/>
    <col min="5622" max="5622" width="17.5703125" style="76" customWidth="1"/>
    <col min="5623" max="5623" width="14.5703125" style="76" customWidth="1"/>
    <col min="5624" max="5624" width="14.7109375" style="76" customWidth="1"/>
    <col min="5625" max="5873" width="9.140625" style="76"/>
    <col min="5874" max="5874" width="5.7109375" style="76" customWidth="1"/>
    <col min="5875" max="5875" width="27.85546875" style="76" customWidth="1"/>
    <col min="5876" max="5876" width="20.42578125" style="76" customWidth="1"/>
    <col min="5877" max="5877" width="17.42578125" style="76" customWidth="1"/>
    <col min="5878" max="5878" width="17.5703125" style="76" customWidth="1"/>
    <col min="5879" max="5879" width="14.5703125" style="76" customWidth="1"/>
    <col min="5880" max="5880" width="14.7109375" style="76" customWidth="1"/>
    <col min="5881" max="6129" width="9.140625" style="76"/>
    <col min="6130" max="6130" width="5.7109375" style="76" customWidth="1"/>
    <col min="6131" max="6131" width="27.85546875" style="76" customWidth="1"/>
    <col min="6132" max="6132" width="20.42578125" style="76" customWidth="1"/>
    <col min="6133" max="6133" width="17.42578125" style="76" customWidth="1"/>
    <col min="6134" max="6134" width="17.5703125" style="76" customWidth="1"/>
    <col min="6135" max="6135" width="14.5703125" style="76" customWidth="1"/>
    <col min="6136" max="6136" width="14.7109375" style="76" customWidth="1"/>
    <col min="6137" max="6385" width="9.140625" style="76"/>
    <col min="6386" max="6386" width="5.7109375" style="76" customWidth="1"/>
    <col min="6387" max="6387" width="27.85546875" style="76" customWidth="1"/>
    <col min="6388" max="6388" width="20.42578125" style="76" customWidth="1"/>
    <col min="6389" max="6389" width="17.42578125" style="76" customWidth="1"/>
    <col min="6390" max="6390" width="17.5703125" style="76" customWidth="1"/>
    <col min="6391" max="6391" width="14.5703125" style="76" customWidth="1"/>
    <col min="6392" max="6392" width="14.7109375" style="76" customWidth="1"/>
    <col min="6393" max="6641" width="9.140625" style="76"/>
    <col min="6642" max="6642" width="5.7109375" style="76" customWidth="1"/>
    <col min="6643" max="6643" width="27.85546875" style="76" customWidth="1"/>
    <col min="6644" max="6644" width="20.42578125" style="76" customWidth="1"/>
    <col min="6645" max="6645" width="17.42578125" style="76" customWidth="1"/>
    <col min="6646" max="6646" width="17.5703125" style="76" customWidth="1"/>
    <col min="6647" max="6647" width="14.5703125" style="76" customWidth="1"/>
    <col min="6648" max="6648" width="14.7109375" style="76" customWidth="1"/>
    <col min="6649" max="6897" width="9.140625" style="76"/>
    <col min="6898" max="6898" width="5.7109375" style="76" customWidth="1"/>
    <col min="6899" max="6899" width="27.85546875" style="76" customWidth="1"/>
    <col min="6900" max="6900" width="20.42578125" style="76" customWidth="1"/>
    <col min="6901" max="6901" width="17.42578125" style="76" customWidth="1"/>
    <col min="6902" max="6902" width="17.5703125" style="76" customWidth="1"/>
    <col min="6903" max="6903" width="14.5703125" style="76" customWidth="1"/>
    <col min="6904" max="6904" width="14.7109375" style="76" customWidth="1"/>
    <col min="6905" max="7153" width="9.140625" style="76"/>
    <col min="7154" max="7154" width="5.7109375" style="76" customWidth="1"/>
    <col min="7155" max="7155" width="27.85546875" style="76" customWidth="1"/>
    <col min="7156" max="7156" width="20.42578125" style="76" customWidth="1"/>
    <col min="7157" max="7157" width="17.42578125" style="76" customWidth="1"/>
    <col min="7158" max="7158" width="17.5703125" style="76" customWidth="1"/>
    <col min="7159" max="7159" width="14.5703125" style="76" customWidth="1"/>
    <col min="7160" max="7160" width="14.7109375" style="76" customWidth="1"/>
    <col min="7161" max="7409" width="9.140625" style="76"/>
    <col min="7410" max="7410" width="5.7109375" style="76" customWidth="1"/>
    <col min="7411" max="7411" width="27.85546875" style="76" customWidth="1"/>
    <col min="7412" max="7412" width="20.42578125" style="76" customWidth="1"/>
    <col min="7413" max="7413" width="17.42578125" style="76" customWidth="1"/>
    <col min="7414" max="7414" width="17.5703125" style="76" customWidth="1"/>
    <col min="7415" max="7415" width="14.5703125" style="76" customWidth="1"/>
    <col min="7416" max="7416" width="14.7109375" style="76" customWidth="1"/>
    <col min="7417" max="7665" width="9.140625" style="76"/>
    <col min="7666" max="7666" width="5.7109375" style="76" customWidth="1"/>
    <col min="7667" max="7667" width="27.85546875" style="76" customWidth="1"/>
    <col min="7668" max="7668" width="20.42578125" style="76" customWidth="1"/>
    <col min="7669" max="7669" width="17.42578125" style="76" customWidth="1"/>
    <col min="7670" max="7670" width="17.5703125" style="76" customWidth="1"/>
    <col min="7671" max="7671" width="14.5703125" style="76" customWidth="1"/>
    <col min="7672" max="7672" width="14.7109375" style="76" customWidth="1"/>
    <col min="7673" max="7921" width="9.140625" style="76"/>
    <col min="7922" max="7922" width="5.7109375" style="76" customWidth="1"/>
    <col min="7923" max="7923" width="27.85546875" style="76" customWidth="1"/>
    <col min="7924" max="7924" width="20.42578125" style="76" customWidth="1"/>
    <col min="7925" max="7925" width="17.42578125" style="76" customWidth="1"/>
    <col min="7926" max="7926" width="17.5703125" style="76" customWidth="1"/>
    <col min="7927" max="7927" width="14.5703125" style="76" customWidth="1"/>
    <col min="7928" max="7928" width="14.7109375" style="76" customWidth="1"/>
    <col min="7929" max="8177" width="9.140625" style="76"/>
    <col min="8178" max="8178" width="5.7109375" style="76" customWidth="1"/>
    <col min="8179" max="8179" width="27.85546875" style="76" customWidth="1"/>
    <col min="8180" max="8180" width="20.42578125" style="76" customWidth="1"/>
    <col min="8181" max="8181" width="17.42578125" style="76" customWidth="1"/>
    <col min="8182" max="8182" width="17.5703125" style="76" customWidth="1"/>
    <col min="8183" max="8183" width="14.5703125" style="76" customWidth="1"/>
    <col min="8184" max="8184" width="14.7109375" style="76" customWidth="1"/>
    <col min="8185" max="8433" width="9.140625" style="76"/>
    <col min="8434" max="8434" width="5.7109375" style="76" customWidth="1"/>
    <col min="8435" max="8435" width="27.85546875" style="76" customWidth="1"/>
    <col min="8436" max="8436" width="20.42578125" style="76" customWidth="1"/>
    <col min="8437" max="8437" width="17.42578125" style="76" customWidth="1"/>
    <col min="8438" max="8438" width="17.5703125" style="76" customWidth="1"/>
    <col min="8439" max="8439" width="14.5703125" style="76" customWidth="1"/>
    <col min="8440" max="8440" width="14.7109375" style="76" customWidth="1"/>
    <col min="8441" max="8689" width="9.140625" style="76"/>
    <col min="8690" max="8690" width="5.7109375" style="76" customWidth="1"/>
    <col min="8691" max="8691" width="27.85546875" style="76" customWidth="1"/>
    <col min="8692" max="8692" width="20.42578125" style="76" customWidth="1"/>
    <col min="8693" max="8693" width="17.42578125" style="76" customWidth="1"/>
    <col min="8694" max="8694" width="17.5703125" style="76" customWidth="1"/>
    <col min="8695" max="8695" width="14.5703125" style="76" customWidth="1"/>
    <col min="8696" max="8696" width="14.7109375" style="76" customWidth="1"/>
    <col min="8697" max="8945" width="9.140625" style="76"/>
    <col min="8946" max="8946" width="5.7109375" style="76" customWidth="1"/>
    <col min="8947" max="8947" width="27.85546875" style="76" customWidth="1"/>
    <col min="8948" max="8948" width="20.42578125" style="76" customWidth="1"/>
    <col min="8949" max="8949" width="17.42578125" style="76" customWidth="1"/>
    <col min="8950" max="8950" width="17.5703125" style="76" customWidth="1"/>
    <col min="8951" max="8951" width="14.5703125" style="76" customWidth="1"/>
    <col min="8952" max="8952" width="14.7109375" style="76" customWidth="1"/>
    <col min="8953" max="9201" width="9.140625" style="76"/>
    <col min="9202" max="9202" width="5.7109375" style="76" customWidth="1"/>
    <col min="9203" max="9203" width="27.85546875" style="76" customWidth="1"/>
    <col min="9204" max="9204" width="20.42578125" style="76" customWidth="1"/>
    <col min="9205" max="9205" width="17.42578125" style="76" customWidth="1"/>
    <col min="9206" max="9206" width="17.5703125" style="76" customWidth="1"/>
    <col min="9207" max="9207" width="14.5703125" style="76" customWidth="1"/>
    <col min="9208" max="9208" width="14.7109375" style="76" customWidth="1"/>
    <col min="9209" max="9457" width="9.140625" style="76"/>
    <col min="9458" max="9458" width="5.7109375" style="76" customWidth="1"/>
    <col min="9459" max="9459" width="27.85546875" style="76" customWidth="1"/>
    <col min="9460" max="9460" width="20.42578125" style="76" customWidth="1"/>
    <col min="9461" max="9461" width="17.42578125" style="76" customWidth="1"/>
    <col min="9462" max="9462" width="17.5703125" style="76" customWidth="1"/>
    <col min="9463" max="9463" width="14.5703125" style="76" customWidth="1"/>
    <col min="9464" max="9464" width="14.7109375" style="76" customWidth="1"/>
    <col min="9465" max="9713" width="9.140625" style="76"/>
    <col min="9714" max="9714" width="5.7109375" style="76" customWidth="1"/>
    <col min="9715" max="9715" width="27.85546875" style="76" customWidth="1"/>
    <col min="9716" max="9716" width="20.42578125" style="76" customWidth="1"/>
    <col min="9717" max="9717" width="17.42578125" style="76" customWidth="1"/>
    <col min="9718" max="9718" width="17.5703125" style="76" customWidth="1"/>
    <col min="9719" max="9719" width="14.5703125" style="76" customWidth="1"/>
    <col min="9720" max="9720" width="14.7109375" style="76" customWidth="1"/>
    <col min="9721" max="9969" width="9.140625" style="76"/>
    <col min="9970" max="9970" width="5.7109375" style="76" customWidth="1"/>
    <col min="9971" max="9971" width="27.85546875" style="76" customWidth="1"/>
    <col min="9972" max="9972" width="20.42578125" style="76" customWidth="1"/>
    <col min="9973" max="9973" width="17.42578125" style="76" customWidth="1"/>
    <col min="9974" max="9974" width="17.5703125" style="76" customWidth="1"/>
    <col min="9975" max="9975" width="14.5703125" style="76" customWidth="1"/>
    <col min="9976" max="9976" width="14.7109375" style="76" customWidth="1"/>
    <col min="9977" max="10225" width="9.140625" style="76"/>
    <col min="10226" max="10226" width="5.7109375" style="76" customWidth="1"/>
    <col min="10227" max="10227" width="27.85546875" style="76" customWidth="1"/>
    <col min="10228" max="10228" width="20.42578125" style="76" customWidth="1"/>
    <col min="10229" max="10229" width="17.42578125" style="76" customWidth="1"/>
    <col min="10230" max="10230" width="17.5703125" style="76" customWidth="1"/>
    <col min="10231" max="10231" width="14.5703125" style="76" customWidth="1"/>
    <col min="10232" max="10232" width="14.7109375" style="76" customWidth="1"/>
    <col min="10233" max="10481" width="9.140625" style="76"/>
    <col min="10482" max="10482" width="5.7109375" style="76" customWidth="1"/>
    <col min="10483" max="10483" width="27.85546875" style="76" customWidth="1"/>
    <col min="10484" max="10484" width="20.42578125" style="76" customWidth="1"/>
    <col min="10485" max="10485" width="17.42578125" style="76" customWidth="1"/>
    <col min="10486" max="10486" width="17.5703125" style="76" customWidth="1"/>
    <col min="10487" max="10487" width="14.5703125" style="76" customWidth="1"/>
    <col min="10488" max="10488" width="14.7109375" style="76" customWidth="1"/>
    <col min="10489" max="10737" width="9.140625" style="76"/>
    <col min="10738" max="10738" width="5.7109375" style="76" customWidth="1"/>
    <col min="10739" max="10739" width="27.85546875" style="76" customWidth="1"/>
    <col min="10740" max="10740" width="20.42578125" style="76" customWidth="1"/>
    <col min="10741" max="10741" width="17.42578125" style="76" customWidth="1"/>
    <col min="10742" max="10742" width="17.5703125" style="76" customWidth="1"/>
    <col min="10743" max="10743" width="14.5703125" style="76" customWidth="1"/>
    <col min="10744" max="10744" width="14.7109375" style="76" customWidth="1"/>
    <col min="10745" max="10993" width="9.140625" style="76"/>
    <col min="10994" max="10994" width="5.7109375" style="76" customWidth="1"/>
    <col min="10995" max="10995" width="27.85546875" style="76" customWidth="1"/>
    <col min="10996" max="10996" width="20.42578125" style="76" customWidth="1"/>
    <col min="10997" max="10997" width="17.42578125" style="76" customWidth="1"/>
    <col min="10998" max="10998" width="17.5703125" style="76" customWidth="1"/>
    <col min="10999" max="10999" width="14.5703125" style="76" customWidth="1"/>
    <col min="11000" max="11000" width="14.7109375" style="76" customWidth="1"/>
    <col min="11001" max="11249" width="9.140625" style="76"/>
    <col min="11250" max="11250" width="5.7109375" style="76" customWidth="1"/>
    <col min="11251" max="11251" width="27.85546875" style="76" customWidth="1"/>
    <col min="11252" max="11252" width="20.42578125" style="76" customWidth="1"/>
    <col min="11253" max="11253" width="17.42578125" style="76" customWidth="1"/>
    <col min="11254" max="11254" width="17.5703125" style="76" customWidth="1"/>
    <col min="11255" max="11255" width="14.5703125" style="76" customWidth="1"/>
    <col min="11256" max="11256" width="14.7109375" style="76" customWidth="1"/>
    <col min="11257" max="11505" width="9.140625" style="76"/>
    <col min="11506" max="11506" width="5.7109375" style="76" customWidth="1"/>
    <col min="11507" max="11507" width="27.85546875" style="76" customWidth="1"/>
    <col min="11508" max="11508" width="20.42578125" style="76" customWidth="1"/>
    <col min="11509" max="11509" width="17.42578125" style="76" customWidth="1"/>
    <col min="11510" max="11510" width="17.5703125" style="76" customWidth="1"/>
    <col min="11511" max="11511" width="14.5703125" style="76" customWidth="1"/>
    <col min="11512" max="11512" width="14.7109375" style="76" customWidth="1"/>
    <col min="11513" max="11761" width="9.140625" style="76"/>
    <col min="11762" max="11762" width="5.7109375" style="76" customWidth="1"/>
    <col min="11763" max="11763" width="27.85546875" style="76" customWidth="1"/>
    <col min="11764" max="11764" width="20.42578125" style="76" customWidth="1"/>
    <col min="11765" max="11765" width="17.42578125" style="76" customWidth="1"/>
    <col min="11766" max="11766" width="17.5703125" style="76" customWidth="1"/>
    <col min="11767" max="11767" width="14.5703125" style="76" customWidth="1"/>
    <col min="11768" max="11768" width="14.7109375" style="76" customWidth="1"/>
    <col min="11769" max="12017" width="9.140625" style="76"/>
    <col min="12018" max="12018" width="5.7109375" style="76" customWidth="1"/>
    <col min="12019" max="12019" width="27.85546875" style="76" customWidth="1"/>
    <col min="12020" max="12020" width="20.42578125" style="76" customWidth="1"/>
    <col min="12021" max="12021" width="17.42578125" style="76" customWidth="1"/>
    <col min="12022" max="12022" width="17.5703125" style="76" customWidth="1"/>
    <col min="12023" max="12023" width="14.5703125" style="76" customWidth="1"/>
    <col min="12024" max="12024" width="14.7109375" style="76" customWidth="1"/>
    <col min="12025" max="12273" width="9.140625" style="76"/>
    <col min="12274" max="12274" width="5.7109375" style="76" customWidth="1"/>
    <col min="12275" max="12275" width="27.85546875" style="76" customWidth="1"/>
    <col min="12276" max="12276" width="20.42578125" style="76" customWidth="1"/>
    <col min="12277" max="12277" width="17.42578125" style="76" customWidth="1"/>
    <col min="12278" max="12278" width="17.5703125" style="76" customWidth="1"/>
    <col min="12279" max="12279" width="14.5703125" style="76" customWidth="1"/>
    <col min="12280" max="12280" width="14.7109375" style="76" customWidth="1"/>
    <col min="12281" max="12529" width="9.140625" style="76"/>
    <col min="12530" max="12530" width="5.7109375" style="76" customWidth="1"/>
    <col min="12531" max="12531" width="27.85546875" style="76" customWidth="1"/>
    <col min="12532" max="12532" width="20.42578125" style="76" customWidth="1"/>
    <col min="12533" max="12533" width="17.42578125" style="76" customWidth="1"/>
    <col min="12534" max="12534" width="17.5703125" style="76" customWidth="1"/>
    <col min="12535" max="12535" width="14.5703125" style="76" customWidth="1"/>
    <col min="12536" max="12536" width="14.7109375" style="76" customWidth="1"/>
    <col min="12537" max="12785" width="9.140625" style="76"/>
    <col min="12786" max="12786" width="5.7109375" style="76" customWidth="1"/>
    <col min="12787" max="12787" width="27.85546875" style="76" customWidth="1"/>
    <col min="12788" max="12788" width="20.42578125" style="76" customWidth="1"/>
    <col min="12789" max="12789" width="17.42578125" style="76" customWidth="1"/>
    <col min="12790" max="12790" width="17.5703125" style="76" customWidth="1"/>
    <col min="12791" max="12791" width="14.5703125" style="76" customWidth="1"/>
    <col min="12792" max="12792" width="14.7109375" style="76" customWidth="1"/>
    <col min="12793" max="13041" width="9.140625" style="76"/>
    <col min="13042" max="13042" width="5.7109375" style="76" customWidth="1"/>
    <col min="13043" max="13043" width="27.85546875" style="76" customWidth="1"/>
    <col min="13044" max="13044" width="20.42578125" style="76" customWidth="1"/>
    <col min="13045" max="13045" width="17.42578125" style="76" customWidth="1"/>
    <col min="13046" max="13046" width="17.5703125" style="76" customWidth="1"/>
    <col min="13047" max="13047" width="14.5703125" style="76" customWidth="1"/>
    <col min="13048" max="13048" width="14.7109375" style="76" customWidth="1"/>
    <col min="13049" max="13297" width="9.140625" style="76"/>
    <col min="13298" max="13298" width="5.7109375" style="76" customWidth="1"/>
    <col min="13299" max="13299" width="27.85546875" style="76" customWidth="1"/>
    <col min="13300" max="13300" width="20.42578125" style="76" customWidth="1"/>
    <col min="13301" max="13301" width="17.42578125" style="76" customWidth="1"/>
    <col min="13302" max="13302" width="17.5703125" style="76" customWidth="1"/>
    <col min="13303" max="13303" width="14.5703125" style="76" customWidth="1"/>
    <col min="13304" max="13304" width="14.7109375" style="76" customWidth="1"/>
    <col min="13305" max="13553" width="9.140625" style="76"/>
    <col min="13554" max="13554" width="5.7109375" style="76" customWidth="1"/>
    <col min="13555" max="13555" width="27.85546875" style="76" customWidth="1"/>
    <col min="13556" max="13556" width="20.42578125" style="76" customWidth="1"/>
    <col min="13557" max="13557" width="17.42578125" style="76" customWidth="1"/>
    <col min="13558" max="13558" width="17.5703125" style="76" customWidth="1"/>
    <col min="13559" max="13559" width="14.5703125" style="76" customWidth="1"/>
    <col min="13560" max="13560" width="14.7109375" style="76" customWidth="1"/>
    <col min="13561" max="13809" width="9.140625" style="76"/>
    <col min="13810" max="13810" width="5.7109375" style="76" customWidth="1"/>
    <col min="13811" max="13811" width="27.85546875" style="76" customWidth="1"/>
    <col min="13812" max="13812" width="20.42578125" style="76" customWidth="1"/>
    <col min="13813" max="13813" width="17.42578125" style="76" customWidth="1"/>
    <col min="13814" max="13814" width="17.5703125" style="76" customWidth="1"/>
    <col min="13815" max="13815" width="14.5703125" style="76" customWidth="1"/>
    <col min="13816" max="13816" width="14.7109375" style="76" customWidth="1"/>
    <col min="13817" max="14065" width="9.140625" style="76"/>
    <col min="14066" max="14066" width="5.7109375" style="76" customWidth="1"/>
    <col min="14067" max="14067" width="27.85546875" style="76" customWidth="1"/>
    <col min="14068" max="14068" width="20.42578125" style="76" customWidth="1"/>
    <col min="14069" max="14069" width="17.42578125" style="76" customWidth="1"/>
    <col min="14070" max="14070" width="17.5703125" style="76" customWidth="1"/>
    <col min="14071" max="14071" width="14.5703125" style="76" customWidth="1"/>
    <col min="14072" max="14072" width="14.7109375" style="76" customWidth="1"/>
    <col min="14073" max="14321" width="9.140625" style="76"/>
    <col min="14322" max="14322" width="5.7109375" style="76" customWidth="1"/>
    <col min="14323" max="14323" width="27.85546875" style="76" customWidth="1"/>
    <col min="14324" max="14324" width="20.42578125" style="76" customWidth="1"/>
    <col min="14325" max="14325" width="17.42578125" style="76" customWidth="1"/>
    <col min="14326" max="14326" width="17.5703125" style="76" customWidth="1"/>
    <col min="14327" max="14327" width="14.5703125" style="76" customWidth="1"/>
    <col min="14328" max="14328" width="14.7109375" style="76" customWidth="1"/>
    <col min="14329" max="14577" width="9.140625" style="76"/>
    <col min="14578" max="14578" width="5.7109375" style="76" customWidth="1"/>
    <col min="14579" max="14579" width="27.85546875" style="76" customWidth="1"/>
    <col min="14580" max="14580" width="20.42578125" style="76" customWidth="1"/>
    <col min="14581" max="14581" width="17.42578125" style="76" customWidth="1"/>
    <col min="14582" max="14582" width="17.5703125" style="76" customWidth="1"/>
    <col min="14583" max="14583" width="14.5703125" style="76" customWidth="1"/>
    <col min="14584" max="14584" width="14.7109375" style="76" customWidth="1"/>
    <col min="14585" max="14833" width="9.140625" style="76"/>
    <col min="14834" max="14834" width="5.7109375" style="76" customWidth="1"/>
    <col min="14835" max="14835" width="27.85546875" style="76" customWidth="1"/>
    <col min="14836" max="14836" width="20.42578125" style="76" customWidth="1"/>
    <col min="14837" max="14837" width="17.42578125" style="76" customWidth="1"/>
    <col min="14838" max="14838" width="17.5703125" style="76" customWidth="1"/>
    <col min="14839" max="14839" width="14.5703125" style="76" customWidth="1"/>
    <col min="14840" max="14840" width="14.7109375" style="76" customWidth="1"/>
    <col min="14841" max="15089" width="9.140625" style="76"/>
    <col min="15090" max="15090" width="5.7109375" style="76" customWidth="1"/>
    <col min="15091" max="15091" width="27.85546875" style="76" customWidth="1"/>
    <col min="15092" max="15092" width="20.42578125" style="76" customWidth="1"/>
    <col min="15093" max="15093" width="17.42578125" style="76" customWidth="1"/>
    <col min="15094" max="15094" width="17.5703125" style="76" customWidth="1"/>
    <col min="15095" max="15095" width="14.5703125" style="76" customWidth="1"/>
    <col min="15096" max="15096" width="14.7109375" style="76" customWidth="1"/>
    <col min="15097" max="15345" width="9.140625" style="76"/>
    <col min="15346" max="15346" width="5.7109375" style="76" customWidth="1"/>
    <col min="15347" max="15347" width="27.85546875" style="76" customWidth="1"/>
    <col min="15348" max="15348" width="20.42578125" style="76" customWidth="1"/>
    <col min="15349" max="15349" width="17.42578125" style="76" customWidth="1"/>
    <col min="15350" max="15350" width="17.5703125" style="76" customWidth="1"/>
    <col min="15351" max="15351" width="14.5703125" style="76" customWidth="1"/>
    <col min="15352" max="15352" width="14.7109375" style="76" customWidth="1"/>
    <col min="15353" max="15601" width="9.140625" style="76"/>
    <col min="15602" max="15602" width="5.7109375" style="76" customWidth="1"/>
    <col min="15603" max="15603" width="27.85546875" style="76" customWidth="1"/>
    <col min="15604" max="15604" width="20.42578125" style="76" customWidth="1"/>
    <col min="15605" max="15605" width="17.42578125" style="76" customWidth="1"/>
    <col min="15606" max="15606" width="17.5703125" style="76" customWidth="1"/>
    <col min="15607" max="15607" width="14.5703125" style="76" customWidth="1"/>
    <col min="15608" max="15608" width="14.7109375" style="76" customWidth="1"/>
    <col min="15609" max="15857" width="9.140625" style="76"/>
    <col min="15858" max="15858" width="5.7109375" style="76" customWidth="1"/>
    <col min="15859" max="15859" width="27.85546875" style="76" customWidth="1"/>
    <col min="15860" max="15860" width="20.42578125" style="76" customWidth="1"/>
    <col min="15861" max="15861" width="17.42578125" style="76" customWidth="1"/>
    <col min="15862" max="15862" width="17.5703125" style="76" customWidth="1"/>
    <col min="15863" max="15863" width="14.5703125" style="76" customWidth="1"/>
    <col min="15864" max="15864" width="14.7109375" style="76" customWidth="1"/>
    <col min="15865" max="16113" width="9.140625" style="76"/>
    <col min="16114" max="16114" width="5.7109375" style="76" customWidth="1"/>
    <col min="16115" max="16115" width="27.85546875" style="76" customWidth="1"/>
    <col min="16116" max="16116" width="20.42578125" style="76" customWidth="1"/>
    <col min="16117" max="16117" width="17.42578125" style="76" customWidth="1"/>
    <col min="16118" max="16118" width="17.5703125" style="76" customWidth="1"/>
    <col min="16119" max="16119" width="14.5703125" style="76" customWidth="1"/>
    <col min="16120" max="16120" width="14.7109375" style="76" customWidth="1"/>
    <col min="16121" max="16369" width="9.140625" style="76"/>
    <col min="16370" max="16384" width="8.85546875" style="76" customWidth="1"/>
  </cols>
  <sheetData>
    <row r="1" spans="1:13" ht="30.75" customHeight="1" x14ac:dyDescent="0.25">
      <c r="A1" s="376" t="s">
        <v>1109</v>
      </c>
      <c r="B1" s="376"/>
      <c r="C1" s="376"/>
      <c r="D1" s="376"/>
      <c r="E1" s="376"/>
      <c r="F1" s="376"/>
      <c r="G1" s="376"/>
      <c r="H1" s="376"/>
      <c r="I1" s="376"/>
      <c r="J1" s="376"/>
      <c r="K1" s="376"/>
      <c r="L1" s="376"/>
      <c r="M1" s="376"/>
    </row>
    <row r="2" spans="1:13" ht="30" customHeight="1" x14ac:dyDescent="0.25">
      <c r="A2" s="384" t="s">
        <v>1111</v>
      </c>
      <c r="B2" s="384"/>
      <c r="C2" s="384"/>
      <c r="D2" s="384"/>
      <c r="E2" s="384"/>
      <c r="F2" s="384"/>
      <c r="G2" s="384"/>
      <c r="H2" s="384"/>
      <c r="I2" s="384"/>
      <c r="J2" s="384"/>
      <c r="K2" s="384"/>
      <c r="L2" s="384"/>
      <c r="M2" s="384"/>
    </row>
    <row r="3" spans="1:13" s="97" customFormat="1" ht="21" customHeight="1" x14ac:dyDescent="0.25">
      <c r="A3" s="378" t="s">
        <v>0</v>
      </c>
      <c r="B3" s="378" t="s">
        <v>56</v>
      </c>
      <c r="C3" s="378" t="s">
        <v>922</v>
      </c>
      <c r="D3" s="375" t="s">
        <v>54</v>
      </c>
      <c r="E3" s="375"/>
      <c r="F3" s="375"/>
      <c r="G3" s="375"/>
      <c r="H3" s="375"/>
      <c r="I3" s="375"/>
      <c r="J3" s="375"/>
      <c r="K3" s="375"/>
      <c r="L3" s="375"/>
      <c r="M3" s="375"/>
    </row>
    <row r="4" spans="1:13" s="121" customFormat="1" ht="20.25" customHeight="1" x14ac:dyDescent="0.25">
      <c r="A4" s="379"/>
      <c r="B4" s="379"/>
      <c r="C4" s="379"/>
      <c r="D4" s="380">
        <v>2009</v>
      </c>
      <c r="E4" s="381"/>
      <c r="F4" s="373">
        <v>2011</v>
      </c>
      <c r="G4" s="374"/>
      <c r="H4" s="373">
        <v>2013</v>
      </c>
      <c r="I4" s="374"/>
      <c r="J4" s="373">
        <v>2015</v>
      </c>
      <c r="K4" s="374"/>
      <c r="L4" s="373">
        <v>2017</v>
      </c>
      <c r="M4" s="374"/>
    </row>
    <row r="5" spans="1:13" s="124" customFormat="1" ht="47.25" customHeight="1" x14ac:dyDescent="0.25">
      <c r="A5" s="379"/>
      <c r="B5" s="379"/>
      <c r="C5" s="379"/>
      <c r="D5" s="122" t="s">
        <v>923</v>
      </c>
      <c r="E5" s="122" t="s">
        <v>57</v>
      </c>
      <c r="F5" s="122" t="s">
        <v>923</v>
      </c>
      <c r="G5" s="122" t="s">
        <v>57</v>
      </c>
      <c r="H5" s="122" t="s">
        <v>923</v>
      </c>
      <c r="I5" s="122" t="s">
        <v>57</v>
      </c>
      <c r="J5" s="123" t="s">
        <v>923</v>
      </c>
      <c r="K5" s="122" t="s">
        <v>57</v>
      </c>
      <c r="L5" s="123" t="s">
        <v>923</v>
      </c>
      <c r="M5" s="122" t="s">
        <v>57</v>
      </c>
    </row>
    <row r="6" spans="1:13" s="97" customFormat="1" ht="17.25" customHeight="1" x14ac:dyDescent="0.25">
      <c r="A6" s="98">
        <v>1</v>
      </c>
      <c r="B6" s="98">
        <v>2</v>
      </c>
      <c r="C6" s="98">
        <v>3</v>
      </c>
      <c r="D6" s="98">
        <v>4</v>
      </c>
      <c r="E6" s="98">
        <v>5</v>
      </c>
      <c r="F6" s="98">
        <v>4</v>
      </c>
      <c r="G6" s="98">
        <v>5</v>
      </c>
      <c r="H6" s="98">
        <v>6</v>
      </c>
      <c r="I6" s="98">
        <v>7</v>
      </c>
      <c r="J6" s="125">
        <v>8</v>
      </c>
      <c r="K6" s="98">
        <v>9</v>
      </c>
      <c r="L6" s="98">
        <v>10</v>
      </c>
      <c r="M6" s="98">
        <v>11</v>
      </c>
    </row>
    <row r="7" spans="1:13" ht="34.5" customHeight="1" x14ac:dyDescent="0.25">
      <c r="A7" s="99">
        <v>1</v>
      </c>
      <c r="B7" s="100" t="s">
        <v>58</v>
      </c>
      <c r="C7" s="101">
        <v>328952</v>
      </c>
      <c r="D7" s="102">
        <v>8091</v>
      </c>
      <c r="E7" s="103">
        <v>2.4573658714370321</v>
      </c>
      <c r="F7" s="101">
        <v>7859</v>
      </c>
      <c r="G7" s="103">
        <f>F7/C7*100</f>
        <v>2.3891023614387512</v>
      </c>
      <c r="H7" s="104">
        <v>9035</v>
      </c>
      <c r="I7" s="105">
        <v>2.74</v>
      </c>
      <c r="J7" s="106">
        <v>9835</v>
      </c>
      <c r="K7" s="107">
        <f>J7/C7*100</f>
        <v>2.9897979036455169</v>
      </c>
      <c r="L7" s="108">
        <v>9393</v>
      </c>
      <c r="M7" s="107">
        <v>2.86</v>
      </c>
    </row>
    <row r="8" spans="1:13" ht="34.5" customHeight="1" x14ac:dyDescent="0.25">
      <c r="A8" s="99">
        <v>2</v>
      </c>
      <c r="B8" s="109" t="s">
        <v>59</v>
      </c>
      <c r="C8" s="101">
        <v>81752</v>
      </c>
      <c r="D8" s="103">
        <v>324</v>
      </c>
      <c r="E8" s="103">
        <v>0.43421158433621915</v>
      </c>
      <c r="F8" s="101">
        <v>356</v>
      </c>
      <c r="G8" s="103">
        <f t="shared" ref="G8:G21" si="0">F8/C8*100</f>
        <v>0.43546335257853019</v>
      </c>
      <c r="H8" s="101">
        <v>448</v>
      </c>
      <c r="I8" s="103">
        <v>0.6</v>
      </c>
      <c r="J8" s="110">
        <v>537</v>
      </c>
      <c r="K8" s="111">
        <f>J8/C8*100</f>
        <v>0.65686466386143449</v>
      </c>
      <c r="L8" s="101">
        <v>610</v>
      </c>
      <c r="M8" s="103">
        <v>0.75</v>
      </c>
    </row>
    <row r="9" spans="1:13" ht="34.5" customHeight="1" x14ac:dyDescent="0.25">
      <c r="A9" s="99">
        <v>3</v>
      </c>
      <c r="B9" s="109" t="s">
        <v>910</v>
      </c>
      <c r="C9" s="101">
        <v>127857</v>
      </c>
      <c r="D9" s="103">
        <v>2243</v>
      </c>
      <c r="E9" s="103">
        <v>1.6740055228002089</v>
      </c>
      <c r="F9" s="101">
        <v>2275</v>
      </c>
      <c r="G9" s="103">
        <f t="shared" si="0"/>
        <v>1.7793315970185444</v>
      </c>
      <c r="H9" s="101">
        <v>2655</v>
      </c>
      <c r="I9" s="103">
        <v>1.98</v>
      </c>
      <c r="J9" s="110">
        <v>3132</v>
      </c>
      <c r="K9" s="111">
        <f t="shared" ref="K9:K20" si="1">J9/C9*100</f>
        <v>2.4496116755437716</v>
      </c>
      <c r="L9" s="101">
        <v>2792</v>
      </c>
      <c r="M9" s="103">
        <v>2.1800000000000002</v>
      </c>
    </row>
    <row r="10" spans="1:13" ht="34.5" customHeight="1" x14ac:dyDescent="0.25">
      <c r="A10" s="99">
        <v>4</v>
      </c>
      <c r="B10" s="109" t="s">
        <v>60</v>
      </c>
      <c r="C10" s="101">
        <v>295909</v>
      </c>
      <c r="D10" s="103">
        <v>9473</v>
      </c>
      <c r="E10" s="103">
        <v>3.2027182365271489</v>
      </c>
      <c r="F10" s="101">
        <v>9366</v>
      </c>
      <c r="G10" s="103">
        <f t="shared" si="0"/>
        <v>3.1651622627226614</v>
      </c>
      <c r="H10" s="101">
        <v>8609</v>
      </c>
      <c r="I10" s="103">
        <v>2.91</v>
      </c>
      <c r="J10" s="110">
        <v>8756</v>
      </c>
      <c r="K10" s="111">
        <f t="shared" si="1"/>
        <v>2.959017806149864</v>
      </c>
      <c r="L10" s="101">
        <v>9196</v>
      </c>
      <c r="M10" s="103">
        <v>3.11</v>
      </c>
    </row>
    <row r="11" spans="1:13" ht="34.5" customHeight="1" x14ac:dyDescent="0.25">
      <c r="A11" s="99">
        <v>5</v>
      </c>
      <c r="B11" s="109" t="s">
        <v>911</v>
      </c>
      <c r="C11" s="101">
        <v>222365</v>
      </c>
      <c r="D11" s="103">
        <v>5444</v>
      </c>
      <c r="E11" s="103">
        <v>2.4375500920125908</v>
      </c>
      <c r="F11" s="101">
        <v>5168</v>
      </c>
      <c r="G11" s="103">
        <f t="shared" si="0"/>
        <v>2.3241067614057966</v>
      </c>
      <c r="H11" s="101">
        <v>4722</v>
      </c>
      <c r="I11" s="103">
        <v>2.11</v>
      </c>
      <c r="J11" s="110">
        <v>4628</v>
      </c>
      <c r="K11" s="111">
        <f t="shared" si="1"/>
        <v>2.0812627886582868</v>
      </c>
      <c r="L11" s="101">
        <v>4759</v>
      </c>
      <c r="M11" s="103">
        <v>2.14</v>
      </c>
    </row>
    <row r="12" spans="1:13" ht="34.5" customHeight="1" x14ac:dyDescent="0.25">
      <c r="A12" s="99">
        <v>6</v>
      </c>
      <c r="B12" s="109" t="s">
        <v>61</v>
      </c>
      <c r="C12" s="101">
        <v>320507</v>
      </c>
      <c r="D12" s="103">
        <v>7497</v>
      </c>
      <c r="E12" s="103">
        <v>2.3494349698211834</v>
      </c>
      <c r="F12" s="101">
        <v>7038</v>
      </c>
      <c r="G12" s="103">
        <f t="shared" si="0"/>
        <v>2.1958958774691348</v>
      </c>
      <c r="H12" s="101">
        <v>6245</v>
      </c>
      <c r="I12" s="103">
        <v>1.96</v>
      </c>
      <c r="J12" s="110">
        <v>6297</v>
      </c>
      <c r="K12" s="111">
        <f t="shared" si="1"/>
        <v>1.9646996789461697</v>
      </c>
      <c r="L12" s="101">
        <v>6352</v>
      </c>
      <c r="M12" s="103">
        <v>1.98</v>
      </c>
    </row>
    <row r="13" spans="1:13" ht="34.5" customHeight="1" x14ac:dyDescent="0.25">
      <c r="A13" s="99">
        <v>7</v>
      </c>
      <c r="B13" s="109" t="s">
        <v>62</v>
      </c>
      <c r="C13" s="101">
        <v>371281</v>
      </c>
      <c r="D13" s="103">
        <v>9150</v>
      </c>
      <c r="E13" s="103">
        <v>2.4486519033919851</v>
      </c>
      <c r="F13" s="101">
        <v>9886</v>
      </c>
      <c r="G13" s="103">
        <f t="shared" si="0"/>
        <v>2.6626732851936943</v>
      </c>
      <c r="H13" s="101">
        <v>10127</v>
      </c>
      <c r="I13" s="103">
        <v>2.71</v>
      </c>
      <c r="J13" s="110">
        <v>11004</v>
      </c>
      <c r="K13" s="111">
        <f t="shared" si="1"/>
        <v>2.9637929223418382</v>
      </c>
      <c r="L13" s="101">
        <v>11534</v>
      </c>
      <c r="M13" s="103">
        <v>3.11</v>
      </c>
    </row>
    <row r="14" spans="1:13" ht="34.5" customHeight="1" x14ac:dyDescent="0.25">
      <c r="A14" s="99">
        <v>8</v>
      </c>
      <c r="B14" s="109" t="s">
        <v>63</v>
      </c>
      <c r="C14" s="101">
        <v>365711</v>
      </c>
      <c r="D14" s="103">
        <v>7559</v>
      </c>
      <c r="E14" s="103">
        <v>2.1233861815566817</v>
      </c>
      <c r="F14" s="101">
        <v>7007</v>
      </c>
      <c r="G14" s="103">
        <f t="shared" si="0"/>
        <v>1.9159937765065855</v>
      </c>
      <c r="H14" s="101">
        <v>6762</v>
      </c>
      <c r="I14" s="103">
        <v>1.9</v>
      </c>
      <c r="J14" s="110">
        <v>7912</v>
      </c>
      <c r="K14" s="111">
        <f t="shared" si="1"/>
        <v>2.1634569373084211</v>
      </c>
      <c r="L14" s="101">
        <v>7994</v>
      </c>
      <c r="M14" s="103">
        <v>2.19</v>
      </c>
    </row>
    <row r="15" spans="1:13" ht="34.5" customHeight="1" x14ac:dyDescent="0.25">
      <c r="A15" s="99">
        <v>9</v>
      </c>
      <c r="B15" s="109" t="s">
        <v>64</v>
      </c>
      <c r="C15" s="101">
        <v>333824</v>
      </c>
      <c r="D15" s="103">
        <v>11157</v>
      </c>
      <c r="E15" s="103">
        <v>3.3176821127066303</v>
      </c>
      <c r="F15" s="101">
        <v>10718</v>
      </c>
      <c r="G15" s="103">
        <f t="shared" si="0"/>
        <v>3.2106738880368102</v>
      </c>
      <c r="H15" s="101">
        <v>9644</v>
      </c>
      <c r="I15" s="103">
        <v>2.87</v>
      </c>
      <c r="J15" s="110">
        <v>10120</v>
      </c>
      <c r="K15" s="111">
        <f t="shared" si="1"/>
        <v>3.0315375766871164</v>
      </c>
      <c r="L15" s="101">
        <v>10663</v>
      </c>
      <c r="M15" s="103">
        <v>3.19</v>
      </c>
    </row>
    <row r="16" spans="1:13" ht="34.5" customHeight="1" x14ac:dyDescent="0.25">
      <c r="A16" s="99">
        <v>10</v>
      </c>
      <c r="B16" s="109" t="s">
        <v>65</v>
      </c>
      <c r="C16" s="101">
        <v>291317</v>
      </c>
      <c r="D16" s="103">
        <v>8002</v>
      </c>
      <c r="E16" s="103">
        <v>2.7365123659444079</v>
      </c>
      <c r="F16" s="101">
        <v>8012</v>
      </c>
      <c r="G16" s="103">
        <f t="shared" si="0"/>
        <v>2.7502686077365892</v>
      </c>
      <c r="H16" s="101">
        <v>8244</v>
      </c>
      <c r="I16" s="103">
        <v>2.82</v>
      </c>
      <c r="J16" s="110">
        <v>7531</v>
      </c>
      <c r="K16" s="111">
        <f t="shared" si="1"/>
        <v>2.5851563760439662</v>
      </c>
      <c r="L16" s="101">
        <v>7857</v>
      </c>
      <c r="M16" s="103">
        <v>2.7</v>
      </c>
    </row>
    <row r="17" spans="1:13" ht="34.5" customHeight="1" x14ac:dyDescent="0.25">
      <c r="A17" s="99">
        <v>11</v>
      </c>
      <c r="B17" s="109" t="s">
        <v>66</v>
      </c>
      <c r="C17" s="101">
        <v>73681</v>
      </c>
      <c r="D17" s="103">
        <v>3847</v>
      </c>
      <c r="E17" s="103">
        <v>5.3149307138613722</v>
      </c>
      <c r="F17" s="101">
        <v>4083</v>
      </c>
      <c r="G17" s="103">
        <f t="shared" si="0"/>
        <v>5.5414557348570188</v>
      </c>
      <c r="H17" s="101">
        <v>4189</v>
      </c>
      <c r="I17" s="103">
        <v>5.79</v>
      </c>
      <c r="J17" s="110">
        <v>3678</v>
      </c>
      <c r="K17" s="111">
        <f t="shared" si="1"/>
        <v>4.9917889279461463</v>
      </c>
      <c r="L17" s="101">
        <v>4109</v>
      </c>
      <c r="M17" s="103">
        <v>5.58</v>
      </c>
    </row>
    <row r="18" spans="1:13" ht="34.5" customHeight="1" x14ac:dyDescent="0.25">
      <c r="A18" s="99">
        <v>12</v>
      </c>
      <c r="B18" s="109" t="s">
        <v>67</v>
      </c>
      <c r="C18" s="101">
        <v>192068</v>
      </c>
      <c r="D18" s="103">
        <v>4051</v>
      </c>
      <c r="E18" s="103">
        <v>2.1132197519014282</v>
      </c>
      <c r="F18" s="101">
        <v>4420</v>
      </c>
      <c r="G18" s="103">
        <f t="shared" si="0"/>
        <v>2.3012683008101296</v>
      </c>
      <c r="H18" s="101">
        <v>4194</v>
      </c>
      <c r="I18" s="103">
        <v>2.19</v>
      </c>
      <c r="J18" s="110">
        <v>4041</v>
      </c>
      <c r="K18" s="111">
        <f t="shared" si="1"/>
        <v>2.1039423537497135</v>
      </c>
      <c r="L18" s="101">
        <v>3936</v>
      </c>
      <c r="M18" s="103">
        <v>2.0499999999999998</v>
      </c>
    </row>
    <row r="19" spans="1:13" ht="34.5" customHeight="1" x14ac:dyDescent="0.25">
      <c r="A19" s="99">
        <v>13</v>
      </c>
      <c r="B19" s="109" t="s">
        <v>68</v>
      </c>
      <c r="C19" s="101">
        <v>113611</v>
      </c>
      <c r="D19" s="103">
        <v>9427</v>
      </c>
      <c r="E19" s="103">
        <v>7.7753583741607697</v>
      </c>
      <c r="F19" s="101">
        <v>8863</v>
      </c>
      <c r="G19" s="103">
        <f t="shared" si="0"/>
        <v>7.8011812236491185</v>
      </c>
      <c r="H19" s="101">
        <v>10391</v>
      </c>
      <c r="I19" s="103">
        <v>8.57</v>
      </c>
      <c r="J19" s="110">
        <v>9744</v>
      </c>
      <c r="K19" s="111">
        <f t="shared" si="1"/>
        <v>8.5766343047768263</v>
      </c>
      <c r="L19" s="101">
        <v>9445</v>
      </c>
      <c r="M19" s="103">
        <v>8.31</v>
      </c>
    </row>
    <row r="20" spans="1:13" ht="34.5" customHeight="1" x14ac:dyDescent="0.25">
      <c r="A20" s="112">
        <v>14</v>
      </c>
      <c r="B20" s="109" t="s">
        <v>912</v>
      </c>
      <c r="C20" s="101">
        <v>168634</v>
      </c>
      <c r="D20" s="103">
        <v>6504</v>
      </c>
      <c r="E20" s="103">
        <v>3.883124171612117</v>
      </c>
      <c r="F20" s="101">
        <v>5791</v>
      </c>
      <c r="G20" s="103">
        <f t="shared" si="0"/>
        <v>3.4340643049444357</v>
      </c>
      <c r="H20" s="101">
        <v>6001</v>
      </c>
      <c r="I20" s="103">
        <v>3.58</v>
      </c>
      <c r="J20" s="110">
        <v>5358</v>
      </c>
      <c r="K20" s="111">
        <f t="shared" si="1"/>
        <v>3.1772952073721785</v>
      </c>
      <c r="L20" s="101">
        <v>5175</v>
      </c>
      <c r="M20" s="103">
        <v>3.07</v>
      </c>
    </row>
    <row r="21" spans="1:13" ht="34.5" customHeight="1" x14ac:dyDescent="0.25">
      <c r="A21" s="382" t="s">
        <v>42</v>
      </c>
      <c r="B21" s="383"/>
      <c r="C21" s="113">
        <f>SUM(C7:C20)</f>
        <v>3287469</v>
      </c>
      <c r="D21" s="114">
        <v>92769</v>
      </c>
      <c r="E21" s="114">
        <v>2.8220741693013309</v>
      </c>
      <c r="F21" s="113">
        <v>90844</v>
      </c>
      <c r="G21" s="114">
        <f t="shared" si="0"/>
        <v>2.7633416467197103</v>
      </c>
      <c r="H21" s="113">
        <v>91266</v>
      </c>
      <c r="I21" s="114">
        <v>2.78</v>
      </c>
      <c r="J21" s="115">
        <f>SUM(J7:J20)</f>
        <v>92573</v>
      </c>
      <c r="K21" s="114">
        <f>92573/3287263*100</f>
        <v>2.8161117622776155</v>
      </c>
      <c r="L21" s="113">
        <v>93815</v>
      </c>
      <c r="M21" s="114">
        <v>2.85</v>
      </c>
    </row>
    <row r="22" spans="1:13" ht="25.5" customHeight="1" x14ac:dyDescent="0.25">
      <c r="A22" s="377" t="s">
        <v>921</v>
      </c>
      <c r="B22" s="377"/>
      <c r="C22" s="377"/>
      <c r="D22" s="377"/>
      <c r="E22" s="377"/>
      <c r="F22" s="377"/>
      <c r="G22" s="377"/>
      <c r="H22" s="377"/>
      <c r="I22" s="377"/>
      <c r="J22" s="92"/>
      <c r="K22" s="92"/>
    </row>
    <row r="23" spans="1:13" x14ac:dyDescent="0.25">
      <c r="A23" s="116"/>
      <c r="B23" s="92"/>
      <c r="C23" s="92"/>
      <c r="D23" s="92"/>
      <c r="E23" s="92"/>
      <c r="F23" s="92"/>
      <c r="G23" s="92"/>
      <c r="H23" s="92"/>
      <c r="I23" s="92"/>
      <c r="J23" s="92"/>
      <c r="K23" s="92"/>
    </row>
    <row r="24" spans="1:13" x14ac:dyDescent="0.2">
      <c r="A24" s="116"/>
      <c r="B24" s="92"/>
      <c r="C24" s="117"/>
      <c r="D24" s="92"/>
      <c r="E24" s="92"/>
      <c r="F24" s="92"/>
      <c r="G24" s="92"/>
      <c r="H24" s="92"/>
      <c r="I24" s="92"/>
      <c r="J24" s="92"/>
      <c r="K24" s="118"/>
    </row>
    <row r="25" spans="1:13" x14ac:dyDescent="0.25">
      <c r="A25" s="116"/>
      <c r="B25" s="92"/>
      <c r="C25" s="117"/>
      <c r="D25" s="92"/>
      <c r="E25" s="92"/>
      <c r="F25" s="92"/>
      <c r="G25" s="92"/>
      <c r="H25" s="92"/>
    </row>
    <row r="26" spans="1:13" x14ac:dyDescent="0.25">
      <c r="A26" s="116"/>
      <c r="B26" s="92"/>
      <c r="C26" s="92"/>
      <c r="D26" s="92"/>
      <c r="E26" s="92"/>
      <c r="F26" s="92"/>
      <c r="G26" s="92"/>
      <c r="H26" s="92"/>
    </row>
    <row r="28" spans="1:13" x14ac:dyDescent="0.25">
      <c r="C28" s="312"/>
      <c r="D28" s="312"/>
      <c r="E28" s="312"/>
      <c r="F28" s="312"/>
      <c r="G28" s="313"/>
      <c r="H28" s="312"/>
      <c r="I28" s="313"/>
      <c r="J28" s="312"/>
      <c r="K28" s="313"/>
      <c r="L28" s="312"/>
      <c r="M28" s="313"/>
    </row>
    <row r="41" spans="7:7" x14ac:dyDescent="0.25">
      <c r="G41" s="120"/>
    </row>
  </sheetData>
  <mergeCells count="13">
    <mergeCell ref="L4:M4"/>
    <mergeCell ref="D3:M3"/>
    <mergeCell ref="A1:M1"/>
    <mergeCell ref="A22:I22"/>
    <mergeCell ref="A3:A5"/>
    <mergeCell ref="B3:B5"/>
    <mergeCell ref="C3:C5"/>
    <mergeCell ref="D4:E4"/>
    <mergeCell ref="F4:G4"/>
    <mergeCell ref="H4:I4"/>
    <mergeCell ref="J4:K4"/>
    <mergeCell ref="A21:B21"/>
    <mergeCell ref="A2:M2"/>
  </mergeCells>
  <pageMargins left="0.7" right="0.7" top="0.75" bottom="0.75" header="0.3" footer="0.3"/>
  <pageSetup scale="72" orientation="portrait" r:id="rId1"/>
  <ignoredErrors>
    <ignoredError sqref="J21" formulaRange="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7"/>
  <sheetViews>
    <sheetView view="pageBreakPreview" zoomScaleNormal="80" zoomScaleSheetLayoutView="100" workbookViewId="0">
      <selection sqref="A1:Q1"/>
    </sheetView>
  </sheetViews>
  <sheetFormatPr defaultRowHeight="15" x14ac:dyDescent="0.25"/>
  <cols>
    <col min="1" max="1" width="7.5703125" style="76" customWidth="1"/>
    <col min="2" max="2" width="19.28515625" style="76" bestFit="1" customWidth="1"/>
    <col min="3" max="4" width="9.140625" style="76" hidden="1" customWidth="1"/>
    <col min="5" max="6" width="9.140625" style="76" customWidth="1"/>
    <col min="7" max="256" width="9.140625" style="76"/>
    <col min="257" max="257" width="17.85546875" style="76" bestFit="1" customWidth="1"/>
    <col min="258" max="512" width="9.140625" style="76"/>
    <col min="513" max="513" width="17.85546875" style="76" bestFit="1" customWidth="1"/>
    <col min="514" max="768" width="9.140625" style="76"/>
    <col min="769" max="769" width="17.85546875" style="76" bestFit="1" customWidth="1"/>
    <col min="770" max="1024" width="9.140625" style="76"/>
    <col min="1025" max="1025" width="17.85546875" style="76" bestFit="1" customWidth="1"/>
    <col min="1026" max="1280" width="9.140625" style="76"/>
    <col min="1281" max="1281" width="17.85546875" style="76" bestFit="1" customWidth="1"/>
    <col min="1282" max="1536" width="9.140625" style="76"/>
    <col min="1537" max="1537" width="17.85546875" style="76" bestFit="1" customWidth="1"/>
    <col min="1538" max="1792" width="9.140625" style="76"/>
    <col min="1793" max="1793" width="17.85546875" style="76" bestFit="1" customWidth="1"/>
    <col min="1794" max="2048" width="9.140625" style="76"/>
    <col min="2049" max="2049" width="17.85546875" style="76" bestFit="1" customWidth="1"/>
    <col min="2050" max="2304" width="9.140625" style="76"/>
    <col min="2305" max="2305" width="17.85546875" style="76" bestFit="1" customWidth="1"/>
    <col min="2306" max="2560" width="9.140625" style="76"/>
    <col min="2561" max="2561" width="17.85546875" style="76" bestFit="1" customWidth="1"/>
    <col min="2562" max="2816" width="9.140625" style="76"/>
    <col min="2817" max="2817" width="17.85546875" style="76" bestFit="1" customWidth="1"/>
    <col min="2818" max="3072" width="9.140625" style="76"/>
    <col min="3073" max="3073" width="17.85546875" style="76" bestFit="1" customWidth="1"/>
    <col min="3074" max="3328" width="9.140625" style="76"/>
    <col min="3329" max="3329" width="17.85546875" style="76" bestFit="1" customWidth="1"/>
    <col min="3330" max="3584" width="9.140625" style="76"/>
    <col min="3585" max="3585" width="17.85546875" style="76" bestFit="1" customWidth="1"/>
    <col min="3586" max="3840" width="9.140625" style="76"/>
    <col min="3841" max="3841" width="17.85546875" style="76" bestFit="1" customWidth="1"/>
    <col min="3842" max="4096" width="9.140625" style="76"/>
    <col min="4097" max="4097" width="17.85546875" style="76" bestFit="1" customWidth="1"/>
    <col min="4098" max="4352" width="9.140625" style="76"/>
    <col min="4353" max="4353" width="17.85546875" style="76" bestFit="1" customWidth="1"/>
    <col min="4354" max="4608" width="9.140625" style="76"/>
    <col min="4609" max="4609" width="17.85546875" style="76" bestFit="1" customWidth="1"/>
    <col min="4610" max="4864" width="9.140625" style="76"/>
    <col min="4865" max="4865" width="17.85546875" style="76" bestFit="1" customWidth="1"/>
    <col min="4866" max="5120" width="9.140625" style="76"/>
    <col min="5121" max="5121" width="17.85546875" style="76" bestFit="1" customWidth="1"/>
    <col min="5122" max="5376" width="9.140625" style="76"/>
    <col min="5377" max="5377" width="17.85546875" style="76" bestFit="1" customWidth="1"/>
    <col min="5378" max="5632" width="9.140625" style="76"/>
    <col min="5633" max="5633" width="17.85546875" style="76" bestFit="1" customWidth="1"/>
    <col min="5634" max="5888" width="9.140625" style="76"/>
    <col min="5889" max="5889" width="17.85546875" style="76" bestFit="1" customWidth="1"/>
    <col min="5890" max="6144" width="9.140625" style="76"/>
    <col min="6145" max="6145" width="17.85546875" style="76" bestFit="1" customWidth="1"/>
    <col min="6146" max="6400" width="9.140625" style="76"/>
    <col min="6401" max="6401" width="17.85546875" style="76" bestFit="1" customWidth="1"/>
    <col min="6402" max="6656" width="9.140625" style="76"/>
    <col min="6657" max="6657" width="17.85546875" style="76" bestFit="1" customWidth="1"/>
    <col min="6658" max="6912" width="9.140625" style="76"/>
    <col min="6913" max="6913" width="17.85546875" style="76" bestFit="1" customWidth="1"/>
    <col min="6914" max="7168" width="9.140625" style="76"/>
    <col min="7169" max="7169" width="17.85546875" style="76" bestFit="1" customWidth="1"/>
    <col min="7170" max="7424" width="9.140625" style="76"/>
    <col min="7425" max="7425" width="17.85546875" style="76" bestFit="1" customWidth="1"/>
    <col min="7426" max="7680" width="9.140625" style="76"/>
    <col min="7681" max="7681" width="17.85546875" style="76" bestFit="1" customWidth="1"/>
    <col min="7682" max="7936" width="9.140625" style="76"/>
    <col min="7937" max="7937" width="17.85546875" style="76" bestFit="1" customWidth="1"/>
    <col min="7938" max="8192" width="9.140625" style="76"/>
    <col min="8193" max="8193" width="17.85546875" style="76" bestFit="1" customWidth="1"/>
    <col min="8194" max="8448" width="9.140625" style="76"/>
    <col min="8449" max="8449" width="17.85546875" style="76" bestFit="1" customWidth="1"/>
    <col min="8450" max="8704" width="9.140625" style="76"/>
    <col min="8705" max="8705" width="17.85546875" style="76" bestFit="1" customWidth="1"/>
    <col min="8706" max="8960" width="9.140625" style="76"/>
    <col min="8961" max="8961" width="17.85546875" style="76" bestFit="1" customWidth="1"/>
    <col min="8962" max="9216" width="9.140625" style="76"/>
    <col min="9217" max="9217" width="17.85546875" style="76" bestFit="1" customWidth="1"/>
    <col min="9218" max="9472" width="9.140625" style="76"/>
    <col min="9473" max="9473" width="17.85546875" style="76" bestFit="1" customWidth="1"/>
    <col min="9474" max="9728" width="9.140625" style="76"/>
    <col min="9729" max="9729" width="17.85546875" style="76" bestFit="1" customWidth="1"/>
    <col min="9730" max="9984" width="9.140625" style="76"/>
    <col min="9985" max="9985" width="17.85546875" style="76" bestFit="1" customWidth="1"/>
    <col min="9986" max="10240" width="9.140625" style="76"/>
    <col min="10241" max="10241" width="17.85546875" style="76" bestFit="1" customWidth="1"/>
    <col min="10242" max="10496" width="9.140625" style="76"/>
    <col min="10497" max="10497" width="17.85546875" style="76" bestFit="1" customWidth="1"/>
    <col min="10498" max="10752" width="9.140625" style="76"/>
    <col min="10753" max="10753" width="17.85546875" style="76" bestFit="1" customWidth="1"/>
    <col min="10754" max="11008" width="9.140625" style="76"/>
    <col min="11009" max="11009" width="17.85546875" style="76" bestFit="1" customWidth="1"/>
    <col min="11010" max="11264" width="9.140625" style="76"/>
    <col min="11265" max="11265" width="17.85546875" style="76" bestFit="1" customWidth="1"/>
    <col min="11266" max="11520" width="9.140625" style="76"/>
    <col min="11521" max="11521" width="17.85546875" style="76" bestFit="1" customWidth="1"/>
    <col min="11522" max="11776" width="9.140625" style="76"/>
    <col min="11777" max="11777" width="17.85546875" style="76" bestFit="1" customWidth="1"/>
    <col min="11778" max="12032" width="9.140625" style="76"/>
    <col min="12033" max="12033" width="17.85546875" style="76" bestFit="1" customWidth="1"/>
    <col min="12034" max="12288" width="9.140625" style="76"/>
    <col min="12289" max="12289" width="17.85546875" style="76" bestFit="1" customWidth="1"/>
    <col min="12290" max="12544" width="9.140625" style="76"/>
    <col min="12545" max="12545" width="17.85546875" style="76" bestFit="1" customWidth="1"/>
    <col min="12546" max="12800" width="9.140625" style="76"/>
    <col min="12801" max="12801" width="17.85546875" style="76" bestFit="1" customWidth="1"/>
    <col min="12802" max="13056" width="9.140625" style="76"/>
    <col min="13057" max="13057" width="17.85546875" style="76" bestFit="1" customWidth="1"/>
    <col min="13058" max="13312" width="9.140625" style="76"/>
    <col min="13313" max="13313" width="17.85546875" style="76" bestFit="1" customWidth="1"/>
    <col min="13314" max="13568" width="9.140625" style="76"/>
    <col min="13569" max="13569" width="17.85546875" style="76" bestFit="1" customWidth="1"/>
    <col min="13570" max="13824" width="9.140625" style="76"/>
    <col min="13825" max="13825" width="17.85546875" style="76" bestFit="1" customWidth="1"/>
    <col min="13826" max="14080" width="9.140625" style="76"/>
    <col min="14081" max="14081" width="17.85546875" style="76" bestFit="1" customWidth="1"/>
    <col min="14082" max="14336" width="9.140625" style="76"/>
    <col min="14337" max="14337" width="17.85546875" style="76" bestFit="1" customWidth="1"/>
    <col min="14338" max="14592" width="9.140625" style="76"/>
    <col min="14593" max="14593" width="17.85546875" style="76" bestFit="1" customWidth="1"/>
    <col min="14594" max="14848" width="9.140625" style="76"/>
    <col min="14849" max="14849" width="17.85546875" style="76" bestFit="1" customWidth="1"/>
    <col min="14850" max="15104" width="9.140625" style="76"/>
    <col min="15105" max="15105" width="17.85546875" style="76" bestFit="1" customWidth="1"/>
    <col min="15106" max="15360" width="9.140625" style="76"/>
    <col min="15361" max="15361" width="17.85546875" style="76" bestFit="1" customWidth="1"/>
    <col min="15362" max="15616" width="9.140625" style="76"/>
    <col min="15617" max="15617" width="17.85546875" style="76" bestFit="1" customWidth="1"/>
    <col min="15618" max="15872" width="9.140625" style="76"/>
    <col min="15873" max="15873" width="17.85546875" style="76" bestFit="1" customWidth="1"/>
    <col min="15874" max="16128" width="9.140625" style="76"/>
    <col min="16129" max="16129" width="17.85546875" style="76" bestFit="1" customWidth="1"/>
    <col min="16130" max="16384" width="9.140625" style="76"/>
  </cols>
  <sheetData>
    <row r="1" spans="1:17" ht="27" customHeight="1" x14ac:dyDescent="0.25">
      <c r="A1" s="385" t="s">
        <v>1838</v>
      </c>
      <c r="B1" s="385"/>
      <c r="C1" s="385"/>
      <c r="D1" s="385"/>
      <c r="E1" s="385"/>
      <c r="F1" s="385"/>
      <c r="G1" s="385"/>
      <c r="H1" s="385"/>
      <c r="I1" s="385"/>
      <c r="J1" s="385"/>
      <c r="K1" s="385"/>
      <c r="L1" s="385"/>
      <c r="M1" s="385"/>
      <c r="N1" s="385"/>
      <c r="O1" s="385"/>
      <c r="P1" s="385"/>
      <c r="Q1" s="385"/>
    </row>
    <row r="2" spans="1:17" x14ac:dyDescent="0.2">
      <c r="A2" s="118"/>
      <c r="B2" s="40"/>
      <c r="C2" s="40"/>
      <c r="D2" s="40"/>
      <c r="E2" s="40"/>
      <c r="F2" s="40"/>
      <c r="G2" s="40"/>
      <c r="H2" s="40"/>
      <c r="I2" s="331"/>
      <c r="J2" s="331"/>
      <c r="K2" s="40"/>
      <c r="L2" s="332"/>
      <c r="M2" s="332"/>
      <c r="N2" s="332"/>
      <c r="P2" s="332"/>
      <c r="Q2" s="332" t="s">
        <v>52</v>
      </c>
    </row>
    <row r="3" spans="1:17" ht="22.5" customHeight="1" x14ac:dyDescent="0.25">
      <c r="A3" s="386" t="s">
        <v>53</v>
      </c>
      <c r="B3" s="392" t="s">
        <v>1</v>
      </c>
      <c r="C3" s="388" t="s">
        <v>54</v>
      </c>
      <c r="D3" s="388"/>
      <c r="E3" s="388"/>
      <c r="F3" s="388"/>
      <c r="G3" s="388"/>
      <c r="H3" s="388"/>
      <c r="I3" s="388"/>
      <c r="J3" s="388"/>
      <c r="K3" s="388"/>
      <c r="L3" s="388"/>
      <c r="M3" s="388"/>
      <c r="N3" s="388"/>
      <c r="O3" s="388"/>
      <c r="P3" s="388"/>
      <c r="Q3" s="388"/>
    </row>
    <row r="4" spans="1:17" ht="22.5" customHeight="1" x14ac:dyDescent="0.25">
      <c r="A4" s="387"/>
      <c r="B4" s="393"/>
      <c r="C4" s="333">
        <v>1987</v>
      </c>
      <c r="D4" s="334">
        <v>1989</v>
      </c>
      <c r="E4" s="334">
        <v>1991</v>
      </c>
      <c r="F4" s="334">
        <v>1993</v>
      </c>
      <c r="G4" s="334">
        <v>1995</v>
      </c>
      <c r="H4" s="334">
        <v>1997</v>
      </c>
      <c r="I4" s="334">
        <v>1999</v>
      </c>
      <c r="J4" s="334">
        <v>2001</v>
      </c>
      <c r="K4" s="334">
        <v>2003</v>
      </c>
      <c r="L4" s="334">
        <v>2005</v>
      </c>
      <c r="M4" s="334">
        <v>2009</v>
      </c>
      <c r="N4" s="334">
        <v>2011</v>
      </c>
      <c r="O4" s="334">
        <v>2013</v>
      </c>
      <c r="P4" s="334">
        <v>2015</v>
      </c>
      <c r="Q4" s="334">
        <v>2017</v>
      </c>
    </row>
    <row r="5" spans="1:17" ht="22.5" customHeight="1" x14ac:dyDescent="0.25">
      <c r="A5" s="335">
        <v>1</v>
      </c>
      <c r="B5" s="334">
        <v>2</v>
      </c>
      <c r="C5" s="335">
        <v>3</v>
      </c>
      <c r="D5" s="334">
        <v>4</v>
      </c>
      <c r="E5" s="335">
        <v>5</v>
      </c>
      <c r="F5" s="334">
        <v>6</v>
      </c>
      <c r="G5" s="335">
        <v>3</v>
      </c>
      <c r="H5" s="334">
        <v>4</v>
      </c>
      <c r="I5" s="335">
        <v>5</v>
      </c>
      <c r="J5" s="334">
        <v>6</v>
      </c>
      <c r="K5" s="335">
        <v>7</v>
      </c>
      <c r="L5" s="334">
        <v>8</v>
      </c>
      <c r="M5" s="335">
        <v>9</v>
      </c>
      <c r="N5" s="334">
        <v>10</v>
      </c>
      <c r="O5" s="335">
        <v>11</v>
      </c>
      <c r="P5" s="335">
        <v>12</v>
      </c>
      <c r="Q5" s="335">
        <v>13</v>
      </c>
    </row>
    <row r="6" spans="1:17" ht="29.25" customHeight="1" x14ac:dyDescent="0.25">
      <c r="A6" s="341">
        <v>1</v>
      </c>
      <c r="B6" s="342" t="s">
        <v>3</v>
      </c>
      <c r="C6" s="342">
        <v>495</v>
      </c>
      <c r="D6" s="342">
        <v>405</v>
      </c>
      <c r="E6" s="342">
        <v>399</v>
      </c>
      <c r="F6" s="342">
        <v>378</v>
      </c>
      <c r="G6" s="342">
        <v>383</v>
      </c>
      <c r="H6" s="342">
        <v>383</v>
      </c>
      <c r="I6" s="342">
        <v>397</v>
      </c>
      <c r="J6" s="343">
        <v>333</v>
      </c>
      <c r="K6" s="342">
        <v>329</v>
      </c>
      <c r="L6" s="342">
        <v>354</v>
      </c>
      <c r="M6" s="342">
        <v>353</v>
      </c>
      <c r="N6" s="342">
        <v>352</v>
      </c>
      <c r="O6" s="342">
        <v>352</v>
      </c>
      <c r="P6" s="342">
        <v>367</v>
      </c>
      <c r="Q6" s="342">
        <v>404</v>
      </c>
    </row>
    <row r="7" spans="1:17" ht="29.25" customHeight="1" x14ac:dyDescent="0.25">
      <c r="A7" s="341">
        <v>2</v>
      </c>
      <c r="B7" s="342" t="s">
        <v>9</v>
      </c>
      <c r="C7" s="342">
        <v>0</v>
      </c>
      <c r="D7" s="342">
        <v>3</v>
      </c>
      <c r="E7" s="342">
        <v>3</v>
      </c>
      <c r="F7" s="342">
        <v>3</v>
      </c>
      <c r="G7" s="342">
        <v>3</v>
      </c>
      <c r="H7" s="342">
        <v>5</v>
      </c>
      <c r="I7" s="342">
        <v>5</v>
      </c>
      <c r="J7" s="343">
        <v>5</v>
      </c>
      <c r="K7" s="342">
        <v>16</v>
      </c>
      <c r="L7" s="342">
        <v>16</v>
      </c>
      <c r="M7" s="342">
        <v>17</v>
      </c>
      <c r="N7" s="342">
        <v>22</v>
      </c>
      <c r="O7" s="342">
        <v>22</v>
      </c>
      <c r="P7" s="342">
        <v>26</v>
      </c>
      <c r="Q7" s="342">
        <v>26</v>
      </c>
    </row>
    <row r="8" spans="1:17" ht="29.25" customHeight="1" x14ac:dyDescent="0.25">
      <c r="A8" s="341">
        <v>3</v>
      </c>
      <c r="B8" s="342" t="s">
        <v>10</v>
      </c>
      <c r="C8" s="342">
        <v>427</v>
      </c>
      <c r="D8" s="342">
        <v>412</v>
      </c>
      <c r="E8" s="342">
        <v>397</v>
      </c>
      <c r="F8" s="342">
        <v>419</v>
      </c>
      <c r="G8" s="342">
        <v>689</v>
      </c>
      <c r="H8" s="342">
        <v>901</v>
      </c>
      <c r="I8" s="342">
        <v>1031</v>
      </c>
      <c r="J8" s="343">
        <v>911</v>
      </c>
      <c r="K8" s="342">
        <v>916</v>
      </c>
      <c r="L8" s="342">
        <v>991</v>
      </c>
      <c r="M8" s="342">
        <v>1046</v>
      </c>
      <c r="N8" s="342">
        <v>1058</v>
      </c>
      <c r="O8" s="342">
        <v>1103</v>
      </c>
      <c r="P8" s="342">
        <v>1107</v>
      </c>
      <c r="Q8" s="342">
        <v>1140</v>
      </c>
    </row>
    <row r="9" spans="1:17" ht="29.25" customHeight="1" x14ac:dyDescent="0.25">
      <c r="A9" s="341">
        <v>4</v>
      </c>
      <c r="B9" s="342" t="s">
        <v>15</v>
      </c>
      <c r="C9" s="342">
        <v>0</v>
      </c>
      <c r="D9" s="342">
        <v>0</v>
      </c>
      <c r="E9" s="342">
        <v>0</v>
      </c>
      <c r="F9" s="342">
        <v>0</v>
      </c>
      <c r="G9" s="342">
        <v>2</v>
      </c>
      <c r="H9" s="342">
        <v>3</v>
      </c>
      <c r="I9" s="342">
        <v>3</v>
      </c>
      <c r="J9" s="343">
        <v>2</v>
      </c>
      <c r="K9" s="342">
        <v>3</v>
      </c>
      <c r="L9" s="342">
        <v>3</v>
      </c>
      <c r="M9" s="342">
        <v>3</v>
      </c>
      <c r="N9" s="342">
        <v>3</v>
      </c>
      <c r="O9" s="342">
        <v>3</v>
      </c>
      <c r="P9" s="342">
        <v>3</v>
      </c>
      <c r="Q9" s="342">
        <v>10</v>
      </c>
    </row>
    <row r="10" spans="1:17" ht="29.25" customHeight="1" x14ac:dyDescent="0.25">
      <c r="A10" s="341">
        <v>5</v>
      </c>
      <c r="B10" s="342" t="s">
        <v>16</v>
      </c>
      <c r="C10" s="342">
        <v>0</v>
      </c>
      <c r="D10" s="342">
        <v>0</v>
      </c>
      <c r="E10" s="342">
        <v>0</v>
      </c>
      <c r="F10" s="342">
        <v>0</v>
      </c>
      <c r="G10" s="342">
        <v>0</v>
      </c>
      <c r="H10" s="342">
        <v>0</v>
      </c>
      <c r="I10" s="342">
        <v>0</v>
      </c>
      <c r="J10" s="343">
        <v>0</v>
      </c>
      <c r="K10" s="342">
        <v>8</v>
      </c>
      <c r="L10" s="342">
        <v>5</v>
      </c>
      <c r="M10" s="342">
        <v>5</v>
      </c>
      <c r="N10" s="342">
        <v>6</v>
      </c>
      <c r="O10" s="342">
        <v>6</v>
      </c>
      <c r="P10" s="342">
        <v>9</v>
      </c>
      <c r="Q10" s="342">
        <v>9</v>
      </c>
    </row>
    <row r="11" spans="1:17" ht="29.25" customHeight="1" x14ac:dyDescent="0.25">
      <c r="A11" s="341">
        <v>6</v>
      </c>
      <c r="B11" s="342" t="s">
        <v>18</v>
      </c>
      <c r="C11" s="342">
        <v>140</v>
      </c>
      <c r="D11" s="342">
        <v>114</v>
      </c>
      <c r="E11" s="342">
        <v>113</v>
      </c>
      <c r="F11" s="342">
        <v>155</v>
      </c>
      <c r="G11" s="342">
        <v>155</v>
      </c>
      <c r="H11" s="342">
        <v>124</v>
      </c>
      <c r="I11" s="342">
        <v>108</v>
      </c>
      <c r="J11" s="343">
        <v>118</v>
      </c>
      <c r="K11" s="342">
        <v>158</v>
      </c>
      <c r="L11" s="342">
        <v>186</v>
      </c>
      <c r="M11" s="342">
        <v>186</v>
      </c>
      <c r="N11" s="342">
        <v>186</v>
      </c>
      <c r="O11" s="342">
        <v>186</v>
      </c>
      <c r="P11" s="342">
        <v>222</v>
      </c>
      <c r="Q11" s="342">
        <v>304</v>
      </c>
    </row>
    <row r="12" spans="1:17" ht="29.25" customHeight="1" x14ac:dyDescent="0.25">
      <c r="A12" s="341">
        <v>7</v>
      </c>
      <c r="B12" s="344" t="s">
        <v>909</v>
      </c>
      <c r="C12" s="342">
        <v>199</v>
      </c>
      <c r="D12" s="342">
        <v>192</v>
      </c>
      <c r="E12" s="342">
        <v>195</v>
      </c>
      <c r="F12" s="342">
        <v>195</v>
      </c>
      <c r="G12" s="342">
        <v>195</v>
      </c>
      <c r="H12" s="342">
        <v>211</v>
      </c>
      <c r="I12" s="342">
        <v>215</v>
      </c>
      <c r="J12" s="343">
        <v>219</v>
      </c>
      <c r="K12" s="342">
        <v>203</v>
      </c>
      <c r="L12" s="342">
        <v>217</v>
      </c>
      <c r="M12" s="342">
        <v>221</v>
      </c>
      <c r="N12" s="342">
        <v>222</v>
      </c>
      <c r="O12" s="342">
        <v>213</v>
      </c>
      <c r="P12" s="342">
        <v>231</v>
      </c>
      <c r="Q12" s="342">
        <v>243</v>
      </c>
    </row>
    <row r="13" spans="1:17" ht="29.25" customHeight="1" x14ac:dyDescent="0.25">
      <c r="A13" s="341">
        <v>8</v>
      </c>
      <c r="B13" s="342" t="s">
        <v>27</v>
      </c>
      <c r="C13" s="342">
        <v>23</v>
      </c>
      <c r="D13" s="342">
        <v>47</v>
      </c>
      <c r="E13" s="342">
        <v>47</v>
      </c>
      <c r="F13" s="342">
        <v>21</v>
      </c>
      <c r="G13" s="342">
        <v>21</v>
      </c>
      <c r="H13" s="342">
        <v>21</v>
      </c>
      <c r="I13" s="342">
        <v>21</v>
      </c>
      <c r="J13" s="343">
        <v>23</v>
      </c>
      <c r="K13" s="342">
        <v>35</v>
      </c>
      <c r="L13" s="342">
        <v>36</v>
      </c>
      <c r="M13" s="342">
        <v>39</v>
      </c>
      <c r="N13" s="342">
        <v>39</v>
      </c>
      <c r="O13" s="342">
        <v>39</v>
      </c>
      <c r="P13" s="342">
        <v>47</v>
      </c>
      <c r="Q13" s="342">
        <v>49</v>
      </c>
    </row>
    <row r="14" spans="1:17" ht="29.25" customHeight="1" x14ac:dyDescent="0.25">
      <c r="A14" s="341">
        <v>9</v>
      </c>
      <c r="B14" s="342" t="s">
        <v>32</v>
      </c>
      <c r="C14" s="342">
        <v>2076</v>
      </c>
      <c r="D14" s="342">
        <v>2109</v>
      </c>
      <c r="E14" s="342">
        <v>2119</v>
      </c>
      <c r="F14" s="342">
        <v>2119</v>
      </c>
      <c r="G14" s="342">
        <v>2119</v>
      </c>
      <c r="H14" s="342">
        <v>2123</v>
      </c>
      <c r="I14" s="342">
        <v>2125</v>
      </c>
      <c r="J14" s="343">
        <v>2081</v>
      </c>
      <c r="K14" s="342">
        <v>2120</v>
      </c>
      <c r="L14" s="342">
        <v>2136</v>
      </c>
      <c r="M14" s="342">
        <v>2152</v>
      </c>
      <c r="N14" s="342">
        <v>2155</v>
      </c>
      <c r="O14" s="342">
        <v>2097</v>
      </c>
      <c r="P14" s="342">
        <v>2106</v>
      </c>
      <c r="Q14" s="342">
        <v>2114</v>
      </c>
    </row>
    <row r="15" spans="1:17" ht="29.25" customHeight="1" x14ac:dyDescent="0.25">
      <c r="A15" s="341">
        <v>10</v>
      </c>
      <c r="B15" s="344" t="s">
        <v>905</v>
      </c>
      <c r="C15" s="342">
        <v>686</v>
      </c>
      <c r="D15" s="342">
        <v>973</v>
      </c>
      <c r="E15" s="342">
        <v>971</v>
      </c>
      <c r="F15" s="342">
        <v>966</v>
      </c>
      <c r="G15" s="342">
        <v>966</v>
      </c>
      <c r="H15" s="342">
        <v>966</v>
      </c>
      <c r="I15" s="342">
        <v>966</v>
      </c>
      <c r="J15" s="343">
        <v>789</v>
      </c>
      <c r="K15" s="342">
        <v>658</v>
      </c>
      <c r="L15" s="342">
        <v>635</v>
      </c>
      <c r="M15" s="342">
        <v>615</v>
      </c>
      <c r="N15" s="342">
        <v>617</v>
      </c>
      <c r="O15" s="342">
        <v>604</v>
      </c>
      <c r="P15" s="342">
        <v>617</v>
      </c>
      <c r="Q15" s="342">
        <v>617</v>
      </c>
    </row>
    <row r="16" spans="1:17" ht="29.25" customHeight="1" x14ac:dyDescent="0.25">
      <c r="A16" s="341">
        <v>11</v>
      </c>
      <c r="B16" s="342" t="s">
        <v>36</v>
      </c>
      <c r="C16" s="342">
        <v>0</v>
      </c>
      <c r="D16" s="342">
        <v>0</v>
      </c>
      <c r="E16" s="342">
        <v>0</v>
      </c>
      <c r="F16" s="342">
        <v>0</v>
      </c>
      <c r="G16" s="342">
        <v>0</v>
      </c>
      <c r="H16" s="342">
        <v>0</v>
      </c>
      <c r="I16" s="342">
        <v>0</v>
      </c>
      <c r="J16" s="343">
        <v>0</v>
      </c>
      <c r="K16" s="342">
        <v>1</v>
      </c>
      <c r="L16" s="342">
        <v>1</v>
      </c>
      <c r="M16" s="342">
        <v>1</v>
      </c>
      <c r="N16" s="342">
        <v>1.56</v>
      </c>
      <c r="O16" s="342">
        <v>1.63</v>
      </c>
      <c r="P16" s="342">
        <v>3</v>
      </c>
      <c r="Q16" s="342">
        <v>3</v>
      </c>
    </row>
    <row r="17" spans="1:17" ht="29.25" customHeight="1" x14ac:dyDescent="0.25">
      <c r="A17" s="341">
        <v>12</v>
      </c>
      <c r="B17" s="342" t="s">
        <v>41</v>
      </c>
      <c r="C17" s="342">
        <v>0</v>
      </c>
      <c r="D17" s="342">
        <v>0</v>
      </c>
      <c r="E17" s="342">
        <v>0</v>
      </c>
      <c r="F17" s="342">
        <v>0</v>
      </c>
      <c r="G17" s="342">
        <v>0</v>
      </c>
      <c r="H17" s="342">
        <v>0</v>
      </c>
      <c r="I17" s="342">
        <v>0</v>
      </c>
      <c r="J17" s="343">
        <v>1</v>
      </c>
      <c r="K17" s="342">
        <v>1</v>
      </c>
      <c r="L17" s="342">
        <v>1</v>
      </c>
      <c r="M17" s="342">
        <v>1</v>
      </c>
      <c r="N17" s="342">
        <v>1</v>
      </c>
      <c r="O17" s="342">
        <v>1</v>
      </c>
      <c r="P17" s="342">
        <v>2</v>
      </c>
      <c r="Q17" s="342">
        <v>2</v>
      </c>
    </row>
    <row r="18" spans="1:17" ht="29.25" customHeight="1" x14ac:dyDescent="0.25">
      <c r="A18" s="389" t="s">
        <v>42</v>
      </c>
      <c r="B18" s="390"/>
      <c r="C18" s="336">
        <v>4046</v>
      </c>
      <c r="D18" s="337">
        <v>4255</v>
      </c>
      <c r="E18" s="337">
        <v>4244</v>
      </c>
      <c r="F18" s="337">
        <v>4256</v>
      </c>
      <c r="G18" s="337">
        <v>4533</v>
      </c>
      <c r="H18" s="337">
        <v>4737</v>
      </c>
      <c r="I18" s="337">
        <v>4871</v>
      </c>
      <c r="J18" s="337">
        <v>4482</v>
      </c>
      <c r="K18" s="337">
        <v>4448</v>
      </c>
      <c r="L18" s="337">
        <v>4581</v>
      </c>
      <c r="M18" s="337">
        <v>4639</v>
      </c>
      <c r="N18" s="338">
        <v>4662.5600000000004</v>
      </c>
      <c r="O18" s="338">
        <v>4627.63</v>
      </c>
      <c r="P18" s="337">
        <v>4740</v>
      </c>
      <c r="Q18" s="337">
        <v>4921</v>
      </c>
    </row>
    <row r="19" spans="1:17" ht="22.5" customHeight="1" x14ac:dyDescent="0.2">
      <c r="A19" s="391" t="s">
        <v>920</v>
      </c>
      <c r="B19" s="391"/>
      <c r="C19" s="391"/>
      <c r="D19" s="391"/>
      <c r="E19" s="391"/>
      <c r="F19" s="391"/>
      <c r="G19" s="391"/>
      <c r="H19" s="339"/>
      <c r="I19" s="339"/>
      <c r="J19" s="339"/>
      <c r="K19" s="339"/>
      <c r="L19" s="339"/>
      <c r="M19" s="339"/>
      <c r="N19" s="339"/>
      <c r="O19" s="339"/>
      <c r="P19" s="339"/>
      <c r="Q19" s="339"/>
    </row>
    <row r="20" spans="1:17" x14ac:dyDescent="0.25">
      <c r="A20" s="340"/>
      <c r="B20" s="340"/>
      <c r="C20" s="340"/>
      <c r="D20" s="340"/>
      <c r="E20" s="340"/>
      <c r="F20" s="340"/>
      <c r="G20" s="340"/>
      <c r="H20" s="340"/>
      <c r="I20" s="340"/>
      <c r="J20" s="340"/>
      <c r="K20" s="340"/>
      <c r="L20" s="340"/>
      <c r="M20" s="340"/>
      <c r="N20" s="340"/>
      <c r="O20" s="340"/>
      <c r="P20" s="340"/>
      <c r="Q20" s="340"/>
    </row>
    <row r="27" spans="1:17" x14ac:dyDescent="0.25">
      <c r="D27" s="76" t="s">
        <v>55</v>
      </c>
    </row>
  </sheetData>
  <mergeCells count="6">
    <mergeCell ref="A1:Q1"/>
    <mergeCell ref="A3:A4"/>
    <mergeCell ref="C3:Q3"/>
    <mergeCell ref="A18:B18"/>
    <mergeCell ref="A19:G19"/>
    <mergeCell ref="B3:B4"/>
  </mergeCells>
  <pageMargins left="0.7" right="0.7" top="0.75" bottom="0.75" header="0.3" footer="0.3"/>
  <pageSetup scale="83"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0"/>
  <sheetViews>
    <sheetView view="pageBreakPreview" zoomScaleNormal="100" zoomScaleSheetLayoutView="100" workbookViewId="0">
      <selection activeCell="A2" sqref="A2"/>
    </sheetView>
  </sheetViews>
  <sheetFormatPr defaultRowHeight="15" x14ac:dyDescent="0.25"/>
  <cols>
    <col min="1" max="1" width="27.42578125" style="294" customWidth="1"/>
    <col min="2" max="16384" width="9.140625" style="294"/>
  </cols>
  <sheetData>
    <row r="1" spans="1:14" s="307" customFormat="1" ht="23.25" customHeight="1" x14ac:dyDescent="0.25">
      <c r="A1" s="365" t="s">
        <v>1839</v>
      </c>
      <c r="B1" s="365"/>
      <c r="C1" s="365"/>
      <c r="D1" s="365"/>
      <c r="E1" s="365"/>
      <c r="F1" s="365"/>
      <c r="G1" s="365"/>
      <c r="H1" s="365"/>
      <c r="I1" s="365"/>
      <c r="J1" s="365"/>
      <c r="K1" s="365"/>
      <c r="L1" s="365"/>
      <c r="M1" s="365"/>
      <c r="N1" s="365"/>
    </row>
    <row r="2" spans="1:14" s="296" customFormat="1" ht="24.75" customHeight="1" x14ac:dyDescent="0.25">
      <c r="A2" s="306" t="s">
        <v>1104</v>
      </c>
      <c r="B2" s="295" t="s">
        <v>1116</v>
      </c>
      <c r="C2" s="295" t="s">
        <v>1117</v>
      </c>
      <c r="D2" s="295" t="s">
        <v>1118</v>
      </c>
      <c r="E2" s="295" t="s">
        <v>1119</v>
      </c>
      <c r="F2" s="295" t="s">
        <v>1120</v>
      </c>
      <c r="G2" s="295" t="s">
        <v>1121</v>
      </c>
      <c r="H2" s="295" t="s">
        <v>1122</v>
      </c>
      <c r="I2" s="295" t="s">
        <v>1123</v>
      </c>
      <c r="J2" s="295">
        <v>2013</v>
      </c>
      <c r="K2" s="295">
        <v>2014</v>
      </c>
      <c r="L2" s="295">
        <v>2015</v>
      </c>
      <c r="M2" s="295">
        <v>2016</v>
      </c>
      <c r="N2" s="295">
        <v>2017</v>
      </c>
    </row>
    <row r="3" spans="1:14" ht="15.75" x14ac:dyDescent="0.25">
      <c r="A3" s="297" t="s">
        <v>1124</v>
      </c>
      <c r="B3" s="298">
        <v>0</v>
      </c>
      <c r="C3" s="298">
        <v>1</v>
      </c>
      <c r="D3" s="298">
        <v>6</v>
      </c>
      <c r="E3" s="298">
        <v>0</v>
      </c>
      <c r="F3" s="298">
        <v>1</v>
      </c>
      <c r="G3" s="298">
        <v>7</v>
      </c>
      <c r="H3" s="298">
        <v>0</v>
      </c>
      <c r="I3" s="298">
        <v>12</v>
      </c>
      <c r="J3" s="298">
        <v>9</v>
      </c>
      <c r="K3" s="298">
        <v>96</v>
      </c>
      <c r="L3" s="298">
        <v>1</v>
      </c>
      <c r="M3" s="298">
        <v>24</v>
      </c>
      <c r="N3" s="298">
        <v>8</v>
      </c>
    </row>
    <row r="4" spans="1:14" ht="15.75" x14ac:dyDescent="0.25">
      <c r="A4" s="297" t="s">
        <v>3</v>
      </c>
      <c r="B4" s="298">
        <v>1108</v>
      </c>
      <c r="C4" s="298">
        <v>1569</v>
      </c>
      <c r="D4" s="298">
        <v>1931</v>
      </c>
      <c r="E4" s="298">
        <v>1454</v>
      </c>
      <c r="F4" s="298">
        <v>2442</v>
      </c>
      <c r="G4" s="298">
        <v>1837</v>
      </c>
      <c r="H4" s="298">
        <v>1119</v>
      </c>
      <c r="I4" s="298">
        <v>2559</v>
      </c>
      <c r="J4" s="298">
        <v>2143</v>
      </c>
      <c r="K4" s="298">
        <v>2458</v>
      </c>
      <c r="L4" s="298">
        <v>1075</v>
      </c>
      <c r="M4" s="298">
        <v>1699</v>
      </c>
      <c r="N4" s="298">
        <v>1877</v>
      </c>
    </row>
    <row r="5" spans="1:14" ht="15.75" x14ac:dyDescent="0.25">
      <c r="A5" s="297" t="s">
        <v>4</v>
      </c>
      <c r="B5" s="298">
        <v>97</v>
      </c>
      <c r="C5" s="298">
        <v>514</v>
      </c>
      <c r="D5" s="298">
        <v>635</v>
      </c>
      <c r="E5" s="298">
        <v>349</v>
      </c>
      <c r="F5" s="298">
        <v>786</v>
      </c>
      <c r="G5" s="298">
        <v>576</v>
      </c>
      <c r="H5" s="298">
        <v>485</v>
      </c>
      <c r="I5" s="298">
        <v>560</v>
      </c>
      <c r="J5" s="298">
        <v>501</v>
      </c>
      <c r="K5" s="298">
        <v>535</v>
      </c>
      <c r="L5" s="298">
        <v>358</v>
      </c>
      <c r="M5" s="298">
        <v>293</v>
      </c>
      <c r="N5" s="298">
        <v>733</v>
      </c>
    </row>
    <row r="6" spans="1:14" ht="15.75" x14ac:dyDescent="0.25">
      <c r="A6" s="297" t="s">
        <v>5</v>
      </c>
      <c r="B6" s="298">
        <v>213</v>
      </c>
      <c r="C6" s="298">
        <v>1369</v>
      </c>
      <c r="D6" s="298">
        <v>902</v>
      </c>
      <c r="E6" s="298">
        <v>1020</v>
      </c>
      <c r="F6" s="298">
        <v>1901</v>
      </c>
      <c r="G6" s="298">
        <v>2511</v>
      </c>
      <c r="H6" s="298">
        <v>1321</v>
      </c>
      <c r="I6" s="298">
        <v>2172</v>
      </c>
      <c r="J6" s="298">
        <v>1608</v>
      </c>
      <c r="K6" s="298">
        <v>2536</v>
      </c>
      <c r="L6" s="298">
        <v>1656</v>
      </c>
      <c r="M6" s="298">
        <v>1766</v>
      </c>
      <c r="N6" s="298">
        <v>1887</v>
      </c>
    </row>
    <row r="7" spans="1:14" ht="15.75" x14ac:dyDescent="0.25">
      <c r="A7" s="297" t="s">
        <v>6</v>
      </c>
      <c r="B7" s="298">
        <v>67</v>
      </c>
      <c r="C7" s="298">
        <v>126</v>
      </c>
      <c r="D7" s="298">
        <v>84</v>
      </c>
      <c r="E7" s="298">
        <v>84</v>
      </c>
      <c r="F7" s="298">
        <v>143</v>
      </c>
      <c r="G7" s="298">
        <v>397</v>
      </c>
      <c r="H7" s="298">
        <v>81</v>
      </c>
      <c r="I7" s="298">
        <v>196</v>
      </c>
      <c r="J7" s="298">
        <v>273</v>
      </c>
      <c r="K7" s="298">
        <v>140</v>
      </c>
      <c r="L7" s="298">
        <v>45</v>
      </c>
      <c r="M7" s="298">
        <v>321</v>
      </c>
      <c r="N7" s="298">
        <v>272</v>
      </c>
    </row>
    <row r="8" spans="1:14" ht="15.75" x14ac:dyDescent="0.25">
      <c r="A8" s="297" t="s">
        <v>34</v>
      </c>
      <c r="B8" s="298">
        <v>0</v>
      </c>
      <c r="C8" s="298">
        <v>0</v>
      </c>
      <c r="D8" s="298">
        <v>0</v>
      </c>
      <c r="E8" s="298">
        <v>0</v>
      </c>
      <c r="F8" s="298">
        <v>2849</v>
      </c>
      <c r="G8" s="298">
        <v>0</v>
      </c>
      <c r="H8" s="298">
        <v>0</v>
      </c>
      <c r="I8" s="298">
        <v>0</v>
      </c>
      <c r="J8" s="298">
        <v>0</v>
      </c>
      <c r="K8" s="298">
        <v>0</v>
      </c>
      <c r="L8" s="298">
        <v>0</v>
      </c>
      <c r="M8" s="298">
        <v>0</v>
      </c>
      <c r="N8" s="298">
        <v>1</v>
      </c>
    </row>
    <row r="9" spans="1:14" ht="15.75" x14ac:dyDescent="0.25">
      <c r="A9" s="297" t="s">
        <v>1125</v>
      </c>
      <c r="B9" s="298">
        <v>789</v>
      </c>
      <c r="C9" s="298">
        <v>848</v>
      </c>
      <c r="D9" s="298">
        <v>1762</v>
      </c>
      <c r="E9" s="298">
        <v>1389</v>
      </c>
      <c r="F9" s="298">
        <v>0</v>
      </c>
      <c r="G9" s="298">
        <v>2835</v>
      </c>
      <c r="H9" s="298">
        <v>1074</v>
      </c>
      <c r="I9" s="298">
        <v>3448</v>
      </c>
      <c r="J9" s="298">
        <v>1530</v>
      </c>
      <c r="K9" s="298">
        <v>1018</v>
      </c>
      <c r="L9" s="298">
        <v>1272</v>
      </c>
      <c r="M9" s="298">
        <v>2808</v>
      </c>
      <c r="N9" s="298">
        <v>4373</v>
      </c>
    </row>
    <row r="10" spans="1:14" ht="15.75" x14ac:dyDescent="0.25">
      <c r="A10" s="297" t="s">
        <v>906</v>
      </c>
      <c r="B10" s="298">
        <v>0</v>
      </c>
      <c r="C10" s="298">
        <v>0</v>
      </c>
      <c r="D10" s="298">
        <v>1</v>
      </c>
      <c r="E10" s="298">
        <v>3</v>
      </c>
      <c r="F10" s="298">
        <v>0</v>
      </c>
      <c r="G10" s="298">
        <v>0</v>
      </c>
      <c r="H10" s="298">
        <v>0</v>
      </c>
      <c r="I10" s="298">
        <v>1</v>
      </c>
      <c r="J10" s="298">
        <v>3</v>
      </c>
      <c r="K10" s="298">
        <v>1</v>
      </c>
      <c r="L10" s="298">
        <v>0</v>
      </c>
      <c r="M10" s="298">
        <v>0</v>
      </c>
      <c r="N10" s="298">
        <v>0</v>
      </c>
    </row>
    <row r="11" spans="1:14" ht="15.75" x14ac:dyDescent="0.25">
      <c r="A11" s="297" t="s">
        <v>36</v>
      </c>
      <c r="B11" s="298">
        <v>0</v>
      </c>
      <c r="C11" s="298">
        <v>0</v>
      </c>
      <c r="D11" s="298">
        <v>0</v>
      </c>
      <c r="E11" s="298">
        <v>0</v>
      </c>
      <c r="F11" s="298">
        <v>0</v>
      </c>
      <c r="G11" s="298">
        <v>0</v>
      </c>
      <c r="H11" s="298">
        <v>0</v>
      </c>
      <c r="I11" s="298">
        <v>0</v>
      </c>
      <c r="J11" s="298">
        <v>0</v>
      </c>
      <c r="K11" s="298">
        <v>0</v>
      </c>
      <c r="L11" s="298">
        <v>0</v>
      </c>
      <c r="M11" s="298">
        <v>0</v>
      </c>
      <c r="N11" s="298">
        <v>0</v>
      </c>
    </row>
    <row r="12" spans="1:14" ht="15.75" x14ac:dyDescent="0.25">
      <c r="A12" s="297" t="s">
        <v>8</v>
      </c>
      <c r="B12" s="298">
        <v>0</v>
      </c>
      <c r="C12" s="298">
        <v>0</v>
      </c>
      <c r="D12" s="298">
        <v>0</v>
      </c>
      <c r="E12" s="298">
        <v>0</v>
      </c>
      <c r="F12" s="298">
        <v>0</v>
      </c>
      <c r="G12" s="298">
        <v>0</v>
      </c>
      <c r="H12" s="298">
        <v>1</v>
      </c>
      <c r="I12" s="298">
        <v>0</v>
      </c>
      <c r="J12" s="298">
        <v>0</v>
      </c>
      <c r="K12" s="298">
        <v>0</v>
      </c>
      <c r="L12" s="298">
        <v>0</v>
      </c>
      <c r="M12" s="298">
        <v>2</v>
      </c>
      <c r="N12" s="298">
        <v>5</v>
      </c>
    </row>
    <row r="13" spans="1:14" ht="15.75" x14ac:dyDescent="0.25">
      <c r="A13" s="297" t="s">
        <v>9</v>
      </c>
      <c r="B13" s="298">
        <v>6</v>
      </c>
      <c r="C13" s="298">
        <v>9</v>
      </c>
      <c r="D13" s="298">
        <v>1</v>
      </c>
      <c r="E13" s="298">
        <v>0</v>
      </c>
      <c r="F13" s="298">
        <v>2</v>
      </c>
      <c r="G13" s="298">
        <v>0</v>
      </c>
      <c r="H13" s="298">
        <v>3</v>
      </c>
      <c r="I13" s="298">
        <v>0</v>
      </c>
      <c r="J13" s="298">
        <v>4</v>
      </c>
      <c r="K13" s="298">
        <v>3</v>
      </c>
      <c r="L13" s="298">
        <v>0</v>
      </c>
      <c r="M13" s="298">
        <v>10</v>
      </c>
      <c r="N13" s="298">
        <v>32</v>
      </c>
    </row>
    <row r="14" spans="1:14" ht="15.75" x14ac:dyDescent="0.25">
      <c r="A14" s="297" t="s">
        <v>10</v>
      </c>
      <c r="B14" s="298">
        <v>140</v>
      </c>
      <c r="C14" s="298">
        <v>208</v>
      </c>
      <c r="D14" s="298">
        <v>100</v>
      </c>
      <c r="E14" s="298">
        <v>131</v>
      </c>
      <c r="F14" s="298">
        <v>182</v>
      </c>
      <c r="G14" s="298">
        <v>179</v>
      </c>
      <c r="H14" s="298">
        <v>101</v>
      </c>
      <c r="I14" s="298">
        <v>146</v>
      </c>
      <c r="J14" s="298">
        <v>179</v>
      </c>
      <c r="K14" s="298">
        <v>74</v>
      </c>
      <c r="L14" s="298">
        <v>117</v>
      </c>
      <c r="M14" s="298">
        <v>262</v>
      </c>
      <c r="N14" s="298">
        <v>574</v>
      </c>
    </row>
    <row r="15" spans="1:14" ht="15.75" x14ac:dyDescent="0.25">
      <c r="A15" s="297" t="s">
        <v>11</v>
      </c>
      <c r="B15" s="298">
        <v>7</v>
      </c>
      <c r="C15" s="298">
        <v>11</v>
      </c>
      <c r="D15" s="298">
        <v>14</v>
      </c>
      <c r="E15" s="298">
        <v>75</v>
      </c>
      <c r="F15" s="298">
        <v>21</v>
      </c>
      <c r="G15" s="298">
        <v>29</v>
      </c>
      <c r="H15" s="298">
        <v>5</v>
      </c>
      <c r="I15" s="298">
        <v>42</v>
      </c>
      <c r="J15" s="298">
        <v>5</v>
      </c>
      <c r="K15" s="298">
        <v>5</v>
      </c>
      <c r="L15" s="298">
        <v>6</v>
      </c>
      <c r="M15" s="298">
        <v>43</v>
      </c>
      <c r="N15" s="298">
        <v>185</v>
      </c>
    </row>
    <row r="16" spans="1:14" ht="15.75" x14ac:dyDescent="0.25">
      <c r="A16" s="297" t="s">
        <v>12</v>
      </c>
      <c r="B16" s="298">
        <v>9</v>
      </c>
      <c r="C16" s="298">
        <v>12</v>
      </c>
      <c r="D16" s="298">
        <v>48</v>
      </c>
      <c r="E16" s="298">
        <v>104</v>
      </c>
      <c r="F16" s="298">
        <v>168</v>
      </c>
      <c r="G16" s="298">
        <v>125</v>
      </c>
      <c r="H16" s="298">
        <v>6</v>
      </c>
      <c r="I16" s="298">
        <v>249</v>
      </c>
      <c r="J16" s="298">
        <v>34</v>
      </c>
      <c r="K16" s="298">
        <v>32</v>
      </c>
      <c r="L16" s="298">
        <v>22</v>
      </c>
      <c r="M16" s="298">
        <v>199</v>
      </c>
      <c r="N16" s="298">
        <v>170</v>
      </c>
    </row>
    <row r="17" spans="1:14" ht="15.75" x14ac:dyDescent="0.25">
      <c r="A17" s="297" t="s">
        <v>13</v>
      </c>
      <c r="B17" s="298">
        <v>29</v>
      </c>
      <c r="C17" s="298">
        <v>81</v>
      </c>
      <c r="D17" s="298">
        <v>92</v>
      </c>
      <c r="E17" s="298">
        <v>54</v>
      </c>
      <c r="F17" s="298">
        <v>117</v>
      </c>
      <c r="G17" s="298">
        <v>30</v>
      </c>
      <c r="H17" s="298">
        <v>7</v>
      </c>
      <c r="I17" s="298">
        <v>127</v>
      </c>
      <c r="J17" s="298">
        <v>23</v>
      </c>
      <c r="K17" s="298">
        <v>74</v>
      </c>
      <c r="L17" s="298">
        <v>13</v>
      </c>
      <c r="M17" s="298">
        <v>217</v>
      </c>
      <c r="N17" s="298">
        <v>113</v>
      </c>
    </row>
    <row r="18" spans="1:14" ht="15.75" x14ac:dyDescent="0.25">
      <c r="A18" s="297" t="s">
        <v>14</v>
      </c>
      <c r="B18" s="298">
        <v>151</v>
      </c>
      <c r="C18" s="298">
        <v>548</v>
      </c>
      <c r="D18" s="298">
        <v>140</v>
      </c>
      <c r="E18" s="298">
        <v>394</v>
      </c>
      <c r="F18" s="298">
        <v>430</v>
      </c>
      <c r="G18" s="298">
        <v>1314</v>
      </c>
      <c r="H18" s="298">
        <v>192</v>
      </c>
      <c r="I18" s="298">
        <v>307</v>
      </c>
      <c r="J18" s="298">
        <v>554</v>
      </c>
      <c r="K18" s="298">
        <v>202</v>
      </c>
      <c r="L18" s="298">
        <v>457</v>
      </c>
      <c r="M18" s="298">
        <v>740</v>
      </c>
      <c r="N18" s="298">
        <v>1133</v>
      </c>
    </row>
    <row r="19" spans="1:14" ht="15.75" x14ac:dyDescent="0.25">
      <c r="A19" s="297" t="s">
        <v>15</v>
      </c>
      <c r="B19" s="298">
        <v>417</v>
      </c>
      <c r="C19" s="298">
        <v>631</v>
      </c>
      <c r="D19" s="298">
        <v>414</v>
      </c>
      <c r="E19" s="298">
        <v>275</v>
      </c>
      <c r="F19" s="298">
        <v>604</v>
      </c>
      <c r="G19" s="298">
        <v>428</v>
      </c>
      <c r="H19" s="298">
        <v>370</v>
      </c>
      <c r="I19" s="298">
        <v>724</v>
      </c>
      <c r="J19" s="298">
        <v>606</v>
      </c>
      <c r="K19" s="298">
        <v>424</v>
      </c>
      <c r="L19" s="298">
        <v>295</v>
      </c>
      <c r="M19" s="298">
        <v>831</v>
      </c>
      <c r="N19" s="298">
        <v>1333</v>
      </c>
    </row>
    <row r="20" spans="1:14" ht="15.75" x14ac:dyDescent="0.25">
      <c r="A20" s="297" t="s">
        <v>16</v>
      </c>
      <c r="B20" s="298">
        <v>90</v>
      </c>
      <c r="C20" s="298">
        <v>51</v>
      </c>
      <c r="D20" s="298">
        <v>130</v>
      </c>
      <c r="E20" s="298">
        <v>19</v>
      </c>
      <c r="F20" s="298">
        <v>166</v>
      </c>
      <c r="G20" s="298">
        <v>106</v>
      </c>
      <c r="H20" s="298">
        <v>10</v>
      </c>
      <c r="I20" s="298">
        <v>223</v>
      </c>
      <c r="J20" s="298">
        <v>98</v>
      </c>
      <c r="K20" s="298">
        <v>114</v>
      </c>
      <c r="L20" s="298">
        <v>91</v>
      </c>
      <c r="M20" s="298">
        <v>165</v>
      </c>
      <c r="N20" s="298">
        <v>456</v>
      </c>
    </row>
    <row r="21" spans="1:14" ht="15.75" x14ac:dyDescent="0.25">
      <c r="A21" s="297" t="s">
        <v>39</v>
      </c>
      <c r="B21" s="298">
        <v>0</v>
      </c>
      <c r="C21" s="298">
        <v>0</v>
      </c>
      <c r="D21" s="298">
        <v>0</v>
      </c>
      <c r="E21" s="298">
        <v>0</v>
      </c>
      <c r="F21" s="298">
        <v>0</v>
      </c>
      <c r="G21" s="298">
        <v>0</v>
      </c>
      <c r="H21" s="298">
        <v>0</v>
      </c>
      <c r="I21" s="298">
        <v>0</v>
      </c>
      <c r="J21" s="298">
        <v>0</v>
      </c>
      <c r="K21" s="298">
        <v>0</v>
      </c>
      <c r="L21" s="298">
        <v>0</v>
      </c>
      <c r="M21" s="298">
        <v>0</v>
      </c>
      <c r="N21" s="298">
        <v>0</v>
      </c>
    </row>
    <row r="22" spans="1:14" ht="15.75" x14ac:dyDescent="0.25">
      <c r="A22" s="297" t="s">
        <v>17</v>
      </c>
      <c r="B22" s="298">
        <v>901</v>
      </c>
      <c r="C22" s="298">
        <v>1101</v>
      </c>
      <c r="D22" s="298">
        <v>871</v>
      </c>
      <c r="E22" s="298">
        <v>2705</v>
      </c>
      <c r="F22" s="298">
        <v>2894</v>
      </c>
      <c r="G22" s="298">
        <v>2386</v>
      </c>
      <c r="H22" s="298">
        <v>1451</v>
      </c>
      <c r="I22" s="298">
        <v>3076</v>
      </c>
      <c r="J22" s="298">
        <v>753</v>
      </c>
      <c r="K22" s="298">
        <v>534</v>
      </c>
      <c r="L22" s="298">
        <v>294</v>
      </c>
      <c r="M22" s="298">
        <v>2675</v>
      </c>
      <c r="N22" s="298">
        <v>4781</v>
      </c>
    </row>
    <row r="23" spans="1:14" ht="15.75" x14ac:dyDescent="0.25">
      <c r="A23" s="297" t="s">
        <v>18</v>
      </c>
      <c r="B23" s="298">
        <v>534</v>
      </c>
      <c r="C23" s="298">
        <v>1009</v>
      </c>
      <c r="D23" s="298">
        <v>1243</v>
      </c>
      <c r="E23" s="298">
        <v>1426</v>
      </c>
      <c r="F23" s="298">
        <v>2257</v>
      </c>
      <c r="G23" s="298">
        <v>1789</v>
      </c>
      <c r="H23" s="298">
        <v>882</v>
      </c>
      <c r="I23" s="298">
        <v>3329</v>
      </c>
      <c r="J23" s="298">
        <v>1433</v>
      </c>
      <c r="K23" s="298">
        <v>702</v>
      </c>
      <c r="L23" s="298">
        <v>721</v>
      </c>
      <c r="M23" s="298">
        <v>1874</v>
      </c>
      <c r="N23" s="298">
        <v>3487</v>
      </c>
    </row>
    <row r="24" spans="1:14" ht="15.75" x14ac:dyDescent="0.25">
      <c r="A24" s="297" t="s">
        <v>19</v>
      </c>
      <c r="B24" s="298">
        <v>295</v>
      </c>
      <c r="C24" s="298">
        <v>1666</v>
      </c>
      <c r="D24" s="298">
        <v>1223</v>
      </c>
      <c r="E24" s="298">
        <v>1415</v>
      </c>
      <c r="F24" s="298">
        <v>1477</v>
      </c>
      <c r="G24" s="298">
        <v>2487</v>
      </c>
      <c r="H24" s="298">
        <v>1275</v>
      </c>
      <c r="I24" s="298">
        <v>1507</v>
      </c>
      <c r="J24" s="298">
        <v>1303</v>
      </c>
      <c r="K24" s="298">
        <v>1774</v>
      </c>
      <c r="L24" s="298">
        <v>1286</v>
      </c>
      <c r="M24" s="298">
        <v>1105</v>
      </c>
      <c r="N24" s="298">
        <v>1094</v>
      </c>
    </row>
    <row r="25" spans="1:14" ht="15.75" x14ac:dyDescent="0.25">
      <c r="A25" s="297" t="s">
        <v>20</v>
      </c>
      <c r="B25" s="298">
        <v>69</v>
      </c>
      <c r="C25" s="298">
        <v>1285</v>
      </c>
      <c r="D25" s="298">
        <v>504</v>
      </c>
      <c r="E25" s="298">
        <v>699</v>
      </c>
      <c r="F25" s="298">
        <v>1010</v>
      </c>
      <c r="G25" s="298">
        <v>1743</v>
      </c>
      <c r="H25" s="298">
        <v>879</v>
      </c>
      <c r="I25" s="298">
        <v>911</v>
      </c>
      <c r="J25" s="298">
        <v>804</v>
      </c>
      <c r="K25" s="298">
        <v>1123</v>
      </c>
      <c r="L25" s="298">
        <v>1373</v>
      </c>
      <c r="M25" s="298">
        <v>966</v>
      </c>
      <c r="N25" s="298">
        <v>1454</v>
      </c>
    </row>
    <row r="26" spans="1:14" ht="15.75" x14ac:dyDescent="0.25">
      <c r="A26" s="297" t="s">
        <v>21</v>
      </c>
      <c r="B26" s="298">
        <v>1513</v>
      </c>
      <c r="C26" s="298">
        <v>4479</v>
      </c>
      <c r="D26" s="298">
        <v>2733</v>
      </c>
      <c r="E26" s="298">
        <v>2095</v>
      </c>
      <c r="F26" s="298">
        <v>3434</v>
      </c>
      <c r="G26" s="298">
        <v>4675</v>
      </c>
      <c r="H26" s="298">
        <v>1691</v>
      </c>
      <c r="I26" s="298">
        <v>2218</v>
      </c>
      <c r="J26" s="298">
        <v>2259</v>
      </c>
      <c r="K26" s="298">
        <v>2189</v>
      </c>
      <c r="L26" s="298">
        <v>2468</v>
      </c>
      <c r="M26" s="298">
        <v>1318</v>
      </c>
      <c r="N26" s="298">
        <v>1587</v>
      </c>
    </row>
    <row r="27" spans="1:14" ht="15.75" x14ac:dyDescent="0.25">
      <c r="A27" s="297" t="s">
        <v>22</v>
      </c>
      <c r="B27" s="298">
        <v>131</v>
      </c>
      <c r="C27" s="298">
        <v>1200</v>
      </c>
      <c r="D27" s="298">
        <v>851</v>
      </c>
      <c r="E27" s="298">
        <v>568</v>
      </c>
      <c r="F27" s="298">
        <v>984</v>
      </c>
      <c r="G27" s="298">
        <v>1654</v>
      </c>
      <c r="H27" s="298">
        <v>919</v>
      </c>
      <c r="I27" s="298">
        <v>927</v>
      </c>
      <c r="J27" s="298">
        <v>846</v>
      </c>
      <c r="K27" s="298">
        <v>886</v>
      </c>
      <c r="L27" s="298">
        <v>722</v>
      </c>
      <c r="M27" s="298">
        <v>678</v>
      </c>
      <c r="N27" s="298">
        <v>930</v>
      </c>
    </row>
    <row r="28" spans="1:14" ht="15.75" x14ac:dyDescent="0.25">
      <c r="A28" s="297" t="s">
        <v>1126</v>
      </c>
      <c r="B28" s="298">
        <v>1127</v>
      </c>
      <c r="C28" s="298">
        <v>1646</v>
      </c>
      <c r="D28" s="298">
        <v>1587</v>
      </c>
      <c r="E28" s="298">
        <v>1184</v>
      </c>
      <c r="F28" s="298">
        <v>2087</v>
      </c>
      <c r="G28" s="298">
        <v>2515</v>
      </c>
      <c r="H28" s="298">
        <v>780</v>
      </c>
      <c r="I28" s="298">
        <v>3022</v>
      </c>
      <c r="J28" s="298">
        <v>2221</v>
      </c>
      <c r="K28" s="298">
        <v>1904</v>
      </c>
      <c r="L28" s="298">
        <v>1467</v>
      </c>
      <c r="M28" s="298">
        <v>2763</v>
      </c>
      <c r="N28" s="298">
        <v>4416</v>
      </c>
    </row>
    <row r="29" spans="1:14" ht="15.75" x14ac:dyDescent="0.25">
      <c r="A29" s="297" t="s">
        <v>41</v>
      </c>
      <c r="B29" s="298">
        <v>0</v>
      </c>
      <c r="C29" s="298">
        <v>0</v>
      </c>
      <c r="D29" s="298">
        <v>0</v>
      </c>
      <c r="E29" s="298">
        <v>0</v>
      </c>
      <c r="F29" s="298">
        <v>0</v>
      </c>
      <c r="G29" s="298">
        <v>0</v>
      </c>
      <c r="H29" s="298">
        <v>0</v>
      </c>
      <c r="I29" s="298">
        <v>0</v>
      </c>
      <c r="J29" s="298">
        <v>0</v>
      </c>
      <c r="K29" s="298">
        <v>0</v>
      </c>
      <c r="L29" s="298">
        <v>0</v>
      </c>
      <c r="M29" s="298">
        <v>0</v>
      </c>
      <c r="N29" s="298">
        <v>9</v>
      </c>
    </row>
    <row r="30" spans="1:14" ht="15.75" x14ac:dyDescent="0.25">
      <c r="A30" s="297" t="s">
        <v>24</v>
      </c>
      <c r="B30" s="298">
        <v>21</v>
      </c>
      <c r="C30" s="298">
        <v>33</v>
      </c>
      <c r="D30" s="298">
        <v>18</v>
      </c>
      <c r="E30" s="298">
        <v>147</v>
      </c>
      <c r="F30" s="298">
        <v>41</v>
      </c>
      <c r="G30" s="298">
        <v>56</v>
      </c>
      <c r="H30" s="298">
        <v>10</v>
      </c>
      <c r="I30" s="298">
        <v>83</v>
      </c>
      <c r="J30" s="298">
        <v>36</v>
      </c>
      <c r="K30" s="298">
        <v>20</v>
      </c>
      <c r="L30" s="298">
        <v>7</v>
      </c>
      <c r="M30" s="298">
        <v>45</v>
      </c>
      <c r="N30" s="298">
        <v>320</v>
      </c>
    </row>
    <row r="31" spans="1:14" ht="15.75" x14ac:dyDescent="0.25">
      <c r="A31" s="297" t="s">
        <v>25</v>
      </c>
      <c r="B31" s="298">
        <v>14</v>
      </c>
      <c r="C31" s="298">
        <v>47</v>
      </c>
      <c r="D31" s="298">
        <v>53</v>
      </c>
      <c r="E31" s="298">
        <v>118</v>
      </c>
      <c r="F31" s="298">
        <v>96</v>
      </c>
      <c r="G31" s="298">
        <v>117</v>
      </c>
      <c r="H31" s="298">
        <v>87</v>
      </c>
      <c r="I31" s="298">
        <v>83</v>
      </c>
      <c r="J31" s="298">
        <v>75</v>
      </c>
      <c r="K31" s="298">
        <v>53</v>
      </c>
      <c r="L31" s="298">
        <v>90</v>
      </c>
      <c r="M31" s="298">
        <v>66</v>
      </c>
      <c r="N31" s="298">
        <v>260</v>
      </c>
    </row>
    <row r="32" spans="1:14" ht="15.75" x14ac:dyDescent="0.25">
      <c r="A32" s="297" t="s">
        <v>26</v>
      </c>
      <c r="B32" s="298">
        <v>0</v>
      </c>
      <c r="C32" s="298">
        <v>7</v>
      </c>
      <c r="D32" s="298">
        <v>0</v>
      </c>
      <c r="E32" s="298">
        <v>0</v>
      </c>
      <c r="F32" s="298">
        <v>1</v>
      </c>
      <c r="G32" s="298">
        <v>5</v>
      </c>
      <c r="H32" s="298">
        <v>1</v>
      </c>
      <c r="I32" s="298">
        <v>3</v>
      </c>
      <c r="J32" s="298">
        <v>0</v>
      </c>
      <c r="K32" s="298">
        <v>0</v>
      </c>
      <c r="L32" s="298">
        <v>3</v>
      </c>
      <c r="M32" s="298">
        <v>0</v>
      </c>
      <c r="N32" s="298">
        <v>8</v>
      </c>
    </row>
    <row r="33" spans="1:14" ht="15.75" x14ac:dyDescent="0.25">
      <c r="A33" s="297" t="s">
        <v>27</v>
      </c>
      <c r="B33" s="298">
        <v>193</v>
      </c>
      <c r="C33" s="298">
        <v>109</v>
      </c>
      <c r="D33" s="298">
        <v>123</v>
      </c>
      <c r="E33" s="298">
        <v>40</v>
      </c>
      <c r="F33" s="298">
        <v>276</v>
      </c>
      <c r="G33" s="298">
        <v>148</v>
      </c>
      <c r="H33" s="298">
        <v>34</v>
      </c>
      <c r="I33" s="298">
        <v>262</v>
      </c>
      <c r="J33" s="298">
        <v>89</v>
      </c>
      <c r="K33" s="298">
        <v>284</v>
      </c>
      <c r="L33" s="298">
        <v>95</v>
      </c>
      <c r="M33" s="298">
        <v>113</v>
      </c>
      <c r="N33" s="298">
        <v>301</v>
      </c>
    </row>
    <row r="34" spans="1:14" ht="15.75" x14ac:dyDescent="0.25">
      <c r="A34" s="297" t="s">
        <v>82</v>
      </c>
      <c r="B34" s="311"/>
      <c r="C34" s="311"/>
      <c r="D34" s="311"/>
      <c r="E34" s="311"/>
      <c r="F34" s="311"/>
      <c r="G34" s="311"/>
      <c r="H34" s="311"/>
      <c r="I34" s="311"/>
      <c r="J34" s="311"/>
      <c r="K34" s="311"/>
      <c r="L34" s="298">
        <v>1052</v>
      </c>
      <c r="M34" s="298">
        <v>1154</v>
      </c>
      <c r="N34" s="298">
        <v>1748</v>
      </c>
    </row>
    <row r="35" spans="1:14" ht="15.75" x14ac:dyDescent="0.25">
      <c r="A35" s="297" t="s">
        <v>29</v>
      </c>
      <c r="B35" s="298">
        <v>324</v>
      </c>
      <c r="C35" s="298">
        <v>1421</v>
      </c>
      <c r="D35" s="298">
        <v>788</v>
      </c>
      <c r="E35" s="298">
        <v>358</v>
      </c>
      <c r="F35" s="298">
        <v>717</v>
      </c>
      <c r="G35" s="298">
        <v>1127</v>
      </c>
      <c r="H35" s="298">
        <v>634</v>
      </c>
      <c r="I35" s="298">
        <v>1233</v>
      </c>
      <c r="J35" s="298">
        <v>588</v>
      </c>
      <c r="K35" s="298">
        <v>1160</v>
      </c>
      <c r="L35" s="298">
        <v>476</v>
      </c>
      <c r="M35" s="298">
        <v>346</v>
      </c>
      <c r="N35" s="298">
        <v>431</v>
      </c>
    </row>
    <row r="36" spans="1:14" ht="15.75" x14ac:dyDescent="0.25">
      <c r="A36" s="297" t="s">
        <v>30</v>
      </c>
      <c r="B36" s="298">
        <v>235</v>
      </c>
      <c r="C36" s="298">
        <v>253</v>
      </c>
      <c r="D36" s="298">
        <v>305</v>
      </c>
      <c r="E36" s="298">
        <v>379</v>
      </c>
      <c r="F36" s="298">
        <v>370</v>
      </c>
      <c r="G36" s="298">
        <v>737</v>
      </c>
      <c r="H36" s="298">
        <v>198</v>
      </c>
      <c r="I36" s="298">
        <v>560</v>
      </c>
      <c r="J36" s="298">
        <v>237</v>
      </c>
      <c r="K36" s="298">
        <v>218</v>
      </c>
      <c r="L36" s="298">
        <v>130</v>
      </c>
      <c r="M36" s="298">
        <v>691</v>
      </c>
      <c r="N36" s="298">
        <v>1170</v>
      </c>
    </row>
    <row r="37" spans="1:14" ht="15.75" x14ac:dyDescent="0.25">
      <c r="A37" s="297" t="s">
        <v>31</v>
      </c>
      <c r="B37" s="298">
        <v>143</v>
      </c>
      <c r="C37" s="298">
        <v>165</v>
      </c>
      <c r="D37" s="298">
        <v>222</v>
      </c>
      <c r="E37" s="298">
        <v>717</v>
      </c>
      <c r="F37" s="298">
        <v>631</v>
      </c>
      <c r="G37" s="298">
        <v>855</v>
      </c>
      <c r="H37" s="298">
        <v>85</v>
      </c>
      <c r="I37" s="298">
        <v>1265</v>
      </c>
      <c r="J37" s="298">
        <v>119</v>
      </c>
      <c r="K37" s="298">
        <v>379</v>
      </c>
      <c r="L37" s="298">
        <v>207</v>
      </c>
      <c r="M37" s="298">
        <v>1501</v>
      </c>
      <c r="N37" s="298">
        <v>376</v>
      </c>
    </row>
    <row r="38" spans="1:14" ht="15.75" x14ac:dyDescent="0.25">
      <c r="A38" s="297" t="s">
        <v>32</v>
      </c>
      <c r="B38" s="298">
        <v>31</v>
      </c>
      <c r="C38" s="298">
        <v>168</v>
      </c>
      <c r="D38" s="298">
        <v>6</v>
      </c>
      <c r="E38" s="298">
        <v>62</v>
      </c>
      <c r="F38" s="298">
        <v>100</v>
      </c>
      <c r="G38" s="298">
        <v>224</v>
      </c>
      <c r="H38" s="298">
        <v>197</v>
      </c>
      <c r="I38" s="298">
        <v>117</v>
      </c>
      <c r="J38" s="298">
        <v>118</v>
      </c>
      <c r="K38" s="298">
        <v>116</v>
      </c>
      <c r="L38" s="298">
        <v>138</v>
      </c>
      <c r="M38" s="298">
        <v>142</v>
      </c>
      <c r="N38" s="298">
        <v>364</v>
      </c>
    </row>
    <row r="39" spans="1:14" ht="15.75" x14ac:dyDescent="0.25">
      <c r="A39" s="310" t="s">
        <v>42</v>
      </c>
      <c r="B39" s="299">
        <v>8654</v>
      </c>
      <c r="C39" s="299">
        <v>20567</v>
      </c>
      <c r="D39" s="299">
        <v>16787</v>
      </c>
      <c r="E39" s="299">
        <v>17264</v>
      </c>
      <c r="F39" s="299">
        <v>26187</v>
      </c>
      <c r="G39" s="299">
        <v>30892</v>
      </c>
      <c r="H39" s="299">
        <v>13898</v>
      </c>
      <c r="I39" s="299">
        <v>29362</v>
      </c>
      <c r="J39" s="299">
        <v>18451</v>
      </c>
      <c r="K39" s="299">
        <v>19054</v>
      </c>
      <c r="L39" s="299">
        <v>15937</v>
      </c>
      <c r="M39" s="299">
        <v>24817</v>
      </c>
      <c r="N39" s="299">
        <v>35888</v>
      </c>
    </row>
    <row r="40" spans="1:14" x14ac:dyDescent="0.25">
      <c r="A40" s="300" t="s">
        <v>1127</v>
      </c>
    </row>
  </sheetData>
  <mergeCells count="1">
    <mergeCell ref="A1:N1"/>
  </mergeCells>
  <pageMargins left="0.7" right="0.7" top="0.45" bottom="0.39" header="0.3" footer="0.3"/>
  <pageSetup scale="83"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201"/>
  <sheetViews>
    <sheetView view="pageBreakPreview" zoomScaleNormal="100" zoomScaleSheetLayoutView="100" workbookViewId="0">
      <pane xSplit="1" ySplit="4" topLeftCell="B5" activePane="bottomRight" state="frozen"/>
      <selection pane="topRight" activeCell="B1" sqref="B1"/>
      <selection pane="bottomLeft" activeCell="A5" sqref="A5"/>
      <selection pane="bottomRight" activeCell="A50" sqref="A50"/>
    </sheetView>
  </sheetViews>
  <sheetFormatPr defaultRowHeight="15" x14ac:dyDescent="0.25"/>
  <cols>
    <col min="1" max="1" width="20.28515625" style="3" customWidth="1"/>
    <col min="2" max="2" width="6.42578125" style="3" bestFit="1" customWidth="1"/>
    <col min="3" max="3" width="8.42578125" style="3" bestFit="1" customWidth="1"/>
    <col min="4" max="4" width="12.85546875" style="3" customWidth="1"/>
    <col min="5" max="5" width="11.5703125" style="3" bestFit="1" customWidth="1"/>
    <col min="6" max="6" width="14.42578125" style="3" customWidth="1"/>
    <col min="7" max="7" width="10.28515625" style="3" bestFit="1" customWidth="1"/>
    <col min="8" max="8" width="8.42578125" style="3" bestFit="1" customWidth="1"/>
    <col min="9" max="9" width="11.140625" style="3" bestFit="1" customWidth="1"/>
    <col min="10" max="10" width="11.5703125" style="3" bestFit="1" customWidth="1"/>
    <col min="11" max="11" width="13.5703125" style="3" customWidth="1"/>
    <col min="12" max="12" width="5.140625" style="3" customWidth="1"/>
    <col min="13" max="13" width="5.28515625" style="3" customWidth="1"/>
    <col min="14" max="14" width="5.140625" style="3" bestFit="1" customWidth="1"/>
    <col min="15" max="15" width="4.85546875" style="3" bestFit="1" customWidth="1"/>
    <col min="16" max="16" width="4.28515625" style="3" bestFit="1" customWidth="1"/>
    <col min="17" max="17" width="4.85546875" style="3" customWidth="1"/>
    <col min="18" max="18" width="5.42578125" style="3" customWidth="1"/>
    <col min="19" max="19" width="4.28515625" style="3" bestFit="1" customWidth="1"/>
    <col min="20" max="20" width="5.140625" style="3" bestFit="1" customWidth="1"/>
    <col min="21" max="21" width="4.85546875" style="3" bestFit="1" customWidth="1"/>
    <col min="22" max="22" width="4.28515625" style="3" bestFit="1" customWidth="1"/>
    <col min="23" max="23" width="5.140625" style="3" bestFit="1" customWidth="1"/>
    <col min="24" max="24" width="4.85546875" style="3" bestFit="1" customWidth="1"/>
    <col min="25" max="25" width="4.28515625" style="3" bestFit="1" customWidth="1"/>
    <col min="26" max="26" width="5.140625" style="3" customWidth="1"/>
    <col min="27" max="27" width="5.28515625" style="3" customWidth="1"/>
    <col min="28" max="28" width="5.140625" style="3" bestFit="1" customWidth="1"/>
    <col min="29" max="29" width="4.85546875" style="3" bestFit="1" customWidth="1"/>
    <col min="30" max="30" width="4.28515625" style="3" bestFit="1" customWidth="1"/>
    <col min="31" max="31" width="5.140625" style="3" bestFit="1" customWidth="1"/>
    <col min="32" max="32" width="4.85546875" style="3" bestFit="1" customWidth="1"/>
    <col min="33" max="33" width="4.28515625" style="3" bestFit="1" customWidth="1"/>
    <col min="34" max="34" width="5.140625" style="3" bestFit="1" customWidth="1"/>
    <col min="35" max="35" width="4.85546875" style="3" bestFit="1" customWidth="1"/>
    <col min="36" max="36" width="4.28515625" style="3" bestFit="1" customWidth="1"/>
    <col min="37" max="37" width="5.140625" style="3" bestFit="1" customWidth="1"/>
    <col min="38" max="38" width="4.85546875" style="3" bestFit="1" customWidth="1"/>
    <col min="39" max="39" width="4.28515625" style="3" bestFit="1" customWidth="1"/>
    <col min="40" max="16384" width="9.140625" style="3"/>
  </cols>
  <sheetData>
    <row r="1" spans="1:39" ht="17.25" customHeight="1" x14ac:dyDescent="0.25">
      <c r="B1" s="235"/>
      <c r="C1" s="235"/>
      <c r="D1" s="235"/>
      <c r="F1" s="236" t="s">
        <v>1112</v>
      </c>
      <c r="G1" s="235"/>
      <c r="H1" s="235"/>
      <c r="I1" s="235"/>
      <c r="J1" s="235"/>
      <c r="K1" s="235"/>
      <c r="L1" s="235"/>
      <c r="M1" s="235"/>
      <c r="N1" s="235"/>
      <c r="O1" s="235"/>
      <c r="P1" s="235"/>
      <c r="Q1" s="235"/>
      <c r="R1" s="235"/>
      <c r="S1" s="235"/>
      <c r="T1" s="235"/>
      <c r="U1" s="235"/>
      <c r="V1" s="235"/>
      <c r="W1" s="235"/>
      <c r="X1" s="235"/>
      <c r="Y1" s="236" t="s">
        <v>1112</v>
      </c>
      <c r="Z1" s="235"/>
      <c r="AA1" s="235"/>
      <c r="AB1" s="235"/>
      <c r="AC1" s="235"/>
      <c r="AD1" s="235"/>
      <c r="AE1" s="235"/>
      <c r="AF1" s="235"/>
      <c r="AG1" s="235"/>
      <c r="AH1" s="235"/>
      <c r="AI1" s="235"/>
      <c r="AJ1" s="235"/>
      <c r="AK1" s="235"/>
      <c r="AL1" s="235"/>
      <c r="AM1" s="235"/>
    </row>
    <row r="2" spans="1:39" x14ac:dyDescent="0.25">
      <c r="A2" s="404" t="s">
        <v>1083</v>
      </c>
      <c r="B2" s="407">
        <v>2010</v>
      </c>
      <c r="C2" s="407"/>
      <c r="D2" s="407"/>
      <c r="E2" s="407"/>
      <c r="F2" s="407"/>
      <c r="G2" s="407">
        <v>2012</v>
      </c>
      <c r="H2" s="407"/>
      <c r="I2" s="407"/>
      <c r="J2" s="407"/>
      <c r="K2" s="407"/>
      <c r="L2" s="407">
        <v>2014</v>
      </c>
      <c r="M2" s="407"/>
      <c r="N2" s="407"/>
      <c r="O2" s="407"/>
      <c r="P2" s="407"/>
      <c r="Q2" s="407"/>
      <c r="R2" s="407"/>
      <c r="S2" s="407"/>
      <c r="T2" s="407"/>
      <c r="U2" s="407"/>
      <c r="V2" s="407"/>
      <c r="W2" s="407"/>
      <c r="X2" s="407"/>
      <c r="Y2" s="407"/>
      <c r="Z2" s="407">
        <v>2016</v>
      </c>
      <c r="AA2" s="407"/>
      <c r="AB2" s="407"/>
      <c r="AC2" s="407"/>
      <c r="AD2" s="407"/>
      <c r="AE2" s="407"/>
      <c r="AF2" s="407"/>
      <c r="AG2" s="407"/>
      <c r="AH2" s="407"/>
      <c r="AI2" s="407"/>
      <c r="AJ2" s="407"/>
      <c r="AK2" s="407"/>
      <c r="AL2" s="407"/>
      <c r="AM2" s="407"/>
    </row>
    <row r="3" spans="1:39" s="238" customFormat="1" ht="44.25" customHeight="1" x14ac:dyDescent="0.25">
      <c r="A3" s="405"/>
      <c r="B3" s="400" t="s">
        <v>1084</v>
      </c>
      <c r="C3" s="400" t="s">
        <v>1085</v>
      </c>
      <c r="D3" s="400" t="s">
        <v>1086</v>
      </c>
      <c r="E3" s="400" t="s">
        <v>1087</v>
      </c>
      <c r="F3" s="400" t="s">
        <v>1088</v>
      </c>
      <c r="G3" s="400" t="s">
        <v>1084</v>
      </c>
      <c r="H3" s="400" t="s">
        <v>1085</v>
      </c>
      <c r="I3" s="400" t="s">
        <v>1086</v>
      </c>
      <c r="J3" s="400" t="s">
        <v>1087</v>
      </c>
      <c r="K3" s="400" t="s">
        <v>1088</v>
      </c>
      <c r="L3" s="400" t="s">
        <v>1089</v>
      </c>
      <c r="M3" s="400" t="s">
        <v>1090</v>
      </c>
      <c r="N3" s="400" t="s">
        <v>1091</v>
      </c>
      <c r="O3" s="400"/>
      <c r="P3" s="400"/>
      <c r="Q3" s="400" t="s">
        <v>1092</v>
      </c>
      <c r="R3" s="400"/>
      <c r="S3" s="400"/>
      <c r="T3" s="400" t="s">
        <v>1093</v>
      </c>
      <c r="U3" s="400"/>
      <c r="V3" s="400"/>
      <c r="W3" s="400" t="s">
        <v>1094</v>
      </c>
      <c r="X3" s="400"/>
      <c r="Y3" s="400"/>
      <c r="Z3" s="401" t="s">
        <v>1089</v>
      </c>
      <c r="AA3" s="401" t="s">
        <v>1090</v>
      </c>
      <c r="AB3" s="400" t="s">
        <v>1091</v>
      </c>
      <c r="AC3" s="400"/>
      <c r="AD3" s="400"/>
      <c r="AE3" s="400" t="s">
        <v>1092</v>
      </c>
      <c r="AF3" s="400"/>
      <c r="AG3" s="400"/>
      <c r="AH3" s="400" t="s">
        <v>1093</v>
      </c>
      <c r="AI3" s="400"/>
      <c r="AJ3" s="400"/>
      <c r="AK3" s="400" t="s">
        <v>1094</v>
      </c>
      <c r="AL3" s="400"/>
      <c r="AM3" s="400"/>
    </row>
    <row r="4" spans="1:39" s="238" customFormat="1" ht="30" x14ac:dyDescent="0.25">
      <c r="A4" s="406"/>
      <c r="B4" s="400"/>
      <c r="C4" s="400"/>
      <c r="D4" s="400"/>
      <c r="E4" s="400"/>
      <c r="F4" s="400"/>
      <c r="G4" s="400"/>
      <c r="H4" s="400"/>
      <c r="I4" s="400"/>
      <c r="J4" s="400"/>
      <c r="K4" s="400"/>
      <c r="L4" s="400"/>
      <c r="M4" s="400"/>
      <c r="N4" s="227" t="s">
        <v>1047</v>
      </c>
      <c r="O4" s="227" t="s">
        <v>79</v>
      </c>
      <c r="P4" s="227" t="s">
        <v>1095</v>
      </c>
      <c r="Q4" s="227" t="s">
        <v>1047</v>
      </c>
      <c r="R4" s="227" t="s">
        <v>79</v>
      </c>
      <c r="S4" s="227" t="s">
        <v>1095</v>
      </c>
      <c r="T4" s="227" t="s">
        <v>1047</v>
      </c>
      <c r="U4" s="227" t="s">
        <v>79</v>
      </c>
      <c r="V4" s="227" t="s">
        <v>1095</v>
      </c>
      <c r="W4" s="239" t="s">
        <v>1047</v>
      </c>
      <c r="X4" s="239" t="s">
        <v>79</v>
      </c>
      <c r="Y4" s="239" t="s">
        <v>1095</v>
      </c>
      <c r="Z4" s="402"/>
      <c r="AA4" s="402"/>
      <c r="AB4" s="239" t="s">
        <v>1047</v>
      </c>
      <c r="AC4" s="239" t="s">
        <v>79</v>
      </c>
      <c r="AD4" s="239" t="s">
        <v>1095</v>
      </c>
      <c r="AE4" s="239" t="s">
        <v>1047</v>
      </c>
      <c r="AF4" s="239" t="s">
        <v>79</v>
      </c>
      <c r="AG4" s="239" t="s">
        <v>1095</v>
      </c>
      <c r="AH4" s="239" t="s">
        <v>1047</v>
      </c>
      <c r="AI4" s="239" t="s">
        <v>79</v>
      </c>
      <c r="AJ4" s="239" t="s">
        <v>1095</v>
      </c>
      <c r="AK4" s="239" t="s">
        <v>1047</v>
      </c>
      <c r="AL4" s="239" t="s">
        <v>79</v>
      </c>
      <c r="AM4" s="239" t="s">
        <v>1095</v>
      </c>
    </row>
    <row r="5" spans="1:39" x14ac:dyDescent="0.25">
      <c r="A5" s="240" t="s">
        <v>3</v>
      </c>
      <c r="B5" s="241">
        <v>14</v>
      </c>
      <c r="C5" s="241">
        <v>31</v>
      </c>
      <c r="D5" s="241">
        <v>5</v>
      </c>
      <c r="E5" s="241">
        <v>17</v>
      </c>
      <c r="F5" s="241">
        <v>73</v>
      </c>
      <c r="G5" s="242">
        <v>14</v>
      </c>
      <c r="H5" s="242">
        <v>31</v>
      </c>
      <c r="I5" s="243">
        <v>6.7659193281907157</v>
      </c>
      <c r="J5" s="243">
        <v>17.709770694665838</v>
      </c>
      <c r="K5" s="243">
        <v>72.008145437536811</v>
      </c>
      <c r="L5" s="325">
        <v>13</v>
      </c>
      <c r="M5" s="325">
        <v>23</v>
      </c>
      <c r="N5" s="324">
        <v>4</v>
      </c>
      <c r="O5" s="324">
        <v>37</v>
      </c>
      <c r="P5" s="324">
        <v>9.0434782608695645</v>
      </c>
      <c r="Q5" s="324">
        <v>8</v>
      </c>
      <c r="R5" s="324">
        <v>102</v>
      </c>
      <c r="S5" s="324">
        <v>19.043478260869566</v>
      </c>
      <c r="T5" s="324">
        <v>2.5</v>
      </c>
      <c r="U5" s="324">
        <v>637</v>
      </c>
      <c r="V5" s="324">
        <v>73.083333333333329</v>
      </c>
      <c r="W5" s="324"/>
      <c r="X5" s="324"/>
      <c r="Y5" s="324"/>
      <c r="Z5" s="243">
        <v>15</v>
      </c>
      <c r="AA5" s="243">
        <v>25</v>
      </c>
      <c r="AB5" s="243">
        <v>3.5833333333333335</v>
      </c>
      <c r="AC5" s="243">
        <v>18.333333333333332</v>
      </c>
      <c r="AD5" s="243">
        <v>6.7244491695386595</v>
      </c>
      <c r="AE5" s="243">
        <v>9</v>
      </c>
      <c r="AF5" s="243">
        <v>144.11666666666667</v>
      </c>
      <c r="AG5" s="243">
        <v>22.868313969573624</v>
      </c>
      <c r="AH5" s="243">
        <v>19.033333333333335</v>
      </c>
      <c r="AI5" s="243">
        <v>192.95524691358114</v>
      </c>
      <c r="AJ5" s="243">
        <v>76.059029760383666</v>
      </c>
      <c r="AK5" s="243"/>
      <c r="AL5" s="243"/>
      <c r="AM5" s="243"/>
    </row>
    <row r="6" spans="1:39" x14ac:dyDescent="0.25">
      <c r="A6" s="244" t="s">
        <v>4</v>
      </c>
      <c r="B6" s="245" t="s">
        <v>38</v>
      </c>
      <c r="C6" s="245" t="s">
        <v>38</v>
      </c>
      <c r="D6" s="245" t="s">
        <v>38</v>
      </c>
      <c r="E6" s="245" t="s">
        <v>38</v>
      </c>
      <c r="F6" s="245" t="s">
        <v>38</v>
      </c>
      <c r="G6" s="245" t="s">
        <v>38</v>
      </c>
      <c r="H6" s="245" t="s">
        <v>38</v>
      </c>
      <c r="I6" s="245" t="s">
        <v>38</v>
      </c>
      <c r="J6" s="245" t="s">
        <v>38</v>
      </c>
      <c r="K6" s="245" t="s">
        <v>38</v>
      </c>
      <c r="L6" s="325">
        <v>2</v>
      </c>
      <c r="M6" s="325">
        <v>2</v>
      </c>
      <c r="N6" s="324">
        <v>2</v>
      </c>
      <c r="O6" s="324">
        <v>2</v>
      </c>
      <c r="P6" s="324">
        <v>2</v>
      </c>
      <c r="Q6" s="324">
        <v>5</v>
      </c>
      <c r="R6" s="324">
        <v>5</v>
      </c>
      <c r="S6" s="324">
        <v>5</v>
      </c>
      <c r="T6" s="324">
        <v>2.5</v>
      </c>
      <c r="U6" s="324">
        <v>250</v>
      </c>
      <c r="V6" s="324">
        <v>69.5</v>
      </c>
      <c r="W6" s="324"/>
      <c r="X6" s="324"/>
      <c r="Y6" s="324"/>
      <c r="Z6" s="245" t="s">
        <v>38</v>
      </c>
      <c r="AA6" s="245" t="s">
        <v>38</v>
      </c>
      <c r="AB6" s="245" t="s">
        <v>38</v>
      </c>
      <c r="AC6" s="245" t="s">
        <v>38</v>
      </c>
      <c r="AD6" s="245" t="s">
        <v>38</v>
      </c>
      <c r="AE6" s="245" t="s">
        <v>38</v>
      </c>
      <c r="AF6" s="245" t="s">
        <v>38</v>
      </c>
      <c r="AG6" s="245" t="s">
        <v>38</v>
      </c>
      <c r="AH6" s="245" t="s">
        <v>38</v>
      </c>
      <c r="AI6" s="245" t="s">
        <v>38</v>
      </c>
      <c r="AJ6" s="245" t="s">
        <v>38</v>
      </c>
      <c r="AK6" s="245" t="s">
        <v>38</v>
      </c>
      <c r="AL6" s="245" t="s">
        <v>38</v>
      </c>
      <c r="AM6" s="245" t="s">
        <v>38</v>
      </c>
    </row>
    <row r="7" spans="1:39" x14ac:dyDescent="0.25">
      <c r="A7" s="240" t="s">
        <v>5</v>
      </c>
      <c r="B7" s="241">
        <v>12</v>
      </c>
      <c r="C7" s="241">
        <v>23</v>
      </c>
      <c r="D7" s="241">
        <v>7</v>
      </c>
      <c r="E7" s="241">
        <v>15</v>
      </c>
      <c r="F7" s="241">
        <v>73</v>
      </c>
      <c r="G7" s="242">
        <v>13</v>
      </c>
      <c r="H7" s="242">
        <v>23</v>
      </c>
      <c r="I7" s="243">
        <v>5.6772727272727268</v>
      </c>
      <c r="J7" s="243">
        <v>13.095454545454544</v>
      </c>
      <c r="K7" s="243">
        <v>72.36363636363636</v>
      </c>
      <c r="L7" s="325">
        <v>13</v>
      </c>
      <c r="M7" s="325">
        <v>22</v>
      </c>
      <c r="N7" s="324">
        <v>2</v>
      </c>
      <c r="O7" s="324">
        <v>26</v>
      </c>
      <c r="P7" s="324">
        <v>6.7272727272727275</v>
      </c>
      <c r="Q7" s="324">
        <v>5</v>
      </c>
      <c r="R7" s="324">
        <v>39</v>
      </c>
      <c r="S7" s="324">
        <v>13.954545454545455</v>
      </c>
      <c r="T7" s="324">
        <v>12</v>
      </c>
      <c r="U7" s="324">
        <v>478</v>
      </c>
      <c r="V7" s="324">
        <v>73.954545454545453</v>
      </c>
      <c r="W7" s="324"/>
      <c r="X7" s="324"/>
      <c r="Y7" s="324"/>
      <c r="Z7" s="243">
        <v>13</v>
      </c>
      <c r="AA7" s="243">
        <v>23</v>
      </c>
      <c r="AB7" s="243">
        <v>2.5</v>
      </c>
      <c r="AC7" s="243">
        <v>31.25</v>
      </c>
      <c r="AD7" s="243">
        <v>7.3654094503537557</v>
      </c>
      <c r="AE7" s="243">
        <v>6.5</v>
      </c>
      <c r="AF7" s="243">
        <v>35.166666666666664</v>
      </c>
      <c r="AG7" s="243">
        <v>15.572051978457695</v>
      </c>
      <c r="AH7" s="243">
        <v>10.5</v>
      </c>
      <c r="AI7" s="243">
        <v>392</v>
      </c>
      <c r="AJ7" s="243">
        <v>83.885352810919301</v>
      </c>
      <c r="AK7" s="243"/>
      <c r="AL7" s="243"/>
      <c r="AM7" s="243"/>
    </row>
    <row r="8" spans="1:39" x14ac:dyDescent="0.25">
      <c r="A8" s="240" t="s">
        <v>6</v>
      </c>
      <c r="B8" s="241">
        <v>1</v>
      </c>
      <c r="C8" s="241">
        <v>2</v>
      </c>
      <c r="D8" s="241">
        <v>7</v>
      </c>
      <c r="E8" s="241">
        <v>40</v>
      </c>
      <c r="F8" s="241">
        <v>181</v>
      </c>
      <c r="G8" s="242">
        <v>1</v>
      </c>
      <c r="H8" s="242">
        <v>2</v>
      </c>
      <c r="I8" s="243">
        <v>6.4270338688085671</v>
      </c>
      <c r="J8" s="243">
        <v>35.586992760814255</v>
      </c>
      <c r="K8" s="243">
        <v>166.236591620821</v>
      </c>
      <c r="L8" s="325">
        <v>1</v>
      </c>
      <c r="M8" s="325">
        <v>2</v>
      </c>
      <c r="N8" s="324">
        <v>2</v>
      </c>
      <c r="O8" s="324">
        <v>31</v>
      </c>
      <c r="P8" s="324">
        <v>6.5</v>
      </c>
      <c r="Q8" s="324">
        <v>9</v>
      </c>
      <c r="R8" s="324">
        <v>88</v>
      </c>
      <c r="S8" s="324">
        <v>32</v>
      </c>
      <c r="T8" s="324">
        <v>28</v>
      </c>
      <c r="U8" s="324">
        <v>695</v>
      </c>
      <c r="V8" s="324">
        <v>178</v>
      </c>
      <c r="W8" s="324"/>
      <c r="X8" s="324"/>
      <c r="Y8" s="324"/>
      <c r="Z8" s="243">
        <v>1</v>
      </c>
      <c r="AA8" s="243">
        <v>2</v>
      </c>
      <c r="AB8" s="243">
        <v>2</v>
      </c>
      <c r="AC8" s="243">
        <v>10.273333333333333</v>
      </c>
      <c r="AD8" s="243">
        <v>4.3022559584178497</v>
      </c>
      <c r="AE8" s="243">
        <v>10.281666666666666</v>
      </c>
      <c r="AF8" s="243">
        <v>84.214999999999989</v>
      </c>
      <c r="AG8" s="243">
        <v>32.109727387794209</v>
      </c>
      <c r="AH8" s="243">
        <v>23.056666666666668</v>
      </c>
      <c r="AI8" s="243">
        <v>610.56666666666672</v>
      </c>
      <c r="AJ8" s="243">
        <v>211.90218965517244</v>
      </c>
      <c r="AK8" s="243"/>
      <c r="AL8" s="243"/>
      <c r="AM8" s="243"/>
    </row>
    <row r="9" spans="1:39" x14ac:dyDescent="0.25">
      <c r="A9" s="240" t="s">
        <v>34</v>
      </c>
      <c r="B9" s="241">
        <v>1</v>
      </c>
      <c r="C9" s="241">
        <v>5</v>
      </c>
      <c r="D9" s="241">
        <v>2</v>
      </c>
      <c r="E9" s="241">
        <v>16</v>
      </c>
      <c r="F9" s="241">
        <v>92</v>
      </c>
      <c r="G9" s="242">
        <v>1</v>
      </c>
      <c r="H9" s="242">
        <v>5</v>
      </c>
      <c r="I9" s="243">
        <v>2</v>
      </c>
      <c r="J9" s="243">
        <v>19.32</v>
      </c>
      <c r="K9" s="243">
        <v>110.2</v>
      </c>
      <c r="L9" s="325">
        <v>1</v>
      </c>
      <c r="M9" s="325">
        <v>5</v>
      </c>
      <c r="N9" s="324">
        <v>2</v>
      </c>
      <c r="O9" s="324">
        <v>2</v>
      </c>
      <c r="P9" s="324">
        <v>2</v>
      </c>
      <c r="Q9" s="324">
        <v>5</v>
      </c>
      <c r="R9" s="324">
        <v>58</v>
      </c>
      <c r="S9" s="324">
        <v>21.4</v>
      </c>
      <c r="T9" s="324">
        <v>8</v>
      </c>
      <c r="U9" s="324">
        <v>356</v>
      </c>
      <c r="V9" s="324">
        <v>91.2</v>
      </c>
      <c r="W9" s="324"/>
      <c r="X9" s="324"/>
      <c r="Y9" s="324"/>
      <c r="Z9" s="243">
        <v>1</v>
      </c>
      <c r="AA9" s="243">
        <v>5</v>
      </c>
      <c r="AB9" s="243">
        <v>2</v>
      </c>
      <c r="AC9" s="243">
        <v>25</v>
      </c>
      <c r="AD9" s="243">
        <v>2.0312925170068028</v>
      </c>
      <c r="AE9" s="243">
        <v>5.166666666666667</v>
      </c>
      <c r="AF9" s="243">
        <v>97</v>
      </c>
      <c r="AG9" s="243">
        <v>20.833694814041458</v>
      </c>
      <c r="AH9" s="243">
        <v>15</v>
      </c>
      <c r="AI9" s="243">
        <v>344</v>
      </c>
      <c r="AJ9" s="243">
        <v>104.7608626948509</v>
      </c>
      <c r="AK9" s="243">
        <v>90.333333333333329</v>
      </c>
      <c r="AL9" s="243">
        <v>73.039055555555578</v>
      </c>
      <c r="AM9" s="243">
        <v>123.45011599511599</v>
      </c>
    </row>
    <row r="10" spans="1:39" x14ac:dyDescent="0.25">
      <c r="A10" s="240" t="s">
        <v>1096</v>
      </c>
      <c r="B10" s="241">
        <v>4</v>
      </c>
      <c r="C10" s="241">
        <v>10</v>
      </c>
      <c r="D10" s="241">
        <v>12</v>
      </c>
      <c r="E10" s="241">
        <v>28</v>
      </c>
      <c r="F10" s="241">
        <v>168</v>
      </c>
      <c r="G10" s="242">
        <v>4</v>
      </c>
      <c r="H10" s="242">
        <v>10</v>
      </c>
      <c r="I10" s="243">
        <v>10.916921838490738</v>
      </c>
      <c r="J10" s="243">
        <v>26.41954749462035</v>
      </c>
      <c r="K10" s="243">
        <v>150.64371591649137</v>
      </c>
      <c r="L10" s="325">
        <v>4</v>
      </c>
      <c r="M10" s="325">
        <v>8</v>
      </c>
      <c r="N10" s="324">
        <v>3</v>
      </c>
      <c r="O10" s="324">
        <v>18</v>
      </c>
      <c r="P10" s="324">
        <v>10.5</v>
      </c>
      <c r="Q10" s="324">
        <v>13</v>
      </c>
      <c r="R10" s="324">
        <v>56</v>
      </c>
      <c r="S10" s="324">
        <v>23.375</v>
      </c>
      <c r="T10" s="324">
        <v>38</v>
      </c>
      <c r="U10" s="324">
        <v>391</v>
      </c>
      <c r="V10" s="324">
        <v>128.14285714285714</v>
      </c>
      <c r="W10" s="324"/>
      <c r="X10" s="324"/>
      <c r="Y10" s="324"/>
      <c r="Z10" s="243">
        <v>4</v>
      </c>
      <c r="AA10" s="243">
        <v>8</v>
      </c>
      <c r="AB10" s="243">
        <v>3.6666666666666665</v>
      </c>
      <c r="AC10" s="243">
        <v>16.5</v>
      </c>
      <c r="AD10" s="243">
        <v>9.7877872569481923</v>
      </c>
      <c r="AE10" s="243">
        <v>13</v>
      </c>
      <c r="AF10" s="243">
        <v>39.833333333333336</v>
      </c>
      <c r="AG10" s="243">
        <v>23.758322581092052</v>
      </c>
      <c r="AH10" s="243">
        <v>9.3333333333333339</v>
      </c>
      <c r="AI10" s="243">
        <v>212</v>
      </c>
      <c r="AJ10" s="243">
        <v>110.64863420298911</v>
      </c>
      <c r="AK10" s="243"/>
      <c r="AL10" s="243"/>
      <c r="AM10" s="243"/>
    </row>
    <row r="11" spans="1:39" x14ac:dyDescent="0.25">
      <c r="A11" s="240" t="s">
        <v>906</v>
      </c>
      <c r="B11" s="241">
        <v>1</v>
      </c>
      <c r="C11" s="241">
        <v>2</v>
      </c>
      <c r="D11" s="241">
        <v>7</v>
      </c>
      <c r="E11" s="241">
        <v>18</v>
      </c>
      <c r="F11" s="241">
        <v>39</v>
      </c>
      <c r="G11" s="242">
        <v>1</v>
      </c>
      <c r="H11" s="242">
        <v>2</v>
      </c>
      <c r="I11" s="243">
        <v>8</v>
      </c>
      <c r="J11" s="243">
        <v>20</v>
      </c>
      <c r="K11" s="243"/>
      <c r="L11" s="245" t="s">
        <v>38</v>
      </c>
      <c r="M11" s="245" t="s">
        <v>38</v>
      </c>
      <c r="N11" s="245" t="s">
        <v>38</v>
      </c>
      <c r="O11" s="245" t="s">
        <v>38</v>
      </c>
      <c r="P11" s="245" t="s">
        <v>38</v>
      </c>
      <c r="Q11" s="245" t="s">
        <v>38</v>
      </c>
      <c r="R11" s="245" t="s">
        <v>38</v>
      </c>
      <c r="S11" s="245" t="s">
        <v>38</v>
      </c>
      <c r="T11" s="245" t="s">
        <v>38</v>
      </c>
      <c r="U11" s="245" t="s">
        <v>38</v>
      </c>
      <c r="V11" s="245" t="s">
        <v>38</v>
      </c>
      <c r="W11" s="245" t="s">
        <v>38</v>
      </c>
      <c r="X11" s="245" t="s">
        <v>38</v>
      </c>
      <c r="Y11" s="245" t="s">
        <v>38</v>
      </c>
      <c r="Z11" s="243">
        <v>1</v>
      </c>
      <c r="AA11" s="243">
        <v>1</v>
      </c>
      <c r="AB11" s="243">
        <v>13.5</v>
      </c>
      <c r="AC11" s="243">
        <v>25.883333333333336</v>
      </c>
      <c r="AD11" s="243">
        <v>21.225499999999997</v>
      </c>
      <c r="AE11" s="243">
        <v>25.53</v>
      </c>
      <c r="AF11" s="243">
        <v>36.354999999999997</v>
      </c>
      <c r="AG11" s="243">
        <v>31.82147222222223</v>
      </c>
      <c r="AH11" s="243">
        <v>24.11</v>
      </c>
      <c r="AI11" s="243">
        <v>68</v>
      </c>
      <c r="AJ11" s="243">
        <v>37.038611111111116</v>
      </c>
      <c r="AK11" s="243">
        <v>84.666666666666671</v>
      </c>
      <c r="AL11" s="243">
        <v>68.433333333333351</v>
      </c>
      <c r="AM11" s="243">
        <v>73.039055555555578</v>
      </c>
    </row>
    <row r="12" spans="1:39" x14ac:dyDescent="0.25">
      <c r="A12" s="240" t="s">
        <v>36</v>
      </c>
      <c r="B12" s="241">
        <v>1</v>
      </c>
      <c r="C12" s="241">
        <v>2</v>
      </c>
      <c r="D12" s="241">
        <v>7</v>
      </c>
      <c r="E12" s="241">
        <v>18</v>
      </c>
      <c r="F12" s="241">
        <v>35</v>
      </c>
      <c r="G12" s="242">
        <v>1</v>
      </c>
      <c r="H12" s="242">
        <v>2</v>
      </c>
      <c r="I12" s="243">
        <v>8</v>
      </c>
      <c r="J12" s="243">
        <v>20</v>
      </c>
      <c r="K12" s="243"/>
      <c r="L12" s="245" t="s">
        <v>38</v>
      </c>
      <c r="M12" s="245" t="s">
        <v>38</v>
      </c>
      <c r="N12" s="245" t="s">
        <v>38</v>
      </c>
      <c r="O12" s="245" t="s">
        <v>38</v>
      </c>
      <c r="P12" s="245" t="s">
        <v>38</v>
      </c>
      <c r="Q12" s="245" t="s">
        <v>38</v>
      </c>
      <c r="R12" s="245" t="s">
        <v>38</v>
      </c>
      <c r="S12" s="245" t="s">
        <v>38</v>
      </c>
      <c r="T12" s="245" t="s">
        <v>38</v>
      </c>
      <c r="U12" s="245" t="s">
        <v>38</v>
      </c>
      <c r="V12" s="245" t="s">
        <v>38</v>
      </c>
      <c r="W12" s="245" t="s">
        <v>38</v>
      </c>
      <c r="X12" s="245" t="s">
        <v>38</v>
      </c>
      <c r="Y12" s="245" t="s">
        <v>38</v>
      </c>
      <c r="Z12" s="243">
        <v>1</v>
      </c>
      <c r="AA12" s="243">
        <v>1</v>
      </c>
      <c r="AB12" s="243">
        <v>12.1</v>
      </c>
      <c r="AC12" s="243">
        <v>24.954999999999998</v>
      </c>
      <c r="AD12" s="243">
        <v>18.980677966101684</v>
      </c>
      <c r="AE12" s="243">
        <v>22.07</v>
      </c>
      <c r="AF12" s="243">
        <v>34.895000000000003</v>
      </c>
      <c r="AG12" s="243">
        <v>29.291694444444431</v>
      </c>
      <c r="AH12" s="243">
        <v>20.443333333333332</v>
      </c>
      <c r="AI12" s="243">
        <v>67.67</v>
      </c>
      <c r="AJ12" s="243">
        <v>33.91844444444444</v>
      </c>
      <c r="AK12" s="243"/>
      <c r="AL12" s="243"/>
      <c r="AM12" s="243"/>
    </row>
    <row r="13" spans="1:39" x14ac:dyDescent="0.25">
      <c r="A13" s="240" t="s">
        <v>8</v>
      </c>
      <c r="B13" s="241">
        <v>1</v>
      </c>
      <c r="C13" s="241">
        <v>9</v>
      </c>
      <c r="D13" s="241">
        <v>5</v>
      </c>
      <c r="E13" s="241">
        <v>55</v>
      </c>
      <c r="F13" s="241">
        <v>261</v>
      </c>
      <c r="G13" s="242">
        <v>1</v>
      </c>
      <c r="H13" s="243">
        <v>10</v>
      </c>
      <c r="I13" s="243">
        <v>5</v>
      </c>
      <c r="J13" s="242">
        <v>59</v>
      </c>
      <c r="K13" s="242">
        <v>237</v>
      </c>
      <c r="L13" s="325">
        <v>1</v>
      </c>
      <c r="M13" s="325">
        <v>10</v>
      </c>
      <c r="N13" s="324">
        <v>2</v>
      </c>
      <c r="O13" s="324">
        <v>28</v>
      </c>
      <c r="P13" s="324">
        <v>4.9000000000000004</v>
      </c>
      <c r="Q13" s="324">
        <v>11</v>
      </c>
      <c r="R13" s="324">
        <v>209</v>
      </c>
      <c r="S13" s="324">
        <v>61.7</v>
      </c>
      <c r="T13" s="324">
        <v>21</v>
      </c>
      <c r="U13" s="324">
        <v>841</v>
      </c>
      <c r="V13" s="324">
        <v>216.5</v>
      </c>
      <c r="W13" s="324">
        <v>14</v>
      </c>
      <c r="X13" s="324">
        <v>232</v>
      </c>
      <c r="Y13" s="324">
        <v>80.333333333333329</v>
      </c>
      <c r="Z13" s="243">
        <v>1</v>
      </c>
      <c r="AA13" s="243">
        <v>9</v>
      </c>
      <c r="AB13" s="243">
        <v>2</v>
      </c>
      <c r="AC13" s="243">
        <v>42</v>
      </c>
      <c r="AD13" s="243">
        <v>7.0178871624174484</v>
      </c>
      <c r="AE13" s="243">
        <v>5</v>
      </c>
      <c r="AF13" s="243">
        <v>270</v>
      </c>
      <c r="AG13" s="243">
        <v>66.699744405259935</v>
      </c>
      <c r="AH13" s="243">
        <v>24</v>
      </c>
      <c r="AI13" s="243">
        <v>772</v>
      </c>
      <c r="AJ13" s="243">
        <v>276.16164604279322</v>
      </c>
      <c r="AK13" s="243">
        <v>45.529167122689358</v>
      </c>
      <c r="AL13" s="243">
        <v>25.470623429196003</v>
      </c>
      <c r="AM13" s="243">
        <v>109.35998027806738</v>
      </c>
    </row>
    <row r="14" spans="1:39" x14ac:dyDescent="0.25">
      <c r="A14" s="240" t="s">
        <v>9</v>
      </c>
      <c r="B14" s="241">
        <v>10</v>
      </c>
      <c r="C14" s="241">
        <v>10</v>
      </c>
      <c r="D14" s="241">
        <v>12</v>
      </c>
      <c r="E14" s="241">
        <v>22</v>
      </c>
      <c r="F14" s="241">
        <v>89</v>
      </c>
      <c r="G14" s="242">
        <v>16</v>
      </c>
      <c r="H14" s="242">
        <v>16</v>
      </c>
      <c r="I14" s="243">
        <v>10.665522630885118</v>
      </c>
      <c r="J14" s="243">
        <v>16.997464246193957</v>
      </c>
      <c r="K14" s="243">
        <v>95.687056561712296</v>
      </c>
      <c r="L14" s="325">
        <v>17</v>
      </c>
      <c r="M14" s="325">
        <v>17</v>
      </c>
      <c r="N14" s="324">
        <v>2</v>
      </c>
      <c r="O14" s="324">
        <v>14</v>
      </c>
      <c r="P14" s="324">
        <v>4.8235294117647056</v>
      </c>
      <c r="Q14" s="324">
        <v>5</v>
      </c>
      <c r="R14" s="324">
        <v>27</v>
      </c>
      <c r="S14" s="324">
        <v>9.5294117647058822</v>
      </c>
      <c r="T14" s="324">
        <v>13</v>
      </c>
      <c r="U14" s="324">
        <v>168</v>
      </c>
      <c r="V14" s="324">
        <v>55.235294117647058</v>
      </c>
      <c r="W14" s="324">
        <v>9</v>
      </c>
      <c r="X14" s="324">
        <v>53</v>
      </c>
      <c r="Y14" s="324">
        <v>20.214285714285715</v>
      </c>
      <c r="Z14" s="243">
        <v>17</v>
      </c>
      <c r="AA14" s="243">
        <v>18</v>
      </c>
      <c r="AB14" s="243">
        <v>2</v>
      </c>
      <c r="AC14" s="243">
        <v>33</v>
      </c>
      <c r="AD14" s="243">
        <v>5.2643128371371724</v>
      </c>
      <c r="AE14" s="243">
        <v>4.5</v>
      </c>
      <c r="AF14" s="243">
        <v>69.28</v>
      </c>
      <c r="AG14" s="243">
        <v>10.822670763707279</v>
      </c>
      <c r="AH14" s="243">
        <v>13.49</v>
      </c>
      <c r="AI14" s="243">
        <v>423.87666666666661</v>
      </c>
      <c r="AJ14" s="243">
        <v>69.580712002301183</v>
      </c>
      <c r="AK14" s="243">
        <v>131</v>
      </c>
      <c r="AL14" s="243">
        <v>35.395348837209305</v>
      </c>
      <c r="AM14" s="243">
        <v>29.725584049713341</v>
      </c>
    </row>
    <row r="15" spans="1:39" x14ac:dyDescent="0.25">
      <c r="A15" s="240" t="s">
        <v>10</v>
      </c>
      <c r="B15" s="241">
        <v>7</v>
      </c>
      <c r="C15" s="241">
        <v>19</v>
      </c>
      <c r="D15" s="241">
        <v>15</v>
      </c>
      <c r="E15" s="241">
        <v>23</v>
      </c>
      <c r="F15" s="241">
        <v>85</v>
      </c>
      <c r="G15" s="242">
        <v>7</v>
      </c>
      <c r="H15" s="242">
        <v>20</v>
      </c>
      <c r="I15" s="243">
        <v>14.919099695774278</v>
      </c>
      <c r="J15" s="243">
        <v>25.868739994068317</v>
      </c>
      <c r="K15" s="243">
        <v>94.237947864745536</v>
      </c>
      <c r="L15" s="325">
        <v>7</v>
      </c>
      <c r="M15" s="325">
        <v>19</v>
      </c>
      <c r="N15" s="324">
        <v>9</v>
      </c>
      <c r="O15" s="324">
        <v>26</v>
      </c>
      <c r="P15" s="324">
        <v>14.263157894736842</v>
      </c>
      <c r="Q15" s="324">
        <v>12</v>
      </c>
      <c r="R15" s="324">
        <v>26</v>
      </c>
      <c r="S15" s="324">
        <v>20.05263157894737</v>
      </c>
      <c r="T15" s="324">
        <v>53</v>
      </c>
      <c r="U15" s="324">
        <v>120</v>
      </c>
      <c r="V15" s="324">
        <v>86.78947368421052</v>
      </c>
      <c r="W15" s="324">
        <v>10</v>
      </c>
      <c r="X15" s="324">
        <v>55</v>
      </c>
      <c r="Y15" s="324">
        <v>30.421052631578949</v>
      </c>
      <c r="Z15" s="243">
        <v>7</v>
      </c>
      <c r="AA15" s="243">
        <v>21</v>
      </c>
      <c r="AB15" s="243">
        <v>5.9416666666666673</v>
      </c>
      <c r="AC15" s="243">
        <v>31.383333333333336</v>
      </c>
      <c r="AD15" s="243">
        <v>13.470885344174587</v>
      </c>
      <c r="AE15" s="243">
        <v>8.1916666666666682</v>
      </c>
      <c r="AF15" s="243">
        <v>49.983333333333327</v>
      </c>
      <c r="AG15" s="243">
        <v>24.623368583220586</v>
      </c>
      <c r="AH15" s="243">
        <v>51.333333333333336</v>
      </c>
      <c r="AI15" s="243">
        <v>209.66666666666666</v>
      </c>
      <c r="AJ15" s="243">
        <v>100.50704098514377</v>
      </c>
      <c r="AK15" s="243">
        <v>62</v>
      </c>
      <c r="AL15" s="243">
        <v>23.536274509803924</v>
      </c>
      <c r="AM15" s="243">
        <v>32.363667895111121</v>
      </c>
    </row>
    <row r="16" spans="1:39" x14ac:dyDescent="0.25">
      <c r="A16" s="240" t="s">
        <v>11</v>
      </c>
      <c r="B16" s="241">
        <v>3</v>
      </c>
      <c r="C16" s="241">
        <v>5</v>
      </c>
      <c r="D16" s="241">
        <v>13</v>
      </c>
      <c r="E16" s="241">
        <v>20</v>
      </c>
      <c r="F16" s="241">
        <v>156</v>
      </c>
      <c r="G16" s="242">
        <v>3</v>
      </c>
      <c r="H16" s="242">
        <v>5</v>
      </c>
      <c r="I16" s="243">
        <v>8.715693555000783</v>
      </c>
      <c r="J16" s="243">
        <v>23.074046109362374</v>
      </c>
      <c r="K16" s="243">
        <v>147.49251470345851</v>
      </c>
      <c r="L16" s="325">
        <v>2</v>
      </c>
      <c r="M16" s="325">
        <v>3</v>
      </c>
      <c r="N16" s="324">
        <v>3</v>
      </c>
      <c r="O16" s="324">
        <v>42</v>
      </c>
      <c r="P16" s="324">
        <v>13</v>
      </c>
      <c r="Q16" s="324">
        <v>11</v>
      </c>
      <c r="R16" s="324">
        <v>45</v>
      </c>
      <c r="S16" s="324">
        <v>23.333333333333332</v>
      </c>
      <c r="T16" s="324">
        <v>18</v>
      </c>
      <c r="U16" s="324">
        <v>255</v>
      </c>
      <c r="V16" s="324">
        <v>155.33333333333334</v>
      </c>
      <c r="W16" s="324"/>
      <c r="X16" s="324"/>
      <c r="Y16" s="324"/>
      <c r="Z16" s="245" t="s">
        <v>38</v>
      </c>
      <c r="AA16" s="245" t="s">
        <v>38</v>
      </c>
      <c r="AB16" s="245" t="s">
        <v>38</v>
      </c>
      <c r="AC16" s="245" t="s">
        <v>38</v>
      </c>
      <c r="AD16" s="245" t="s">
        <v>38</v>
      </c>
      <c r="AE16" s="245" t="s">
        <v>38</v>
      </c>
      <c r="AF16" s="245" t="s">
        <v>38</v>
      </c>
      <c r="AG16" s="245" t="s">
        <v>38</v>
      </c>
      <c r="AH16" s="245" t="s">
        <v>38</v>
      </c>
      <c r="AI16" s="245" t="s">
        <v>38</v>
      </c>
      <c r="AJ16" s="245" t="s">
        <v>38</v>
      </c>
      <c r="AK16" s="245" t="s">
        <v>38</v>
      </c>
      <c r="AL16" s="245" t="s">
        <v>38</v>
      </c>
      <c r="AM16" s="245" t="s">
        <v>38</v>
      </c>
    </row>
    <row r="17" spans="1:39" x14ac:dyDescent="0.25">
      <c r="A17" s="240" t="s">
        <v>12</v>
      </c>
      <c r="B17" s="241">
        <v>7</v>
      </c>
      <c r="C17" s="241">
        <v>14</v>
      </c>
      <c r="D17" s="241">
        <v>3</v>
      </c>
      <c r="E17" s="241">
        <v>15</v>
      </c>
      <c r="F17" s="241">
        <v>89</v>
      </c>
      <c r="G17" s="242">
        <v>10</v>
      </c>
      <c r="H17" s="242">
        <v>20</v>
      </c>
      <c r="I17" s="243">
        <v>2.2914817376574295</v>
      </c>
      <c r="J17" s="243">
        <v>14.474485069242819</v>
      </c>
      <c r="K17" s="243">
        <v>99.21632044788015</v>
      </c>
      <c r="L17" s="325">
        <v>11</v>
      </c>
      <c r="M17" s="325">
        <v>21</v>
      </c>
      <c r="N17" s="324">
        <v>2</v>
      </c>
      <c r="O17" s="324">
        <v>12</v>
      </c>
      <c r="P17" s="324">
        <v>2.0952380952380953</v>
      </c>
      <c r="Q17" s="324">
        <v>4.5</v>
      </c>
      <c r="R17" s="324">
        <v>696</v>
      </c>
      <c r="S17" s="324">
        <v>14.19047619047619</v>
      </c>
      <c r="T17" s="324">
        <v>7</v>
      </c>
      <c r="U17" s="324">
        <v>490</v>
      </c>
      <c r="V17" s="324">
        <v>87.285714285714292</v>
      </c>
      <c r="W17" s="324"/>
      <c r="X17" s="324"/>
      <c r="Y17" s="324"/>
      <c r="Z17" s="243">
        <v>11</v>
      </c>
      <c r="AA17" s="243">
        <v>22</v>
      </c>
      <c r="AB17" s="243">
        <v>1.6375</v>
      </c>
      <c r="AC17" s="243">
        <v>11.11</v>
      </c>
      <c r="AD17" s="243">
        <v>2.2979599760791061</v>
      </c>
      <c r="AE17" s="243">
        <v>4.5</v>
      </c>
      <c r="AF17" s="243">
        <v>42.995000000000005</v>
      </c>
      <c r="AG17" s="243">
        <v>12.817911362970102</v>
      </c>
      <c r="AH17" s="243">
        <v>9.6666666666666661</v>
      </c>
      <c r="AI17" s="243">
        <v>379.91666666666669</v>
      </c>
      <c r="AJ17" s="243">
        <v>80.015079693373409</v>
      </c>
      <c r="AK17" s="243"/>
      <c r="AL17" s="243"/>
      <c r="AM17" s="243"/>
    </row>
    <row r="18" spans="1:39" x14ac:dyDescent="0.25">
      <c r="A18" s="240" t="s">
        <v>13</v>
      </c>
      <c r="B18" s="241">
        <v>1</v>
      </c>
      <c r="C18" s="241">
        <v>3</v>
      </c>
      <c r="D18" s="241">
        <v>7</v>
      </c>
      <c r="E18" s="241">
        <v>15</v>
      </c>
      <c r="F18" s="241">
        <v>115</v>
      </c>
      <c r="G18" s="242">
        <v>1</v>
      </c>
      <c r="H18" s="242">
        <v>3</v>
      </c>
      <c r="I18" s="243">
        <v>5.8069200785090622</v>
      </c>
      <c r="J18" s="243">
        <v>12.365024641083961</v>
      </c>
      <c r="K18" s="243">
        <v>119.42604563894889</v>
      </c>
      <c r="L18" s="325">
        <v>1</v>
      </c>
      <c r="M18" s="325">
        <v>3</v>
      </c>
      <c r="N18" s="324">
        <v>2</v>
      </c>
      <c r="O18" s="324">
        <v>23</v>
      </c>
      <c r="P18" s="324">
        <v>5.333333333333333</v>
      </c>
      <c r="Q18" s="324">
        <v>4.5</v>
      </c>
      <c r="R18" s="324">
        <v>23</v>
      </c>
      <c r="S18" s="324">
        <v>13</v>
      </c>
      <c r="T18" s="324">
        <v>46</v>
      </c>
      <c r="U18" s="324">
        <v>198</v>
      </c>
      <c r="V18" s="324">
        <v>123</v>
      </c>
      <c r="W18" s="324"/>
      <c r="X18" s="324"/>
      <c r="Y18" s="324"/>
      <c r="Z18" s="243">
        <v>1</v>
      </c>
      <c r="AA18" s="243">
        <v>3</v>
      </c>
      <c r="AB18" s="243">
        <v>1.8333333333333333</v>
      </c>
      <c r="AC18" s="243">
        <v>11</v>
      </c>
      <c r="AD18" s="243">
        <v>3.5518932497337268</v>
      </c>
      <c r="AE18" s="243">
        <v>10.033333333333333</v>
      </c>
      <c r="AF18" s="243">
        <v>25.083333333333332</v>
      </c>
      <c r="AG18" s="243">
        <v>16.93319192491812</v>
      </c>
      <c r="AH18" s="243">
        <v>83</v>
      </c>
      <c r="AI18" s="243">
        <v>180.66666666666666</v>
      </c>
      <c r="AJ18" s="243">
        <v>130.9879981313513</v>
      </c>
      <c r="AK18" s="243"/>
      <c r="AL18" s="243"/>
      <c r="AM18" s="243"/>
    </row>
    <row r="19" spans="1:39" x14ac:dyDescent="0.25">
      <c r="A19" s="240" t="s">
        <v>14</v>
      </c>
      <c r="B19" s="241">
        <v>7</v>
      </c>
      <c r="C19" s="241">
        <v>10</v>
      </c>
      <c r="D19" s="241">
        <v>23</v>
      </c>
      <c r="E19" s="241">
        <v>39</v>
      </c>
      <c r="F19" s="241">
        <v>191</v>
      </c>
      <c r="G19" s="242">
        <v>7</v>
      </c>
      <c r="H19" s="242">
        <v>10</v>
      </c>
      <c r="I19" s="243">
        <v>23.407656683606479</v>
      </c>
      <c r="J19" s="243">
        <v>40.890271835229434</v>
      </c>
      <c r="K19" s="243">
        <v>173.02495708332557</v>
      </c>
      <c r="L19" s="325">
        <v>4</v>
      </c>
      <c r="M19" s="325">
        <v>6</v>
      </c>
      <c r="N19" s="324">
        <v>9</v>
      </c>
      <c r="O19" s="324">
        <v>31</v>
      </c>
      <c r="P19" s="324">
        <v>14.333333333333334</v>
      </c>
      <c r="Q19" s="324">
        <v>30</v>
      </c>
      <c r="R19" s="324">
        <v>50</v>
      </c>
      <c r="S19" s="324">
        <v>36</v>
      </c>
      <c r="T19" s="324">
        <v>46</v>
      </c>
      <c r="U19" s="324">
        <v>862</v>
      </c>
      <c r="V19" s="324">
        <v>172.16666666666666</v>
      </c>
      <c r="W19" s="324"/>
      <c r="X19" s="324"/>
      <c r="Y19" s="324"/>
      <c r="Z19" s="243">
        <v>7</v>
      </c>
      <c r="AA19" s="243">
        <v>10</v>
      </c>
      <c r="AB19" s="243">
        <v>8.9719999999999995</v>
      </c>
      <c r="AC19" s="243">
        <v>69.724999999999994</v>
      </c>
      <c r="AD19" s="243">
        <v>21.867753742279877</v>
      </c>
      <c r="AE19" s="243">
        <v>16.934999999999999</v>
      </c>
      <c r="AF19" s="243">
        <v>108.02500000000001</v>
      </c>
      <c r="AG19" s="243">
        <v>37.755694279228841</v>
      </c>
      <c r="AH19" s="243">
        <v>49.966666666666669</v>
      </c>
      <c r="AI19" s="243">
        <v>402.35999999999996</v>
      </c>
      <c r="AJ19" s="243">
        <v>180.53309028702128</v>
      </c>
      <c r="AK19" s="243"/>
      <c r="AL19" s="243"/>
      <c r="AM19" s="243"/>
    </row>
    <row r="20" spans="1:39" x14ac:dyDescent="0.25">
      <c r="A20" s="240" t="s">
        <v>15</v>
      </c>
      <c r="B20" s="241">
        <v>9</v>
      </c>
      <c r="C20" s="241">
        <v>19</v>
      </c>
      <c r="D20" s="241">
        <v>12</v>
      </c>
      <c r="E20" s="241">
        <v>26</v>
      </c>
      <c r="F20" s="241">
        <v>92</v>
      </c>
      <c r="G20" s="242">
        <v>17</v>
      </c>
      <c r="H20" s="242">
        <v>29</v>
      </c>
      <c r="I20" s="243">
        <v>9.0348430443963927</v>
      </c>
      <c r="J20" s="243">
        <v>20.080374720018586</v>
      </c>
      <c r="K20" s="243">
        <v>82.645138188306333</v>
      </c>
      <c r="L20" s="325">
        <v>16</v>
      </c>
      <c r="M20" s="325">
        <v>26</v>
      </c>
      <c r="N20" s="324">
        <v>2</v>
      </c>
      <c r="O20" s="324">
        <v>33</v>
      </c>
      <c r="P20" s="324">
        <v>8.0384615384615383</v>
      </c>
      <c r="Q20" s="324">
        <v>5</v>
      </c>
      <c r="R20" s="324">
        <v>83</v>
      </c>
      <c r="S20" s="324">
        <v>18.5</v>
      </c>
      <c r="T20" s="324">
        <v>3</v>
      </c>
      <c r="U20" s="324">
        <v>902</v>
      </c>
      <c r="V20" s="324">
        <v>90.84615384615384</v>
      </c>
      <c r="W20" s="324"/>
      <c r="X20" s="324"/>
      <c r="Y20" s="324"/>
      <c r="Z20" s="243">
        <v>15</v>
      </c>
      <c r="AA20" s="243">
        <v>25</v>
      </c>
      <c r="AB20" s="243">
        <v>2</v>
      </c>
      <c r="AC20" s="243">
        <v>29.783333333333331</v>
      </c>
      <c r="AD20" s="243">
        <v>3.4972467568384333</v>
      </c>
      <c r="AE20" s="243">
        <v>4.5</v>
      </c>
      <c r="AF20" s="243">
        <v>68.050000000000011</v>
      </c>
      <c r="AG20" s="243">
        <v>20.704712004896177</v>
      </c>
      <c r="AH20" s="243">
        <v>8.6666666666666661</v>
      </c>
      <c r="AI20" s="243">
        <v>336.33333333333331</v>
      </c>
      <c r="AJ20" s="243">
        <v>79.971873790534886</v>
      </c>
      <c r="AK20" s="243">
        <v>34.700000000000003</v>
      </c>
      <c r="AL20" s="243">
        <v>24.426829268292678</v>
      </c>
      <c r="AM20" s="243">
        <v>43.214447230181868</v>
      </c>
    </row>
    <row r="21" spans="1:39" x14ac:dyDescent="0.25">
      <c r="A21" s="240" t="s">
        <v>16</v>
      </c>
      <c r="B21" s="241">
        <v>11</v>
      </c>
      <c r="C21" s="241">
        <v>24</v>
      </c>
      <c r="D21" s="241">
        <v>4</v>
      </c>
      <c r="E21" s="241">
        <v>13</v>
      </c>
      <c r="F21" s="241">
        <v>42</v>
      </c>
      <c r="G21" s="242">
        <v>11</v>
      </c>
      <c r="H21" s="242">
        <v>24</v>
      </c>
      <c r="I21" s="243">
        <v>4.1291666666666673</v>
      </c>
      <c r="J21" s="243">
        <v>12.169565217391304</v>
      </c>
      <c r="K21" s="243"/>
      <c r="L21" s="325">
        <v>11</v>
      </c>
      <c r="M21" s="325">
        <v>24</v>
      </c>
      <c r="N21" s="324">
        <v>2</v>
      </c>
      <c r="O21" s="324">
        <v>75</v>
      </c>
      <c r="P21" s="324">
        <v>4.208333333333333</v>
      </c>
      <c r="Q21" s="324">
        <v>4.5</v>
      </c>
      <c r="R21" s="324">
        <v>36</v>
      </c>
      <c r="S21" s="324">
        <v>12.583333333333334</v>
      </c>
      <c r="T21" s="324">
        <v>7</v>
      </c>
      <c r="U21" s="324">
        <v>279</v>
      </c>
      <c r="V21" s="324">
        <v>54.666666666666664</v>
      </c>
      <c r="W21" s="324"/>
      <c r="X21" s="324"/>
      <c r="Y21" s="324"/>
      <c r="Z21" s="243">
        <v>11</v>
      </c>
      <c r="AA21" s="243">
        <v>24</v>
      </c>
      <c r="AB21" s="243">
        <v>2</v>
      </c>
      <c r="AC21" s="243">
        <v>19.3</v>
      </c>
      <c r="AD21" s="243">
        <v>3.7854021320503897</v>
      </c>
      <c r="AE21" s="243">
        <v>4.5</v>
      </c>
      <c r="AF21" s="243">
        <v>91.006666666666661</v>
      </c>
      <c r="AG21" s="243">
        <v>16.038731944088394</v>
      </c>
      <c r="AH21" s="243">
        <v>6.666666666666667</v>
      </c>
      <c r="AI21" s="243">
        <v>232.33333333333334</v>
      </c>
      <c r="AJ21" s="243">
        <v>47.008910350755372</v>
      </c>
      <c r="AK21" s="243"/>
      <c r="AL21" s="243"/>
      <c r="AM21" s="243"/>
    </row>
    <row r="22" spans="1:39" x14ac:dyDescent="0.25">
      <c r="A22" s="244" t="s">
        <v>1158</v>
      </c>
      <c r="B22" s="245" t="s">
        <v>38</v>
      </c>
      <c r="C22" s="245" t="s">
        <v>38</v>
      </c>
      <c r="D22" s="245" t="s">
        <v>38</v>
      </c>
      <c r="E22" s="245" t="s">
        <v>38</v>
      </c>
      <c r="F22" s="245" t="s">
        <v>38</v>
      </c>
      <c r="G22" s="245" t="s">
        <v>38</v>
      </c>
      <c r="H22" s="245" t="s">
        <v>38</v>
      </c>
      <c r="I22" s="245" t="s">
        <v>38</v>
      </c>
      <c r="J22" s="245" t="s">
        <v>38</v>
      </c>
      <c r="K22" s="245" t="s">
        <v>38</v>
      </c>
      <c r="L22" s="245" t="s">
        <v>38</v>
      </c>
      <c r="M22" s="245" t="s">
        <v>38</v>
      </c>
      <c r="N22" s="245" t="s">
        <v>38</v>
      </c>
      <c r="O22" s="245" t="s">
        <v>38</v>
      </c>
      <c r="P22" s="245" t="s">
        <v>38</v>
      </c>
      <c r="Q22" s="245" t="s">
        <v>38</v>
      </c>
      <c r="R22" s="245" t="s">
        <v>38</v>
      </c>
      <c r="S22" s="245" t="s">
        <v>38</v>
      </c>
      <c r="T22" s="245" t="s">
        <v>38</v>
      </c>
      <c r="U22" s="245" t="s">
        <v>38</v>
      </c>
      <c r="V22" s="245" t="s">
        <v>38</v>
      </c>
      <c r="W22" s="245" t="s">
        <v>38</v>
      </c>
      <c r="X22" s="245" t="s">
        <v>38</v>
      </c>
      <c r="Y22" s="245" t="s">
        <v>38</v>
      </c>
      <c r="Z22" s="243"/>
      <c r="AA22" s="243"/>
      <c r="AB22" s="243"/>
      <c r="AC22" s="243"/>
      <c r="AD22" s="243"/>
      <c r="AE22" s="243"/>
      <c r="AF22" s="243"/>
      <c r="AG22" s="243"/>
      <c r="AH22" s="326">
        <v>7</v>
      </c>
      <c r="AI22" s="326">
        <v>59</v>
      </c>
      <c r="AJ22" s="326">
        <v>30.260869565217391</v>
      </c>
      <c r="AK22" s="243"/>
      <c r="AL22" s="243"/>
      <c r="AM22" s="243"/>
    </row>
    <row r="23" spans="1:39" x14ac:dyDescent="0.25">
      <c r="A23" s="240" t="s">
        <v>17</v>
      </c>
      <c r="B23" s="241">
        <v>10</v>
      </c>
      <c r="C23" s="241">
        <v>25</v>
      </c>
      <c r="D23" s="241">
        <v>11</v>
      </c>
      <c r="E23" s="241">
        <v>17</v>
      </c>
      <c r="F23" s="241">
        <v>122</v>
      </c>
      <c r="G23" s="242">
        <v>10</v>
      </c>
      <c r="H23" s="242">
        <v>27</v>
      </c>
      <c r="I23" s="243">
        <v>14.351922459893046</v>
      </c>
      <c r="J23" s="243">
        <v>21.7465522875817</v>
      </c>
      <c r="K23" s="243">
        <v>128.07102792632205</v>
      </c>
      <c r="L23" s="325">
        <v>9</v>
      </c>
      <c r="M23" s="325">
        <v>22</v>
      </c>
      <c r="N23" s="324">
        <v>7.5</v>
      </c>
      <c r="O23" s="324">
        <v>44</v>
      </c>
      <c r="P23" s="324">
        <v>10.5</v>
      </c>
      <c r="Q23" s="324">
        <v>5</v>
      </c>
      <c r="R23" s="324">
        <v>49</v>
      </c>
      <c r="S23" s="324">
        <v>18.045454545454547</v>
      </c>
      <c r="T23" s="324">
        <v>27</v>
      </c>
      <c r="U23" s="324">
        <v>458</v>
      </c>
      <c r="V23" s="324">
        <v>119.59090909090909</v>
      </c>
      <c r="W23" s="324">
        <v>108</v>
      </c>
      <c r="X23" s="324">
        <v>36</v>
      </c>
      <c r="Y23" s="324">
        <v>62.5</v>
      </c>
      <c r="Z23" s="243">
        <v>13</v>
      </c>
      <c r="AA23" s="243">
        <v>36</v>
      </c>
      <c r="AB23" s="243">
        <v>2</v>
      </c>
      <c r="AC23" s="243">
        <v>38.333333333333336</v>
      </c>
      <c r="AD23" s="243">
        <v>10.596570233498792</v>
      </c>
      <c r="AE23" s="243">
        <v>4.5</v>
      </c>
      <c r="AF23" s="243">
        <v>66.316666666666663</v>
      </c>
      <c r="AG23" s="243">
        <v>18.760245626654751</v>
      </c>
      <c r="AH23" s="243">
        <v>3</v>
      </c>
      <c r="AI23" s="243">
        <v>248</v>
      </c>
      <c r="AJ23" s="243">
        <v>83.141957041471713</v>
      </c>
      <c r="AK23" s="243">
        <v>80</v>
      </c>
      <c r="AL23" s="243">
        <v>46</v>
      </c>
      <c r="AM23" s="243">
        <v>37.880452112329991</v>
      </c>
    </row>
    <row r="24" spans="1:39" x14ac:dyDescent="0.25">
      <c r="A24" s="240" t="s">
        <v>18</v>
      </c>
      <c r="B24" s="241">
        <v>21</v>
      </c>
      <c r="C24" s="241">
        <v>65</v>
      </c>
      <c r="D24" s="241">
        <v>18</v>
      </c>
      <c r="E24" s="241">
        <v>31</v>
      </c>
      <c r="F24" s="241">
        <v>101</v>
      </c>
      <c r="G24" s="242">
        <v>24</v>
      </c>
      <c r="H24" s="242">
        <v>77</v>
      </c>
      <c r="I24" s="243">
        <v>16.854793720722636</v>
      </c>
      <c r="J24" s="243">
        <v>32.517820608823982</v>
      </c>
      <c r="K24" s="243">
        <v>104.50665104684161</v>
      </c>
      <c r="L24" s="325">
        <v>22</v>
      </c>
      <c r="M24" s="325">
        <v>68</v>
      </c>
      <c r="N24" s="324">
        <v>2</v>
      </c>
      <c r="O24" s="324">
        <v>366</v>
      </c>
      <c r="P24" s="324">
        <v>17.088235294117649</v>
      </c>
      <c r="Q24" s="324">
        <v>4.5</v>
      </c>
      <c r="R24" s="324">
        <v>247</v>
      </c>
      <c r="S24" s="324">
        <v>34.058823529411768</v>
      </c>
      <c r="T24" s="324">
        <v>3</v>
      </c>
      <c r="U24" s="324">
        <v>930</v>
      </c>
      <c r="V24" s="324">
        <v>109.82352941176471</v>
      </c>
      <c r="W24" s="324"/>
      <c r="X24" s="324"/>
      <c r="Y24" s="324"/>
      <c r="Z24" s="243">
        <v>22</v>
      </c>
      <c r="AA24" s="243">
        <v>67</v>
      </c>
      <c r="AB24" s="243">
        <v>1.5</v>
      </c>
      <c r="AC24" s="243">
        <v>102.16666666666667</v>
      </c>
      <c r="AD24" s="243">
        <v>14.839265435039474</v>
      </c>
      <c r="AE24" s="243">
        <v>4.5</v>
      </c>
      <c r="AF24" s="243">
        <v>330.83333333333331</v>
      </c>
      <c r="AG24" s="243">
        <v>38.834211512935305</v>
      </c>
      <c r="AH24" s="243">
        <v>3</v>
      </c>
      <c r="AI24" s="243">
        <v>609</v>
      </c>
      <c r="AJ24" s="243">
        <v>107.02111815652265</v>
      </c>
      <c r="AK24" s="243"/>
      <c r="AL24" s="243"/>
      <c r="AM24" s="243"/>
    </row>
    <row r="25" spans="1:39" x14ac:dyDescent="0.25">
      <c r="A25" s="244" t="s">
        <v>1159</v>
      </c>
      <c r="B25" s="245" t="s">
        <v>38</v>
      </c>
      <c r="C25" s="245" t="s">
        <v>38</v>
      </c>
      <c r="D25" s="245" t="s">
        <v>38</v>
      </c>
      <c r="E25" s="245" t="s">
        <v>38</v>
      </c>
      <c r="F25" s="245" t="s">
        <v>38</v>
      </c>
      <c r="G25" s="242">
        <v>1</v>
      </c>
      <c r="H25" s="242">
        <v>1</v>
      </c>
      <c r="I25" s="243"/>
      <c r="J25" s="243"/>
      <c r="K25" s="243"/>
      <c r="L25" s="245" t="s">
        <v>38</v>
      </c>
      <c r="M25" s="245" t="s">
        <v>38</v>
      </c>
      <c r="N25" s="245" t="s">
        <v>38</v>
      </c>
      <c r="O25" s="245" t="s">
        <v>38</v>
      </c>
      <c r="P25" s="245" t="s">
        <v>38</v>
      </c>
      <c r="Q25" s="245" t="s">
        <v>38</v>
      </c>
      <c r="R25" s="245" t="s">
        <v>38</v>
      </c>
      <c r="S25" s="245" t="s">
        <v>38</v>
      </c>
      <c r="T25" s="245" t="s">
        <v>38</v>
      </c>
      <c r="U25" s="245" t="s">
        <v>38</v>
      </c>
      <c r="V25" s="245" t="s">
        <v>38</v>
      </c>
      <c r="W25" s="245" t="s">
        <v>38</v>
      </c>
      <c r="X25" s="245" t="s">
        <v>38</v>
      </c>
      <c r="Y25" s="245" t="s">
        <v>38</v>
      </c>
      <c r="Z25" s="245"/>
      <c r="AA25" s="245"/>
      <c r="AB25" s="245"/>
      <c r="AC25" s="245"/>
      <c r="AD25" s="245"/>
      <c r="AE25" s="245"/>
      <c r="AF25" s="245"/>
      <c r="AG25" s="245"/>
      <c r="AH25" s="245">
        <v>8.3333333333333339</v>
      </c>
      <c r="AI25" s="245">
        <v>95</v>
      </c>
      <c r="AJ25" s="245">
        <v>29.460784313725487</v>
      </c>
      <c r="AK25" s="245"/>
      <c r="AL25" s="245"/>
      <c r="AM25" s="245"/>
    </row>
    <row r="26" spans="1:39" x14ac:dyDescent="0.25">
      <c r="A26" s="240" t="s">
        <v>20</v>
      </c>
      <c r="B26" s="241">
        <v>4</v>
      </c>
      <c r="C26" s="241">
        <v>5</v>
      </c>
      <c r="D26" s="241">
        <v>18</v>
      </c>
      <c r="E26" s="241">
        <v>10</v>
      </c>
      <c r="F26" s="241">
        <v>93</v>
      </c>
      <c r="G26" s="242">
        <v>4</v>
      </c>
      <c r="H26" s="242">
        <v>5</v>
      </c>
      <c r="I26" s="243">
        <v>8.7367880718275437</v>
      </c>
      <c r="J26" s="243">
        <v>10.730995706965796</v>
      </c>
      <c r="K26" s="243">
        <v>72.709425462653755</v>
      </c>
      <c r="L26" s="325">
        <v>6</v>
      </c>
      <c r="M26" s="325">
        <v>7</v>
      </c>
      <c r="N26" s="324">
        <v>2</v>
      </c>
      <c r="O26" s="324">
        <v>42</v>
      </c>
      <c r="P26" s="324">
        <v>5.4285714285714288</v>
      </c>
      <c r="Q26" s="324">
        <v>5</v>
      </c>
      <c r="R26" s="324">
        <v>30</v>
      </c>
      <c r="S26" s="324">
        <v>10.428571428571429</v>
      </c>
      <c r="T26" s="324">
        <v>12</v>
      </c>
      <c r="U26" s="324">
        <v>178</v>
      </c>
      <c r="V26" s="324">
        <v>59.285714285714285</v>
      </c>
      <c r="W26" s="324"/>
      <c r="X26" s="324"/>
      <c r="Y26" s="324"/>
      <c r="Z26" s="243">
        <v>7</v>
      </c>
      <c r="AA26" s="243">
        <v>8</v>
      </c>
      <c r="AB26" s="243">
        <v>2</v>
      </c>
      <c r="AC26" s="243">
        <v>92.40000000000002</v>
      </c>
      <c r="AD26" s="243">
        <v>7.0696522601110212</v>
      </c>
      <c r="AE26" s="243">
        <v>4.5</v>
      </c>
      <c r="AF26" s="243">
        <v>75.399999999999991</v>
      </c>
      <c r="AG26" s="243">
        <v>12.561386080463835</v>
      </c>
      <c r="AH26" s="243">
        <v>8.7000000000000011</v>
      </c>
      <c r="AI26" s="243">
        <v>270.73333333333335</v>
      </c>
      <c r="AJ26" s="243">
        <v>67.548298357618052</v>
      </c>
      <c r="AK26" s="243"/>
      <c r="AL26" s="243"/>
      <c r="AM26" s="243"/>
    </row>
    <row r="27" spans="1:39" x14ac:dyDescent="0.25">
      <c r="A27" s="240" t="s">
        <v>21</v>
      </c>
      <c r="B27" s="241">
        <v>1</v>
      </c>
      <c r="C27" s="241">
        <v>3</v>
      </c>
      <c r="D27" s="241">
        <v>2</v>
      </c>
      <c r="E27" s="241">
        <v>6</v>
      </c>
      <c r="F27" s="241">
        <v>42</v>
      </c>
      <c r="G27" s="242">
        <v>4</v>
      </c>
      <c r="H27" s="242">
        <v>11</v>
      </c>
      <c r="I27" s="243">
        <v>2.1598344605035873</v>
      </c>
      <c r="J27" s="243">
        <v>6.994295144374826</v>
      </c>
      <c r="K27" s="243">
        <v>53.541954279858466</v>
      </c>
      <c r="L27" s="325">
        <v>4</v>
      </c>
      <c r="M27" s="325">
        <v>11</v>
      </c>
      <c r="N27" s="324">
        <v>2</v>
      </c>
      <c r="O27" s="324">
        <v>8</v>
      </c>
      <c r="P27" s="324">
        <v>2</v>
      </c>
      <c r="Q27" s="324">
        <v>5</v>
      </c>
      <c r="R27" s="324">
        <v>36</v>
      </c>
      <c r="S27" s="324">
        <v>6.0909090909090908</v>
      </c>
      <c r="T27" s="324">
        <v>7</v>
      </c>
      <c r="U27" s="324">
        <v>297</v>
      </c>
      <c r="V27" s="324">
        <v>43</v>
      </c>
      <c r="W27" s="324"/>
      <c r="X27" s="324"/>
      <c r="Y27" s="324"/>
      <c r="Z27" s="243">
        <v>4</v>
      </c>
      <c r="AA27" s="243">
        <v>11</v>
      </c>
      <c r="AB27" s="243">
        <v>1.5</v>
      </c>
      <c r="AC27" s="243">
        <v>3.2166666666666668</v>
      </c>
      <c r="AD27" s="243">
        <v>2.0118841706868995</v>
      </c>
      <c r="AE27" s="243">
        <v>4.5</v>
      </c>
      <c r="AF27" s="243">
        <v>30.5</v>
      </c>
      <c r="AG27" s="243">
        <v>5.729477096404116</v>
      </c>
      <c r="AH27" s="243">
        <v>4.333333333333333</v>
      </c>
      <c r="AI27" s="243">
        <v>342.66666666666669</v>
      </c>
      <c r="AJ27" s="243">
        <v>43.94375722735731</v>
      </c>
      <c r="AK27" s="243"/>
      <c r="AL27" s="243"/>
      <c r="AM27" s="243"/>
    </row>
    <row r="28" spans="1:39" x14ac:dyDescent="0.25">
      <c r="A28" s="240" t="s">
        <v>22</v>
      </c>
      <c r="B28" s="241">
        <v>2</v>
      </c>
      <c r="C28" s="241">
        <v>4</v>
      </c>
      <c r="D28" s="241">
        <v>2</v>
      </c>
      <c r="E28" s="241">
        <v>6</v>
      </c>
      <c r="F28" s="241">
        <v>71</v>
      </c>
      <c r="G28" s="242">
        <v>2</v>
      </c>
      <c r="H28" s="242">
        <v>3</v>
      </c>
      <c r="I28" s="243">
        <v>2</v>
      </c>
      <c r="J28" s="243">
        <v>5.6749999999999998</v>
      </c>
      <c r="K28" s="243">
        <v>85.5</v>
      </c>
      <c r="L28" s="325">
        <v>2</v>
      </c>
      <c r="M28" s="325">
        <v>4</v>
      </c>
      <c r="N28" s="324">
        <v>2</v>
      </c>
      <c r="O28" s="324">
        <v>6</v>
      </c>
      <c r="P28" s="324">
        <v>2</v>
      </c>
      <c r="Q28" s="324">
        <v>5</v>
      </c>
      <c r="R28" s="324">
        <v>8</v>
      </c>
      <c r="S28" s="324">
        <v>5</v>
      </c>
      <c r="T28" s="324">
        <v>21</v>
      </c>
      <c r="U28" s="324">
        <v>340</v>
      </c>
      <c r="V28" s="324">
        <v>109.5</v>
      </c>
      <c r="W28" s="324"/>
      <c r="X28" s="324"/>
      <c r="Y28" s="324"/>
      <c r="Z28" s="243">
        <v>2</v>
      </c>
      <c r="AA28" s="243">
        <v>4</v>
      </c>
      <c r="AB28" s="243">
        <v>2</v>
      </c>
      <c r="AC28" s="243">
        <v>2</v>
      </c>
      <c r="AD28" s="243">
        <v>2</v>
      </c>
      <c r="AE28" s="243">
        <v>4.5</v>
      </c>
      <c r="AF28" s="243">
        <v>30.049999999999997</v>
      </c>
      <c r="AG28" s="243">
        <v>7.8720011045655358</v>
      </c>
      <c r="AH28" s="243">
        <v>14.666666666666666</v>
      </c>
      <c r="AI28" s="243">
        <v>296.66666666666669</v>
      </c>
      <c r="AJ28" s="243">
        <v>105.33888897566732</v>
      </c>
      <c r="AK28" s="243"/>
      <c r="AL28" s="243"/>
      <c r="AM28" s="243"/>
    </row>
    <row r="29" spans="1:39" x14ac:dyDescent="0.25">
      <c r="A29" s="240" t="s">
        <v>909</v>
      </c>
      <c r="B29" s="241">
        <v>9</v>
      </c>
      <c r="C29" s="241">
        <v>16</v>
      </c>
      <c r="D29" s="241">
        <v>4</v>
      </c>
      <c r="E29" s="241">
        <v>15</v>
      </c>
      <c r="F29" s="241">
        <v>82</v>
      </c>
      <c r="G29" s="242">
        <v>10</v>
      </c>
      <c r="H29" s="242">
        <v>23</v>
      </c>
      <c r="I29" s="243">
        <v>3.6756041026746531</v>
      </c>
      <c r="J29" s="243">
        <v>16.728459051053761</v>
      </c>
      <c r="K29" s="243">
        <v>81.753615303012978</v>
      </c>
      <c r="L29" s="325">
        <v>14</v>
      </c>
      <c r="M29" s="325">
        <v>32</v>
      </c>
      <c r="N29" s="324">
        <v>2</v>
      </c>
      <c r="O29" s="324">
        <v>29</v>
      </c>
      <c r="P29" s="324">
        <v>4.59375</v>
      </c>
      <c r="Q29" s="324">
        <v>4.5</v>
      </c>
      <c r="R29" s="324">
        <v>52</v>
      </c>
      <c r="S29" s="324">
        <v>17.09375</v>
      </c>
      <c r="T29" s="324">
        <v>9</v>
      </c>
      <c r="U29" s="324">
        <v>551</v>
      </c>
      <c r="V29" s="324">
        <v>88.09375</v>
      </c>
      <c r="W29" s="324"/>
      <c r="X29" s="324"/>
      <c r="Y29" s="324"/>
      <c r="Z29" s="243">
        <v>13</v>
      </c>
      <c r="AA29" s="243">
        <v>30</v>
      </c>
      <c r="AB29" s="243">
        <v>2</v>
      </c>
      <c r="AC29" s="243">
        <v>43.050000000000004</v>
      </c>
      <c r="AD29" s="243">
        <v>5.8381077310987299</v>
      </c>
      <c r="AE29" s="243">
        <v>4.5</v>
      </c>
      <c r="AF29" s="243">
        <v>60.5</v>
      </c>
      <c r="AG29" s="243">
        <v>18.205906492132126</v>
      </c>
      <c r="AH29" s="243">
        <v>28.666666666666668</v>
      </c>
      <c r="AI29" s="243">
        <v>715.33333333333337</v>
      </c>
      <c r="AJ29" s="243">
        <v>94.342387993172608</v>
      </c>
      <c r="AK29" s="243">
        <v>68.599999999999994</v>
      </c>
      <c r="AL29" s="243">
        <v>36.1216216216216</v>
      </c>
      <c r="AM29" s="243">
        <v>40.979571391113822</v>
      </c>
    </row>
    <row r="30" spans="1:39" x14ac:dyDescent="0.25">
      <c r="A30" s="240" t="s">
        <v>24</v>
      </c>
      <c r="B30" s="241">
        <v>10</v>
      </c>
      <c r="C30" s="241">
        <v>23</v>
      </c>
      <c r="D30" s="241">
        <v>8</v>
      </c>
      <c r="E30" s="241">
        <v>26</v>
      </c>
      <c r="F30" s="241">
        <v>179</v>
      </c>
      <c r="G30" s="242">
        <v>11</v>
      </c>
      <c r="H30" s="242">
        <v>24</v>
      </c>
      <c r="I30" s="243">
        <v>9.824359262776694</v>
      </c>
      <c r="J30" s="243">
        <v>26.592970219965412</v>
      </c>
      <c r="K30" s="243">
        <v>161.53349712293499</v>
      </c>
      <c r="L30" s="325">
        <v>14</v>
      </c>
      <c r="M30" s="325">
        <v>27</v>
      </c>
      <c r="N30" s="324">
        <v>4</v>
      </c>
      <c r="O30" s="324">
        <v>19</v>
      </c>
      <c r="P30" s="324">
        <v>8.4074074074074066</v>
      </c>
      <c r="Q30" s="324">
        <v>7</v>
      </c>
      <c r="R30" s="324">
        <v>78</v>
      </c>
      <c r="S30" s="324">
        <v>22.481481481481481</v>
      </c>
      <c r="T30" s="324">
        <v>27</v>
      </c>
      <c r="U30" s="324">
        <v>403</v>
      </c>
      <c r="V30" s="324">
        <v>123.4074074074074</v>
      </c>
      <c r="W30" s="324"/>
      <c r="X30" s="324"/>
      <c r="Y30" s="324"/>
      <c r="Z30" s="243">
        <v>2</v>
      </c>
      <c r="AA30" s="243">
        <v>6</v>
      </c>
      <c r="AB30" s="243">
        <v>3.06</v>
      </c>
      <c r="AC30" s="243">
        <v>30</v>
      </c>
      <c r="AD30" s="243">
        <v>8.9730478589326683</v>
      </c>
      <c r="AE30" s="243">
        <v>4.5</v>
      </c>
      <c r="AF30" s="243">
        <v>22.266666666666666</v>
      </c>
      <c r="AG30" s="243">
        <v>11.831662474712301</v>
      </c>
      <c r="AH30" s="243">
        <v>15.333333333333334</v>
      </c>
      <c r="AI30" s="243">
        <v>87.333333333333329</v>
      </c>
      <c r="AJ30" s="243">
        <v>38.995983751410876</v>
      </c>
      <c r="AK30" s="243"/>
      <c r="AL30" s="243"/>
      <c r="AM30" s="243"/>
    </row>
    <row r="31" spans="1:39" x14ac:dyDescent="0.25">
      <c r="A31" s="240" t="s">
        <v>41</v>
      </c>
      <c r="B31" s="241">
        <v>1</v>
      </c>
      <c r="C31" s="241">
        <v>3</v>
      </c>
      <c r="D31" s="241">
        <v>6</v>
      </c>
      <c r="E31" s="241">
        <v>13</v>
      </c>
      <c r="F31" s="241">
        <v>38</v>
      </c>
      <c r="G31" s="242">
        <v>1</v>
      </c>
      <c r="H31" s="242">
        <v>3</v>
      </c>
      <c r="I31" s="243">
        <v>7.619616239109714</v>
      </c>
      <c r="J31" s="243">
        <v>13.945433076433906</v>
      </c>
      <c r="K31" s="243">
        <v>41.718828502796995</v>
      </c>
      <c r="L31" s="325">
        <v>2</v>
      </c>
      <c r="M31" s="325">
        <v>6</v>
      </c>
      <c r="N31" s="324">
        <v>2</v>
      </c>
      <c r="O31" s="324">
        <v>33</v>
      </c>
      <c r="P31" s="324">
        <v>10.5</v>
      </c>
      <c r="Q31" s="324">
        <v>5</v>
      </c>
      <c r="R31" s="324">
        <v>31</v>
      </c>
      <c r="S31" s="324">
        <v>12.333333333333334</v>
      </c>
      <c r="T31" s="324">
        <v>9</v>
      </c>
      <c r="U31" s="324">
        <v>110</v>
      </c>
      <c r="V31" s="324">
        <v>38.833333333333336</v>
      </c>
      <c r="W31" s="324"/>
      <c r="X31" s="324"/>
      <c r="Y31" s="324"/>
      <c r="Z31" s="243">
        <v>12</v>
      </c>
      <c r="AA31" s="243">
        <v>24</v>
      </c>
      <c r="AB31" s="243">
        <v>4</v>
      </c>
      <c r="AC31" s="243">
        <v>21.5</v>
      </c>
      <c r="AD31" s="243">
        <v>8.1207589159722904</v>
      </c>
      <c r="AE31" s="243">
        <v>9</v>
      </c>
      <c r="AF31" s="243">
        <v>48.166666666666664</v>
      </c>
      <c r="AG31" s="243">
        <v>20.996116574620761</v>
      </c>
      <c r="AH31" s="243">
        <v>22.5</v>
      </c>
      <c r="AI31" s="243">
        <v>492.5</v>
      </c>
      <c r="AJ31" s="243">
        <v>129.16420778307079</v>
      </c>
      <c r="AK31" s="243"/>
      <c r="AL31" s="243"/>
      <c r="AM31" s="243"/>
    </row>
    <row r="32" spans="1:39" x14ac:dyDescent="0.25">
      <c r="A32" s="240" t="s">
        <v>25</v>
      </c>
      <c r="B32" s="241">
        <v>5</v>
      </c>
      <c r="C32" s="241">
        <v>21</v>
      </c>
      <c r="D32" s="241">
        <v>7</v>
      </c>
      <c r="E32" s="241">
        <v>30</v>
      </c>
      <c r="F32" s="241">
        <v>166</v>
      </c>
      <c r="G32" s="242">
        <v>5</v>
      </c>
      <c r="H32" s="242">
        <v>21</v>
      </c>
      <c r="I32" s="243">
        <v>7.7207376953898397</v>
      </c>
      <c r="J32" s="243">
        <v>33.811778798808263</v>
      </c>
      <c r="K32" s="243">
        <v>173.44632320249838</v>
      </c>
      <c r="L32" s="325">
        <v>5</v>
      </c>
      <c r="M32" s="325">
        <v>21</v>
      </c>
      <c r="N32" s="324">
        <v>3</v>
      </c>
      <c r="O32" s="324">
        <v>21</v>
      </c>
      <c r="P32" s="324">
        <v>7.2857142857142856</v>
      </c>
      <c r="Q32" s="324">
        <v>13</v>
      </c>
      <c r="R32" s="324">
        <v>876</v>
      </c>
      <c r="S32" s="324">
        <v>33.952380952380949</v>
      </c>
      <c r="T32" s="324">
        <v>22</v>
      </c>
      <c r="U32" s="324">
        <v>546</v>
      </c>
      <c r="V32" s="324">
        <v>165.38095238095238</v>
      </c>
      <c r="W32" s="324"/>
      <c r="X32" s="324"/>
      <c r="Y32" s="324"/>
      <c r="Z32" s="243">
        <v>7</v>
      </c>
      <c r="AA32" s="243">
        <v>30</v>
      </c>
      <c r="AB32" s="243">
        <v>4</v>
      </c>
      <c r="AC32" s="243">
        <v>24.966666666666669</v>
      </c>
      <c r="AD32" s="243">
        <v>7.1720184567872867</v>
      </c>
      <c r="AE32" s="243">
        <v>11.459999999999999</v>
      </c>
      <c r="AF32" s="243">
        <v>64.600000000000009</v>
      </c>
      <c r="AG32" s="243">
        <v>29.644452671061533</v>
      </c>
      <c r="AH32" s="243">
        <v>11.333333333333334</v>
      </c>
      <c r="AI32" s="243">
        <v>561.66666666666663</v>
      </c>
      <c r="AJ32" s="243">
        <v>165.6997834733524</v>
      </c>
      <c r="AK32" s="243"/>
      <c r="AL32" s="243"/>
      <c r="AM32" s="243"/>
    </row>
    <row r="33" spans="1:39" x14ac:dyDescent="0.25">
      <c r="A33" s="244" t="s">
        <v>26</v>
      </c>
      <c r="B33" s="245" t="s">
        <v>38</v>
      </c>
      <c r="C33" s="245" t="s">
        <v>38</v>
      </c>
      <c r="D33" s="245" t="s">
        <v>38</v>
      </c>
      <c r="E33" s="245" t="s">
        <v>38</v>
      </c>
      <c r="F33" s="245" t="s">
        <v>38</v>
      </c>
      <c r="G33" s="242">
        <v>1</v>
      </c>
      <c r="H33" s="242">
        <v>2</v>
      </c>
      <c r="I33" s="243"/>
      <c r="J33" s="243"/>
      <c r="K33" s="243"/>
      <c r="L33" s="245" t="s">
        <v>38</v>
      </c>
      <c r="M33" s="245" t="s">
        <v>38</v>
      </c>
      <c r="N33" s="245" t="s">
        <v>38</v>
      </c>
      <c r="O33" s="245" t="s">
        <v>38</v>
      </c>
      <c r="P33" s="245" t="s">
        <v>38</v>
      </c>
      <c r="Q33" s="245" t="s">
        <v>38</v>
      </c>
      <c r="R33" s="245" t="s">
        <v>38</v>
      </c>
      <c r="S33" s="245" t="s">
        <v>38</v>
      </c>
      <c r="T33" s="245" t="s">
        <v>38</v>
      </c>
      <c r="U33" s="245" t="s">
        <v>38</v>
      </c>
      <c r="V33" s="245" t="s">
        <v>38</v>
      </c>
      <c r="W33" s="245" t="s">
        <v>38</v>
      </c>
      <c r="X33" s="245" t="s">
        <v>38</v>
      </c>
      <c r="Y33" s="245" t="s">
        <v>38</v>
      </c>
      <c r="Z33" s="243">
        <v>8</v>
      </c>
      <c r="AA33" s="243">
        <v>9</v>
      </c>
      <c r="AB33" s="243">
        <v>1.8278333333333334</v>
      </c>
      <c r="AC33" s="243">
        <v>59.521866666666675</v>
      </c>
      <c r="AD33" s="243">
        <v>11.955417591878209</v>
      </c>
      <c r="AE33" s="243">
        <v>5</v>
      </c>
      <c r="AF33" s="243">
        <v>51.248333333333328</v>
      </c>
      <c r="AG33" s="243">
        <v>12.187624086939223</v>
      </c>
      <c r="AH33" s="243">
        <v>3.14</v>
      </c>
      <c r="AI33" s="243">
        <v>75.352199999999996</v>
      </c>
      <c r="AJ33" s="243">
        <v>29.372718000239256</v>
      </c>
      <c r="AK33" s="243"/>
      <c r="AL33" s="243"/>
      <c r="AM33" s="243"/>
    </row>
    <row r="34" spans="1:39" x14ac:dyDescent="0.25">
      <c r="A34" s="240" t="s">
        <v>902</v>
      </c>
      <c r="B34" s="241">
        <v>5</v>
      </c>
      <c r="C34" s="241">
        <v>15</v>
      </c>
      <c r="D34" s="241">
        <v>9</v>
      </c>
      <c r="E34" s="241">
        <v>20</v>
      </c>
      <c r="F34" s="241">
        <v>70</v>
      </c>
      <c r="G34" s="242">
        <v>6</v>
      </c>
      <c r="H34" s="243">
        <v>26</v>
      </c>
      <c r="I34" s="243">
        <v>11.027102853272453</v>
      </c>
      <c r="J34" s="243">
        <v>21.294532497464221</v>
      </c>
      <c r="K34" s="243">
        <v>70.805978716302747</v>
      </c>
      <c r="L34" s="242">
        <v>8</v>
      </c>
      <c r="M34" s="242">
        <v>30</v>
      </c>
      <c r="N34" s="243">
        <v>2</v>
      </c>
      <c r="O34" s="243">
        <v>49</v>
      </c>
      <c r="P34" s="243">
        <v>11.5</v>
      </c>
      <c r="Q34" s="243">
        <v>5</v>
      </c>
      <c r="R34" s="243">
        <v>71</v>
      </c>
      <c r="S34" s="243">
        <v>21.833333333333332</v>
      </c>
      <c r="T34" s="243">
        <v>12</v>
      </c>
      <c r="U34" s="243">
        <v>269</v>
      </c>
      <c r="V34" s="243">
        <v>62.6</v>
      </c>
      <c r="W34" s="237"/>
      <c r="X34" s="237"/>
      <c r="Y34" s="237"/>
      <c r="Z34" s="243">
        <v>9</v>
      </c>
      <c r="AA34" s="243">
        <v>31</v>
      </c>
      <c r="AB34" s="243">
        <v>2</v>
      </c>
      <c r="AC34" s="243">
        <v>68.666666666666671</v>
      </c>
      <c r="AD34" s="243">
        <v>10.807058543020105</v>
      </c>
      <c r="AE34" s="243">
        <v>4.5</v>
      </c>
      <c r="AF34" s="243">
        <v>67.75</v>
      </c>
      <c r="AG34" s="243">
        <v>20.237797756304509</v>
      </c>
      <c r="AH34" s="243">
        <v>7.666666666666667</v>
      </c>
      <c r="AI34" s="243">
        <v>663.33333333333337</v>
      </c>
      <c r="AJ34" s="243">
        <v>78.14172238237856</v>
      </c>
      <c r="AK34" s="243">
        <v>57</v>
      </c>
      <c r="AL34" s="243">
        <v>32.064516129032256</v>
      </c>
      <c r="AM34" s="243">
        <v>30.411881707032752</v>
      </c>
    </row>
    <row r="35" spans="1:39" x14ac:dyDescent="0.25">
      <c r="A35" s="244" t="s">
        <v>82</v>
      </c>
      <c r="B35" s="245" t="s">
        <v>80</v>
      </c>
      <c r="C35" s="245" t="s">
        <v>80</v>
      </c>
      <c r="D35" s="245" t="s">
        <v>80</v>
      </c>
      <c r="E35" s="245" t="s">
        <v>80</v>
      </c>
      <c r="F35" s="245" t="s">
        <v>80</v>
      </c>
      <c r="G35" s="245" t="s">
        <v>80</v>
      </c>
      <c r="H35" s="245" t="s">
        <v>80</v>
      </c>
      <c r="I35" s="245" t="s">
        <v>80</v>
      </c>
      <c r="J35" s="245" t="s">
        <v>80</v>
      </c>
      <c r="K35" s="245" t="s">
        <v>80</v>
      </c>
      <c r="L35" s="242">
        <v>12</v>
      </c>
      <c r="M35" s="242">
        <v>25</v>
      </c>
      <c r="N35" s="243">
        <v>2</v>
      </c>
      <c r="O35" s="243">
        <v>33</v>
      </c>
      <c r="P35" s="243">
        <v>5.36</v>
      </c>
      <c r="Q35" s="243">
        <v>4.5</v>
      </c>
      <c r="R35" s="243">
        <v>134</v>
      </c>
      <c r="S35" s="243">
        <v>20.52</v>
      </c>
      <c r="T35" s="243">
        <v>2.5</v>
      </c>
      <c r="U35" s="243">
        <v>341</v>
      </c>
      <c r="V35" s="243">
        <v>82.84</v>
      </c>
      <c r="W35" s="246">
        <v>108</v>
      </c>
      <c r="X35" s="246">
        <v>36</v>
      </c>
      <c r="Y35" s="246">
        <v>44</v>
      </c>
      <c r="Z35" s="243">
        <v>11</v>
      </c>
      <c r="AA35" s="243">
        <v>24</v>
      </c>
      <c r="AB35" s="243">
        <v>2</v>
      </c>
      <c r="AC35" s="243">
        <v>35.833333333333336</v>
      </c>
      <c r="AD35" s="243">
        <v>5.6732028691209626</v>
      </c>
      <c r="AE35" s="243">
        <v>5</v>
      </c>
      <c r="AF35" s="243">
        <v>120.96666666666665</v>
      </c>
      <c r="AG35" s="243">
        <v>24.282800394676002</v>
      </c>
      <c r="AH35" s="243">
        <v>10</v>
      </c>
      <c r="AI35" s="243">
        <v>448.33333333333331</v>
      </c>
      <c r="AJ35" s="243">
        <v>80.422394714428535</v>
      </c>
      <c r="AK35" s="243">
        <v>125</v>
      </c>
      <c r="AL35" s="243">
        <v>88.062093023255798</v>
      </c>
      <c r="AM35" s="243">
        <v>47.181238627364955</v>
      </c>
    </row>
    <row r="36" spans="1:39" x14ac:dyDescent="0.25">
      <c r="A36" s="240" t="s">
        <v>30</v>
      </c>
      <c r="B36" s="241">
        <v>15</v>
      </c>
      <c r="C36" s="241">
        <v>41</v>
      </c>
      <c r="D36" s="241">
        <v>12</v>
      </c>
      <c r="E36" s="241">
        <v>30</v>
      </c>
      <c r="F36" s="241">
        <v>181</v>
      </c>
      <c r="G36" s="242">
        <v>20</v>
      </c>
      <c r="H36" s="242">
        <v>57</v>
      </c>
      <c r="I36" s="243">
        <v>11.957068698381367</v>
      </c>
      <c r="J36" s="243">
        <v>29.05969833181976</v>
      </c>
      <c r="K36" s="243">
        <v>183.73115218939094</v>
      </c>
      <c r="L36" s="242">
        <v>17</v>
      </c>
      <c r="M36" s="242">
        <v>50</v>
      </c>
      <c r="N36" s="243">
        <v>2</v>
      </c>
      <c r="O36" s="243">
        <v>92</v>
      </c>
      <c r="P36" s="243">
        <v>10.94</v>
      </c>
      <c r="Q36" s="243">
        <v>4.5</v>
      </c>
      <c r="R36" s="243">
        <v>106</v>
      </c>
      <c r="S36" s="243">
        <v>28.16</v>
      </c>
      <c r="T36" s="243">
        <v>11</v>
      </c>
      <c r="U36" s="243">
        <v>717</v>
      </c>
      <c r="V36" s="243">
        <v>172.68</v>
      </c>
      <c r="W36" s="237"/>
      <c r="X36" s="237"/>
      <c r="Y36" s="237"/>
      <c r="Z36" s="243">
        <v>20</v>
      </c>
      <c r="AA36" s="243">
        <v>61</v>
      </c>
      <c r="AB36" s="243">
        <v>1.4999999999999998</v>
      </c>
      <c r="AC36" s="243">
        <v>67.818333333333328</v>
      </c>
      <c r="AD36" s="243">
        <v>10.273324516602433</v>
      </c>
      <c r="AE36" s="243">
        <v>4.5</v>
      </c>
      <c r="AF36" s="243">
        <v>108.78166666666668</v>
      </c>
      <c r="AG36" s="243">
        <v>30.399263877876074</v>
      </c>
      <c r="AH36" s="243">
        <v>11</v>
      </c>
      <c r="AI36" s="243">
        <v>794</v>
      </c>
      <c r="AJ36" s="243">
        <v>194.40544315437953</v>
      </c>
      <c r="AK36" s="243"/>
      <c r="AL36" s="243"/>
      <c r="AM36" s="243"/>
    </row>
    <row r="37" spans="1:39" x14ac:dyDescent="0.25">
      <c r="A37" s="240" t="s">
        <v>31</v>
      </c>
      <c r="B37" s="241">
        <v>6</v>
      </c>
      <c r="C37" s="241">
        <v>8</v>
      </c>
      <c r="D37" s="241">
        <v>28</v>
      </c>
      <c r="E37" s="241">
        <v>30</v>
      </c>
      <c r="F37" s="241">
        <v>145</v>
      </c>
      <c r="G37" s="242">
        <v>6</v>
      </c>
      <c r="H37" s="242">
        <v>8</v>
      </c>
      <c r="I37" s="243">
        <v>25.577674090940075</v>
      </c>
      <c r="J37" s="243">
        <v>28.095530410290486</v>
      </c>
      <c r="K37" s="243">
        <v>161.97323654194005</v>
      </c>
      <c r="L37" s="242">
        <v>3</v>
      </c>
      <c r="M37" s="242">
        <v>5</v>
      </c>
      <c r="N37" s="243">
        <v>20</v>
      </c>
      <c r="O37" s="243">
        <v>30</v>
      </c>
      <c r="P37" s="243">
        <v>25.2</v>
      </c>
      <c r="Q37" s="243">
        <v>22</v>
      </c>
      <c r="R37" s="243">
        <v>33</v>
      </c>
      <c r="S37" s="243">
        <v>28.6</v>
      </c>
      <c r="T37" s="243">
        <v>36</v>
      </c>
      <c r="U37" s="243">
        <v>521</v>
      </c>
      <c r="V37" s="243">
        <v>144.25</v>
      </c>
      <c r="W37" s="237"/>
      <c r="X37" s="237"/>
      <c r="Y37" s="237"/>
      <c r="Z37" s="243">
        <v>3</v>
      </c>
      <c r="AA37" s="243">
        <v>5</v>
      </c>
      <c r="AB37" s="243">
        <v>19.505000000000003</v>
      </c>
      <c r="AC37" s="243">
        <v>29.77</v>
      </c>
      <c r="AD37" s="243">
        <v>25.267081677430035</v>
      </c>
      <c r="AE37" s="243">
        <v>23.914999999999999</v>
      </c>
      <c r="AF37" s="243">
        <v>34.772500000000001</v>
      </c>
      <c r="AG37" s="243">
        <v>28.661600222329373</v>
      </c>
      <c r="AH37" s="243">
        <v>38.33</v>
      </c>
      <c r="AI37" s="243">
        <v>500.85</v>
      </c>
      <c r="AJ37" s="243">
        <v>171.04128667428216</v>
      </c>
      <c r="AK37" s="243"/>
      <c r="AL37" s="243"/>
      <c r="AM37" s="243"/>
    </row>
    <row r="38" spans="1:39" x14ac:dyDescent="0.25">
      <c r="A38" s="240" t="s">
        <v>32</v>
      </c>
      <c r="B38" s="241">
        <v>10</v>
      </c>
      <c r="C38" s="241">
        <v>39</v>
      </c>
      <c r="D38" s="241">
        <v>10</v>
      </c>
      <c r="E38" s="241">
        <v>64</v>
      </c>
      <c r="F38" s="241">
        <v>110</v>
      </c>
      <c r="G38" s="242">
        <v>9</v>
      </c>
      <c r="H38" s="242">
        <v>39</v>
      </c>
      <c r="I38" s="243">
        <v>11.589967300699506</v>
      </c>
      <c r="J38" s="242">
        <v>58</v>
      </c>
      <c r="K38" s="243">
        <v>137.08071989846084</v>
      </c>
      <c r="L38" s="242">
        <v>8</v>
      </c>
      <c r="M38" s="242">
        <v>17</v>
      </c>
      <c r="N38" s="243">
        <v>2</v>
      </c>
      <c r="O38" s="243">
        <v>366</v>
      </c>
      <c r="P38" s="243">
        <v>8.6006876694172458</v>
      </c>
      <c r="Q38" s="243">
        <v>9</v>
      </c>
      <c r="R38" s="243">
        <v>444</v>
      </c>
      <c r="S38" s="243">
        <v>58.777777777777779</v>
      </c>
      <c r="T38" s="243">
        <v>4</v>
      </c>
      <c r="U38" s="243">
        <v>392</v>
      </c>
      <c r="V38" s="243">
        <v>113.55555555555556</v>
      </c>
      <c r="W38" s="237"/>
      <c r="X38" s="237"/>
      <c r="Y38" s="237"/>
      <c r="Z38" s="243">
        <v>9</v>
      </c>
      <c r="AA38" s="243">
        <v>36</v>
      </c>
      <c r="AB38" s="243">
        <v>2</v>
      </c>
      <c r="AC38" s="243">
        <v>45.071666666666665</v>
      </c>
      <c r="AD38" s="243">
        <v>9.285887258128426</v>
      </c>
      <c r="AE38" s="243">
        <v>5</v>
      </c>
      <c r="AF38" s="243">
        <v>273.33333333333331</v>
      </c>
      <c r="AG38" s="243">
        <v>45.736980307923758</v>
      </c>
      <c r="AH38" s="243">
        <v>3</v>
      </c>
      <c r="AI38" s="243">
        <v>441</v>
      </c>
      <c r="AJ38" s="243">
        <v>135.13741750092947</v>
      </c>
      <c r="AK38" s="243">
        <v>0</v>
      </c>
      <c r="AL38" s="243">
        <v>0</v>
      </c>
      <c r="AM38" s="243">
        <v>67.570648498725376</v>
      </c>
    </row>
    <row r="39" spans="1:39" ht="18" x14ac:dyDescent="0.25">
      <c r="B39" s="247" t="s">
        <v>1097</v>
      </c>
      <c r="C39" s="248"/>
      <c r="D39" s="248"/>
      <c r="E39" s="247" t="s">
        <v>1098</v>
      </c>
      <c r="F39" s="248"/>
      <c r="G39" s="249" t="s">
        <v>1099</v>
      </c>
      <c r="H39" s="248"/>
      <c r="I39" s="250"/>
      <c r="J39" s="249" t="s">
        <v>1100</v>
      </c>
      <c r="K39" s="129"/>
      <c r="L39" s="129"/>
      <c r="M39" s="183" t="s">
        <v>925</v>
      </c>
      <c r="N39" s="129"/>
      <c r="O39" s="129"/>
      <c r="S39" s="183" t="s">
        <v>1067</v>
      </c>
      <c r="T39" s="129"/>
      <c r="X39" s="129" t="s">
        <v>93</v>
      </c>
      <c r="AF39" s="3" t="s">
        <v>1099</v>
      </c>
    </row>
    <row r="40" spans="1:39" x14ac:dyDescent="0.25">
      <c r="B40" s="250" t="s">
        <v>1101</v>
      </c>
      <c r="C40" s="250"/>
      <c r="D40" s="250"/>
      <c r="E40" s="250"/>
      <c r="F40" s="250"/>
      <c r="G40" s="249" t="s">
        <v>1102</v>
      </c>
      <c r="H40" s="250"/>
      <c r="I40" s="250"/>
      <c r="J40" s="250"/>
      <c r="M40" s="3" t="s">
        <v>1101</v>
      </c>
      <c r="Z40" s="3" t="s">
        <v>1100</v>
      </c>
      <c r="AF40" s="3" t="s">
        <v>1102</v>
      </c>
    </row>
    <row r="41" spans="1:39" x14ac:dyDescent="0.25">
      <c r="B41" s="251" t="s">
        <v>83</v>
      </c>
      <c r="C41" s="250"/>
      <c r="D41" s="250"/>
      <c r="E41" s="250"/>
      <c r="F41" s="250"/>
      <c r="G41" s="248" t="s">
        <v>93</v>
      </c>
      <c r="H41" s="250"/>
      <c r="I41" s="250"/>
      <c r="J41" s="250"/>
      <c r="M41" s="128" t="s">
        <v>83</v>
      </c>
      <c r="AH41" s="3">
        <v>0</v>
      </c>
    </row>
    <row r="42" spans="1:39" ht="15" customHeight="1" x14ac:dyDescent="0.25">
      <c r="B42" s="399" t="s">
        <v>1161</v>
      </c>
      <c r="C42" s="399"/>
      <c r="D42" s="399"/>
      <c r="E42" s="399"/>
      <c r="F42" s="399"/>
      <c r="G42" s="399"/>
      <c r="H42" s="399"/>
      <c r="I42" s="399"/>
      <c r="J42" s="399"/>
      <c r="K42" s="399"/>
      <c r="M42" s="399" t="s">
        <v>1160</v>
      </c>
      <c r="N42" s="399"/>
      <c r="O42" s="399"/>
      <c r="P42" s="399"/>
      <c r="Q42" s="399"/>
      <c r="R42" s="399"/>
      <c r="S42" s="399"/>
      <c r="T42" s="399"/>
      <c r="U42" s="399"/>
      <c r="V42" s="399"/>
      <c r="W42" s="399"/>
      <c r="X42" s="399"/>
      <c r="Y42" s="399"/>
      <c r="Z42" s="399"/>
      <c r="AA42" s="399"/>
      <c r="AB42" s="399"/>
      <c r="AC42" s="399"/>
      <c r="AD42" s="399"/>
      <c r="AE42" s="399"/>
      <c r="AF42" s="399"/>
      <c r="AG42" s="399"/>
      <c r="AH42" s="399"/>
      <c r="AI42" s="399"/>
      <c r="AJ42" s="399"/>
      <c r="AK42" s="399"/>
      <c r="AL42" s="399"/>
      <c r="AM42" s="399"/>
    </row>
    <row r="43" spans="1:39" x14ac:dyDescent="0.25">
      <c r="B43" s="399"/>
      <c r="C43" s="399"/>
      <c r="D43" s="399"/>
      <c r="E43" s="399"/>
      <c r="F43" s="399"/>
      <c r="G43" s="399"/>
      <c r="H43" s="399"/>
      <c r="I43" s="399"/>
      <c r="J43" s="399"/>
      <c r="K43" s="399"/>
      <c r="M43" s="399"/>
      <c r="N43" s="399"/>
      <c r="O43" s="399"/>
      <c r="P43" s="399"/>
      <c r="Q43" s="399"/>
      <c r="R43" s="399"/>
      <c r="S43" s="399"/>
      <c r="T43" s="399"/>
      <c r="U43" s="399"/>
      <c r="V43" s="399"/>
      <c r="W43" s="399"/>
      <c r="X43" s="399"/>
      <c r="Y43" s="399"/>
      <c r="Z43" s="399"/>
      <c r="AA43" s="399"/>
      <c r="AB43" s="399"/>
      <c r="AC43" s="399"/>
      <c r="AD43" s="399"/>
      <c r="AE43" s="399"/>
      <c r="AF43" s="399"/>
      <c r="AG43" s="399"/>
      <c r="AH43" s="399"/>
      <c r="AI43" s="399"/>
      <c r="AJ43" s="399"/>
      <c r="AK43" s="399"/>
      <c r="AL43" s="399"/>
      <c r="AM43" s="399"/>
    </row>
    <row r="45" spans="1:39" x14ac:dyDescent="0.25">
      <c r="AH45" s="403"/>
      <c r="AI45" s="403"/>
      <c r="AJ45" s="403"/>
      <c r="AK45" s="403"/>
      <c r="AL45" s="403"/>
      <c r="AM45" s="403"/>
    </row>
    <row r="46" spans="1:39" x14ac:dyDescent="0.25">
      <c r="AH46" s="345"/>
      <c r="AI46" s="345"/>
      <c r="AJ46" s="345"/>
      <c r="AK46" s="345"/>
      <c r="AL46" s="345"/>
      <c r="AM46" s="345"/>
    </row>
    <row r="47" spans="1:39" x14ac:dyDescent="0.25">
      <c r="AH47" s="345"/>
      <c r="AI47" s="345"/>
      <c r="AJ47" s="345"/>
      <c r="AK47" s="345"/>
      <c r="AL47" s="345"/>
      <c r="AM47" s="345"/>
    </row>
    <row r="67" spans="1:11" ht="30" x14ac:dyDescent="0.25">
      <c r="A67" s="252" t="s">
        <v>1104</v>
      </c>
      <c r="B67" s="252" t="s">
        <v>1089</v>
      </c>
      <c r="C67" s="252" t="s">
        <v>1090</v>
      </c>
      <c r="D67" s="394" t="s">
        <v>1105</v>
      </c>
      <c r="E67" s="395"/>
      <c r="F67" s="396"/>
      <c r="G67" s="253"/>
      <c r="H67" s="397" t="s">
        <v>1106</v>
      </c>
      <c r="I67" s="398"/>
      <c r="J67" s="398"/>
      <c r="K67" s="254"/>
    </row>
    <row r="68" spans="1:11" x14ac:dyDescent="0.25">
      <c r="A68" s="255"/>
      <c r="B68" s="255"/>
      <c r="C68" s="255"/>
      <c r="D68" s="255" t="s">
        <v>1047</v>
      </c>
      <c r="E68" s="255" t="s">
        <v>79</v>
      </c>
      <c r="F68" s="255" t="s">
        <v>1095</v>
      </c>
      <c r="G68" s="255" t="s">
        <v>1095</v>
      </c>
      <c r="H68" s="255" t="s">
        <v>1047</v>
      </c>
      <c r="I68" s="255" t="s">
        <v>79</v>
      </c>
      <c r="J68" s="255" t="s">
        <v>1095</v>
      </c>
      <c r="K68" s="256"/>
    </row>
    <row r="69" spans="1:11" x14ac:dyDescent="0.25">
      <c r="A69" s="242" t="s">
        <v>3</v>
      </c>
      <c r="B69" s="242">
        <v>25</v>
      </c>
      <c r="C69" s="242">
        <v>48</v>
      </c>
      <c r="D69" s="243">
        <f>'[1]2013 summary'!M1</f>
        <v>2</v>
      </c>
      <c r="E69" s="243">
        <f>'[1]2013 summary'!N1</f>
        <v>75</v>
      </c>
      <c r="F69" s="243">
        <v>7.3125</v>
      </c>
      <c r="G69" s="243">
        <v>17.527395833333333</v>
      </c>
      <c r="H69" s="243">
        <f>'[1]2013 summary'!M66</f>
        <v>8</v>
      </c>
      <c r="I69" s="243">
        <f>'[1]2013 summary'!N66</f>
        <v>538</v>
      </c>
      <c r="J69" s="243">
        <v>76.041666666666671</v>
      </c>
    </row>
    <row r="70" spans="1:11" x14ac:dyDescent="0.25">
      <c r="A70" s="242" t="s">
        <v>5</v>
      </c>
      <c r="B70" s="242">
        <v>13</v>
      </c>
      <c r="C70" s="242">
        <v>22</v>
      </c>
      <c r="D70" s="243">
        <f>'[1]2013 summary'!M2</f>
        <v>2</v>
      </c>
      <c r="E70" s="243">
        <f>'[1]2013 summary'!N2</f>
        <v>75</v>
      </c>
      <c r="F70" s="243">
        <v>6.8095238095238093</v>
      </c>
      <c r="G70" s="243">
        <v>15.181818181818182</v>
      </c>
      <c r="H70" s="243">
        <f>'[1]2013 summary'!M67</f>
        <v>12</v>
      </c>
      <c r="I70" s="243">
        <f>'[1]2013 summary'!N67</f>
        <v>450</v>
      </c>
      <c r="J70" s="243">
        <v>115.09090909090909</v>
      </c>
    </row>
    <row r="71" spans="1:11" x14ac:dyDescent="0.25">
      <c r="A71" s="242" t="s">
        <v>6</v>
      </c>
      <c r="B71" s="242">
        <v>1</v>
      </c>
      <c r="C71" s="242">
        <v>2</v>
      </c>
      <c r="D71" s="243">
        <f>'[1]2013 summary'!M3</f>
        <v>2</v>
      </c>
      <c r="E71" s="243">
        <f>'[1]2013 summary'!N3</f>
        <v>51</v>
      </c>
      <c r="F71" s="243">
        <v>6</v>
      </c>
      <c r="G71" s="243"/>
      <c r="H71" s="243"/>
      <c r="I71" s="243"/>
      <c r="J71" s="243"/>
    </row>
    <row r="72" spans="1:11" x14ac:dyDescent="0.25">
      <c r="A72" s="242" t="s">
        <v>34</v>
      </c>
      <c r="B72" s="242">
        <v>1</v>
      </c>
      <c r="C72" s="242">
        <v>5</v>
      </c>
      <c r="D72" s="243">
        <f>'[1]2013 summary'!M4</f>
        <v>2</v>
      </c>
      <c r="E72" s="243">
        <f>'[1]2013 summary'!N4</f>
        <v>5</v>
      </c>
      <c r="F72" s="243">
        <v>2</v>
      </c>
      <c r="G72" s="243">
        <v>28.2</v>
      </c>
      <c r="H72" s="243">
        <f>'[1]2013 summary'!M68</f>
        <v>19</v>
      </c>
      <c r="I72" s="243">
        <f>'[1]2013 summary'!N68</f>
        <v>464</v>
      </c>
      <c r="J72" s="243">
        <v>101.6</v>
      </c>
    </row>
    <row r="73" spans="1:11" x14ac:dyDescent="0.25">
      <c r="A73" s="242" t="s">
        <v>1096</v>
      </c>
      <c r="B73" s="242">
        <v>4</v>
      </c>
      <c r="C73" s="242">
        <v>8</v>
      </c>
      <c r="D73" s="243">
        <f>'[1]2013 summary'!M5</f>
        <v>3</v>
      </c>
      <c r="E73" s="243">
        <f>'[1]2013 summary'!N5</f>
        <v>18</v>
      </c>
      <c r="F73" s="243">
        <v>10.5</v>
      </c>
      <c r="G73" s="243">
        <v>23.5</v>
      </c>
      <c r="H73" s="243">
        <f>'[1]2013 summary'!M69</f>
        <v>40</v>
      </c>
      <c r="I73" s="243">
        <f>'[1]2013 summary'!N69</f>
        <v>373</v>
      </c>
      <c r="J73" s="243">
        <v>127.57142857142857</v>
      </c>
    </row>
    <row r="74" spans="1:11" x14ac:dyDescent="0.25">
      <c r="A74" s="242" t="s">
        <v>906</v>
      </c>
      <c r="B74" s="242">
        <v>1</v>
      </c>
      <c r="C74" s="242">
        <v>1</v>
      </c>
      <c r="D74" s="243">
        <f>'[1]2013 summary'!M6</f>
        <v>7</v>
      </c>
      <c r="E74" s="243">
        <f>'[1]2013 summary'!N6</f>
        <v>9</v>
      </c>
      <c r="F74" s="243">
        <v>8</v>
      </c>
      <c r="G74" s="243">
        <v>21</v>
      </c>
      <c r="H74" s="243">
        <f>'[1]2013 summary'!M70</f>
        <v>41</v>
      </c>
      <c r="I74" s="243">
        <f>'[1]2013 summary'!N70</f>
        <v>48</v>
      </c>
      <c r="J74" s="243">
        <v>44</v>
      </c>
    </row>
    <row r="75" spans="1:11" x14ac:dyDescent="0.25">
      <c r="A75" s="242" t="s">
        <v>36</v>
      </c>
      <c r="B75" s="242">
        <v>1</v>
      </c>
      <c r="C75" s="242">
        <v>1</v>
      </c>
      <c r="D75" s="243">
        <f>'[1]2013 summary'!M7</f>
        <v>7</v>
      </c>
      <c r="E75" s="243">
        <f>'[1]2013 summary'!N7</f>
        <v>22</v>
      </c>
      <c r="F75" s="243">
        <v>8</v>
      </c>
      <c r="G75" s="243">
        <v>20</v>
      </c>
      <c r="H75" s="243">
        <f>'[1]2013 summary'!M71</f>
        <v>37</v>
      </c>
      <c r="I75" s="243">
        <f>'[1]2013 summary'!N71</f>
        <v>46</v>
      </c>
      <c r="J75" s="243">
        <v>44</v>
      </c>
    </row>
    <row r="76" spans="1:11" x14ac:dyDescent="0.25">
      <c r="A76" s="242" t="s">
        <v>8</v>
      </c>
      <c r="B76" s="242">
        <v>1</v>
      </c>
      <c r="C76" s="242">
        <v>10</v>
      </c>
      <c r="D76" s="243">
        <f>'[1]2013 summary'!M8</f>
        <v>2</v>
      </c>
      <c r="E76" s="243">
        <f>'[1]2013 summary'!N8</f>
        <v>40</v>
      </c>
      <c r="F76" s="243">
        <v>4.0999999999999996</v>
      </c>
      <c r="G76" s="243">
        <v>63.7</v>
      </c>
      <c r="H76" s="243">
        <f>'[1]2013 summary'!M72</f>
        <v>28</v>
      </c>
      <c r="I76" s="243">
        <f>'[1]2013 summary'!N72</f>
        <v>670</v>
      </c>
      <c r="J76" s="243">
        <v>218.8</v>
      </c>
    </row>
    <row r="77" spans="1:11" x14ac:dyDescent="0.25">
      <c r="A77" s="242" t="s">
        <v>9</v>
      </c>
      <c r="B77" s="242">
        <v>16</v>
      </c>
      <c r="C77" s="242">
        <v>16</v>
      </c>
      <c r="D77" s="243">
        <f>'[1]2013 summary'!M9</f>
        <v>2</v>
      </c>
      <c r="E77" s="243">
        <f>'[1]2013 summary'!N9</f>
        <v>21</v>
      </c>
      <c r="F77" s="243">
        <v>6.9375</v>
      </c>
      <c r="G77" s="243">
        <v>11.9375</v>
      </c>
      <c r="H77" s="243">
        <f>'[1]2013 summary'!M73</f>
        <v>3</v>
      </c>
      <c r="I77" s="243">
        <f>'[1]2013 summary'!N73</f>
        <v>113</v>
      </c>
      <c r="J77" s="243">
        <v>53.375</v>
      </c>
    </row>
    <row r="78" spans="1:11" x14ac:dyDescent="0.25">
      <c r="A78" s="242" t="s">
        <v>10</v>
      </c>
      <c r="B78" s="242">
        <v>7</v>
      </c>
      <c r="C78" s="242">
        <v>19</v>
      </c>
      <c r="D78" s="243">
        <f>'[1]2013 summary'!M10</f>
        <v>7</v>
      </c>
      <c r="E78" s="243">
        <f>'[1]2013 summary'!N10</f>
        <v>29</v>
      </c>
      <c r="F78" s="243">
        <v>12.789473684210526</v>
      </c>
      <c r="G78" s="243">
        <v>18.736842105263158</v>
      </c>
      <c r="H78" s="243">
        <f>'[1]2013 summary'!M74</f>
        <v>36</v>
      </c>
      <c r="I78" s="243">
        <f>'[1]2013 summary'!N74</f>
        <v>259</v>
      </c>
      <c r="J78" s="243">
        <v>86.94736842105263</v>
      </c>
    </row>
    <row r="79" spans="1:11" x14ac:dyDescent="0.25">
      <c r="A79" s="242" t="s">
        <v>11</v>
      </c>
      <c r="B79" s="242">
        <v>3</v>
      </c>
      <c r="C79" s="242">
        <v>5</v>
      </c>
      <c r="D79" s="243">
        <f>'[1]2013 summary'!M11</f>
        <v>5</v>
      </c>
      <c r="E79" s="243">
        <f>'[1]2013 summary'!N11</f>
        <v>22</v>
      </c>
      <c r="F79" s="243">
        <v>9.8000000000000007</v>
      </c>
      <c r="G79" s="243">
        <v>18.8</v>
      </c>
      <c r="H79" s="243">
        <f>'[1]2013 summary'!M75</f>
        <v>53</v>
      </c>
      <c r="I79" s="243">
        <f>'[1]2013 summary'!N75</f>
        <v>306</v>
      </c>
      <c r="J79" s="243">
        <v>149</v>
      </c>
    </row>
    <row r="80" spans="1:11" x14ac:dyDescent="0.25">
      <c r="A80" s="242" t="s">
        <v>12</v>
      </c>
      <c r="B80" s="242">
        <v>10</v>
      </c>
      <c r="C80" s="242">
        <v>20</v>
      </c>
      <c r="D80" s="243">
        <f>'[1]2013 summary'!M12</f>
        <v>2</v>
      </c>
      <c r="E80" s="243">
        <f>'[1]2013 summary'!N12</f>
        <v>30</v>
      </c>
      <c r="F80" s="243">
        <v>2.0526315789473686</v>
      </c>
      <c r="G80" s="243">
        <v>14.25</v>
      </c>
      <c r="H80" s="243">
        <f>'[1]2013 summary'!M76</f>
        <v>11</v>
      </c>
      <c r="I80" s="243">
        <f>'[1]2013 summary'!N76</f>
        <v>526</v>
      </c>
      <c r="J80" s="243">
        <v>91.6</v>
      </c>
    </row>
    <row r="81" spans="1:11" x14ac:dyDescent="0.25">
      <c r="A81" s="242" t="s">
        <v>13</v>
      </c>
      <c r="B81" s="242">
        <v>1</v>
      </c>
      <c r="C81" s="242">
        <v>3</v>
      </c>
      <c r="D81" s="243">
        <f>'[1]2013 summary'!M13</f>
        <v>2</v>
      </c>
      <c r="E81" s="243">
        <f>'[1]2013 summary'!N13</f>
        <v>14</v>
      </c>
      <c r="F81" s="243">
        <v>4.666666666666667</v>
      </c>
      <c r="G81" s="243">
        <v>14.333333333333334</v>
      </c>
      <c r="H81" s="243">
        <f>'[1]2013 summary'!M77</f>
        <v>63</v>
      </c>
      <c r="I81" s="243">
        <f>'[1]2013 summary'!N77</f>
        <v>179</v>
      </c>
      <c r="J81" s="243">
        <v>118</v>
      </c>
    </row>
    <row r="82" spans="1:11" x14ac:dyDescent="0.25">
      <c r="A82" s="242" t="s">
        <v>14</v>
      </c>
      <c r="B82" s="242">
        <v>5</v>
      </c>
      <c r="C82" s="242">
        <v>8</v>
      </c>
      <c r="D82" s="243">
        <f>'[1]2013 summary'!M14</f>
        <v>12</v>
      </c>
      <c r="E82" s="243">
        <f>'[1]2013 summary'!N14</f>
        <v>42</v>
      </c>
      <c r="F82" s="243">
        <v>21.857142857142858</v>
      </c>
      <c r="G82" s="243">
        <v>40.625</v>
      </c>
      <c r="H82" s="243">
        <f>'[1]2013 summary'!M78</f>
        <v>54</v>
      </c>
      <c r="I82" s="243">
        <f>'[1]2013 summary'!N78</f>
        <v>291</v>
      </c>
      <c r="J82" s="243">
        <v>154</v>
      </c>
    </row>
    <row r="83" spans="1:11" x14ac:dyDescent="0.25">
      <c r="A83" s="242" t="s">
        <v>15</v>
      </c>
      <c r="B83" s="242">
        <v>14</v>
      </c>
      <c r="C83" s="242">
        <v>25</v>
      </c>
      <c r="D83" s="243">
        <f>'[1]2013 summary'!M15</f>
        <v>2</v>
      </c>
      <c r="E83" s="243">
        <f>'[1]2013 summary'!N15</f>
        <v>32</v>
      </c>
      <c r="F83" s="243">
        <v>8.32</v>
      </c>
      <c r="G83" s="243">
        <v>17.64</v>
      </c>
      <c r="H83" s="243">
        <f>'[1]2013 summary'!M79</f>
        <v>10</v>
      </c>
      <c r="I83" s="243">
        <f>'[1]2013 summary'!N79</f>
        <v>440</v>
      </c>
      <c r="J83" s="243">
        <v>80.040000000000006</v>
      </c>
    </row>
    <row r="84" spans="1:11" x14ac:dyDescent="0.25">
      <c r="A84" s="242" t="s">
        <v>16</v>
      </c>
      <c r="B84" s="242">
        <v>11</v>
      </c>
      <c r="C84" s="242">
        <v>24</v>
      </c>
      <c r="D84" s="243">
        <f>'[1]2013 summary'!M16</f>
        <v>2</v>
      </c>
      <c r="E84" s="243">
        <f>'[1]2013 summary'!N16</f>
        <v>20</v>
      </c>
      <c r="F84" s="243">
        <v>3.7391304347826089</v>
      </c>
      <c r="G84" s="243">
        <v>11.583333333333334</v>
      </c>
      <c r="H84" s="243">
        <f>'[1]2013 summary'!M80</f>
        <v>7</v>
      </c>
      <c r="I84" s="243">
        <f>'[1]2013 summary'!N80</f>
        <v>712</v>
      </c>
      <c r="J84" s="243">
        <v>55.666666666666664</v>
      </c>
    </row>
    <row r="85" spans="1:11" x14ac:dyDescent="0.25">
      <c r="A85" s="242" t="s">
        <v>17</v>
      </c>
      <c r="B85" s="242">
        <v>8</v>
      </c>
      <c r="C85" s="242">
        <v>19</v>
      </c>
      <c r="D85" s="243">
        <f>'[1]2013 summary'!M17</f>
        <v>2</v>
      </c>
      <c r="E85" s="243">
        <f>'[1]2013 summary'!N17</f>
        <v>50</v>
      </c>
      <c r="F85" s="243">
        <v>12.315789473684211</v>
      </c>
      <c r="G85" s="243">
        <v>21.789473684210527</v>
      </c>
      <c r="H85" s="243">
        <f>'[1]2013 summary'!M81</f>
        <v>15</v>
      </c>
      <c r="I85" s="243">
        <f>'[1]2013 summary'!N81</f>
        <v>728</v>
      </c>
      <c r="J85" s="243">
        <v>137.10526315789474</v>
      </c>
    </row>
    <row r="86" spans="1:11" x14ac:dyDescent="0.25">
      <c r="A86" s="242" t="s">
        <v>18</v>
      </c>
      <c r="B86" s="242">
        <v>21</v>
      </c>
      <c r="C86" s="242">
        <v>68</v>
      </c>
      <c r="D86" s="243">
        <f>'[1]2013 summary'!M18</f>
        <v>2</v>
      </c>
      <c r="E86" s="243">
        <f>'[1]2013 summary'!N18</f>
        <v>122</v>
      </c>
      <c r="F86" s="243">
        <v>15.264705882352942</v>
      </c>
      <c r="G86" s="243">
        <v>30.308823529411764</v>
      </c>
      <c r="H86" s="243">
        <f>'[1]2013 summary'!M82</f>
        <v>1</v>
      </c>
      <c r="I86" s="243">
        <f>'[1]2013 summary'!N82</f>
        <v>582</v>
      </c>
      <c r="J86" s="243">
        <v>104.17647058823529</v>
      </c>
    </row>
    <row r="87" spans="1:11" x14ac:dyDescent="0.25">
      <c r="A87" s="242" t="s">
        <v>20</v>
      </c>
      <c r="B87" s="242">
        <v>6</v>
      </c>
      <c r="C87" s="242">
        <v>7</v>
      </c>
      <c r="D87" s="243">
        <f>'[1]2013 summary'!M19</f>
        <v>2</v>
      </c>
      <c r="E87" s="243">
        <f>'[1]2013 summary'!N19</f>
        <v>45</v>
      </c>
      <c r="F87" s="243">
        <v>5.1428571428571432</v>
      </c>
      <c r="G87" s="243">
        <v>9.2857142857142865</v>
      </c>
      <c r="H87" s="243">
        <f>'[1]2013 summary'!M83</f>
        <v>10</v>
      </c>
      <c r="I87" s="243">
        <f>'[1]2013 summary'!N83</f>
        <v>181</v>
      </c>
      <c r="J87" s="243">
        <v>56</v>
      </c>
    </row>
    <row r="88" spans="1:11" x14ac:dyDescent="0.25">
      <c r="A88" s="242" t="s">
        <v>21</v>
      </c>
      <c r="B88" s="242">
        <v>4</v>
      </c>
      <c r="C88" s="242">
        <v>11</v>
      </c>
      <c r="D88" s="243">
        <f>'[1]2013 summary'!M20</f>
        <v>2</v>
      </c>
      <c r="E88" s="243">
        <f>'[1]2013 summary'!N20</f>
        <v>7</v>
      </c>
      <c r="F88" s="243">
        <v>2.1</v>
      </c>
      <c r="G88" s="243">
        <v>6.9090909090909092</v>
      </c>
      <c r="H88" s="243">
        <f>'[1]2013 summary'!M84</f>
        <v>5</v>
      </c>
      <c r="I88" s="243">
        <f>'[1]2013 summary'!N84</f>
        <v>253</v>
      </c>
      <c r="J88" s="243">
        <v>48.727272727272727</v>
      </c>
    </row>
    <row r="89" spans="1:11" x14ac:dyDescent="0.25">
      <c r="A89" s="242" t="s">
        <v>22</v>
      </c>
      <c r="B89" s="242">
        <v>2</v>
      </c>
      <c r="C89" s="242">
        <v>4</v>
      </c>
      <c r="D89" s="243">
        <f>'[1]2013 summary'!M21</f>
        <v>2</v>
      </c>
      <c r="E89" s="243">
        <f>'[1]2013 summary'!N21</f>
        <v>2</v>
      </c>
      <c r="F89" s="243">
        <v>2</v>
      </c>
      <c r="G89" s="243">
        <v>5.25</v>
      </c>
      <c r="H89" s="243">
        <f>'[1]2013 summary'!M85</f>
        <v>21</v>
      </c>
      <c r="I89" s="243">
        <f>'[1]2013 summary'!N85</f>
        <v>252</v>
      </c>
      <c r="J89" s="243">
        <v>92.75</v>
      </c>
    </row>
    <row r="90" spans="1:11" x14ac:dyDescent="0.25">
      <c r="A90" s="242" t="s">
        <v>909</v>
      </c>
      <c r="B90" s="242">
        <v>13</v>
      </c>
      <c r="C90" s="242">
        <v>31</v>
      </c>
      <c r="D90" s="243">
        <f>'[1]2013 summary'!M22</f>
        <v>2</v>
      </c>
      <c r="E90" s="243">
        <f>'[1]2013 summary'!N22</f>
        <v>19</v>
      </c>
      <c r="F90" s="243">
        <v>3.6451612903225805</v>
      </c>
      <c r="G90" s="243">
        <v>15.935483870967742</v>
      </c>
      <c r="H90" s="243">
        <f>'[1]2013 summary'!M86</f>
        <v>7</v>
      </c>
      <c r="I90" s="243">
        <f>'[1]2013 summary'!N86</f>
        <v>393</v>
      </c>
      <c r="J90" s="243">
        <v>81.033333333333331</v>
      </c>
    </row>
    <row r="91" spans="1:11" x14ac:dyDescent="0.25">
      <c r="A91" s="242" t="s">
        <v>24</v>
      </c>
      <c r="B91" s="242">
        <v>12</v>
      </c>
      <c r="C91" s="242">
        <v>24</v>
      </c>
      <c r="D91" s="243">
        <f>'[1]2013 summary'!M23</f>
        <v>4</v>
      </c>
      <c r="E91" s="243">
        <f>'[1]2013 summary'!N23</f>
        <v>22</v>
      </c>
      <c r="F91" s="243">
        <v>9.2083333333333339</v>
      </c>
      <c r="G91" s="243">
        <v>24.666666666666668</v>
      </c>
      <c r="H91" s="243">
        <f>'[1]2013 summary'!M87</f>
        <v>50</v>
      </c>
      <c r="I91" s="243">
        <f>'[1]2013 summary'!N87</f>
        <v>748</v>
      </c>
      <c r="J91" s="243">
        <v>151.66666666666666</v>
      </c>
    </row>
    <row r="92" spans="1:11" x14ac:dyDescent="0.25">
      <c r="A92" s="242" t="s">
        <v>41</v>
      </c>
      <c r="B92" s="242">
        <v>1</v>
      </c>
      <c r="C92" s="242">
        <v>3</v>
      </c>
      <c r="D92" s="243">
        <f>'[1]2013 summary'!M24</f>
        <v>2</v>
      </c>
      <c r="E92" s="243">
        <f>'[1]2013 summary'!N24</f>
        <v>9</v>
      </c>
      <c r="F92" s="243">
        <v>6.333333333333333</v>
      </c>
      <c r="G92" s="243">
        <v>13.666666666666666</v>
      </c>
      <c r="H92" s="243">
        <f>'[1]2013 summary'!M88</f>
        <v>24</v>
      </c>
      <c r="I92" s="243">
        <f>'[1]2013 summary'!N88</f>
        <v>748</v>
      </c>
      <c r="J92" s="243">
        <f>'[1]2013 summary'!$O$88</f>
        <v>137.44444444444443</v>
      </c>
      <c r="K92" s="3" t="s">
        <v>1107</v>
      </c>
    </row>
    <row r="93" spans="1:11" x14ac:dyDescent="0.25">
      <c r="A93" s="242" t="s">
        <v>25</v>
      </c>
      <c r="B93" s="242">
        <v>5</v>
      </c>
      <c r="C93" s="242">
        <v>21</v>
      </c>
      <c r="D93" s="243">
        <f>'[1]2013 summary'!M25</f>
        <v>4</v>
      </c>
      <c r="E93" s="243">
        <f>'[1]2013 summary'!N25</f>
        <v>20</v>
      </c>
      <c r="F93" s="243">
        <v>7.0526315789473681</v>
      </c>
      <c r="G93" s="243">
        <v>30.333333333333332</v>
      </c>
      <c r="H93" s="243">
        <f>'[1]2013 summary'!M85</f>
        <v>21</v>
      </c>
      <c r="I93" s="243">
        <f>'[1]2013 summary'!N85</f>
        <v>252</v>
      </c>
      <c r="J93" s="243">
        <v>171.7</v>
      </c>
    </row>
    <row r="94" spans="1:11" x14ac:dyDescent="0.25">
      <c r="A94" s="242" t="s">
        <v>902</v>
      </c>
      <c r="B94" s="242">
        <v>8</v>
      </c>
      <c r="C94" s="242">
        <v>30</v>
      </c>
      <c r="D94" s="243">
        <f>'[1]2013 summary'!M26</f>
        <v>2</v>
      </c>
      <c r="E94" s="243">
        <f>'[1]2013 summary'!N26</f>
        <v>56</v>
      </c>
      <c r="F94" s="243">
        <v>11.833333333333334</v>
      </c>
      <c r="G94" s="243">
        <v>21.3</v>
      </c>
      <c r="H94" s="243">
        <f>'[1]2013 summary'!M86</f>
        <v>7</v>
      </c>
      <c r="I94" s="243">
        <f>'[1]2013 summary'!N86</f>
        <v>393</v>
      </c>
      <c r="J94" s="243">
        <v>66.933333333333337</v>
      </c>
    </row>
    <row r="95" spans="1:11" x14ac:dyDescent="0.25">
      <c r="A95" s="242" t="s">
        <v>30</v>
      </c>
      <c r="B95" s="242">
        <v>17</v>
      </c>
      <c r="C95" s="242">
        <v>49</v>
      </c>
      <c r="D95" s="243">
        <f>'[1]2013 summary'!M27</f>
        <v>2</v>
      </c>
      <c r="E95" s="243">
        <f>'[1]2013 summary'!N27</f>
        <v>121</v>
      </c>
      <c r="F95" s="243">
        <v>10.693877551020408</v>
      </c>
      <c r="G95" s="243">
        <v>27.795918367346939</v>
      </c>
      <c r="H95" s="243">
        <f>'[1]2013 summary'!M87</f>
        <v>50</v>
      </c>
      <c r="I95" s="243">
        <f>'[1]2013 summary'!N87</f>
        <v>748</v>
      </c>
      <c r="J95" s="243">
        <v>177.2280701754386</v>
      </c>
    </row>
    <row r="96" spans="1:11" x14ac:dyDescent="0.25">
      <c r="A96" s="242" t="s">
        <v>31</v>
      </c>
      <c r="B96" s="242">
        <v>4</v>
      </c>
      <c r="C96" s="242">
        <v>6</v>
      </c>
      <c r="D96" s="243">
        <f>'[1]2013 summary'!M28</f>
        <v>2</v>
      </c>
      <c r="E96" s="243">
        <f>'[1]2013 summary'!N28</f>
        <v>30</v>
      </c>
      <c r="F96" s="243">
        <v>21.333333333333332</v>
      </c>
      <c r="G96" s="243">
        <v>23.666666666666668</v>
      </c>
      <c r="H96" s="243">
        <f>'[1]2013 summary'!M88</f>
        <v>24</v>
      </c>
      <c r="I96" s="243">
        <f>'[1]2013 summary'!N88</f>
        <v>748</v>
      </c>
      <c r="J96" s="243"/>
    </row>
    <row r="97" spans="1:10" x14ac:dyDescent="0.25">
      <c r="A97" s="242" t="s">
        <v>32</v>
      </c>
      <c r="B97" s="242">
        <v>8</v>
      </c>
      <c r="C97" s="242">
        <v>17</v>
      </c>
      <c r="D97" s="243">
        <f>'[1]2013 summary'!M29</f>
        <v>2</v>
      </c>
      <c r="E97" s="243">
        <f>'[1]2013 summary'!N29</f>
        <v>66</v>
      </c>
      <c r="F97" s="243">
        <v>10.235294117647058</v>
      </c>
      <c r="G97" s="243">
        <v>59.8125</v>
      </c>
      <c r="H97" s="243">
        <f>'[1]2013 summary'!M89</f>
        <v>16</v>
      </c>
      <c r="I97" s="243">
        <f>'[1]2013 summary'!N89</f>
        <v>748</v>
      </c>
      <c r="J97" s="243">
        <v>175.29411764705881</v>
      </c>
    </row>
    <row r="133" spans="1:11" ht="30" x14ac:dyDescent="0.25">
      <c r="A133" s="252" t="s">
        <v>1104</v>
      </c>
      <c r="B133" s="252" t="s">
        <v>1089</v>
      </c>
      <c r="C133" s="252" t="s">
        <v>1090</v>
      </c>
      <c r="D133" s="394" t="s">
        <v>1105</v>
      </c>
      <c r="E133" s="395"/>
      <c r="F133" s="396"/>
      <c r="G133" s="253"/>
      <c r="H133" s="397" t="s">
        <v>1106</v>
      </c>
      <c r="I133" s="398"/>
      <c r="J133" s="398"/>
      <c r="K133" s="257" t="s">
        <v>1103</v>
      </c>
    </row>
    <row r="134" spans="1:11" x14ac:dyDescent="0.25">
      <c r="A134" s="255"/>
      <c r="B134" s="255"/>
      <c r="C134" s="255"/>
      <c r="D134" s="255" t="s">
        <v>1047</v>
      </c>
      <c r="E134" s="255" t="s">
        <v>79</v>
      </c>
      <c r="F134" s="255" t="s">
        <v>1095</v>
      </c>
      <c r="G134" s="255" t="s">
        <v>1095</v>
      </c>
      <c r="H134" s="255" t="s">
        <v>1047</v>
      </c>
      <c r="I134" s="255" t="s">
        <v>79</v>
      </c>
      <c r="J134" s="255" t="s">
        <v>1095</v>
      </c>
      <c r="K134" s="239" t="s">
        <v>1047</v>
      </c>
    </row>
    <row r="135" spans="1:11" x14ac:dyDescent="0.25">
      <c r="A135" s="242" t="s">
        <v>4</v>
      </c>
      <c r="B135" s="243">
        <v>2</v>
      </c>
      <c r="C135" s="243">
        <v>2</v>
      </c>
      <c r="D135" s="243">
        <f>'[2]2015'!E6</f>
        <v>2</v>
      </c>
      <c r="E135" s="243">
        <f>'[2]2015'!F6</f>
        <v>13</v>
      </c>
      <c r="F135" s="243">
        <v>4</v>
      </c>
      <c r="G135" s="243">
        <v>5.75</v>
      </c>
      <c r="H135" s="243">
        <v>30</v>
      </c>
      <c r="I135" s="243">
        <v>171</v>
      </c>
      <c r="J135" s="243">
        <v>80.5</v>
      </c>
      <c r="K135" s="243"/>
    </row>
    <row r="136" spans="1:11" x14ac:dyDescent="0.25">
      <c r="A136" s="242" t="s">
        <v>3</v>
      </c>
      <c r="B136" s="243">
        <v>15</v>
      </c>
      <c r="C136" s="243">
        <v>25</v>
      </c>
      <c r="D136" s="243">
        <f>'[2]2015'!E32</f>
        <v>4</v>
      </c>
      <c r="E136" s="243">
        <f>'[2]2015'!F32</f>
        <v>27</v>
      </c>
      <c r="F136" s="243">
        <v>6.88</v>
      </c>
      <c r="G136" s="243">
        <v>20.8</v>
      </c>
      <c r="H136" s="243">
        <v>23</v>
      </c>
      <c r="I136" s="243">
        <v>142</v>
      </c>
      <c r="J136" s="243">
        <v>73.319999999999993</v>
      </c>
      <c r="K136" s="243"/>
    </row>
    <row r="137" spans="1:11" x14ac:dyDescent="0.25">
      <c r="A137" s="242" t="s">
        <v>5</v>
      </c>
      <c r="B137" s="243">
        <v>13</v>
      </c>
      <c r="C137" s="243">
        <v>22</v>
      </c>
      <c r="D137" s="243">
        <f>'[2]2015'!E55</f>
        <v>3</v>
      </c>
      <c r="E137" s="243">
        <f>'[2]2015'!F55</f>
        <v>11</v>
      </c>
      <c r="F137" s="243">
        <v>6.7727272727272725</v>
      </c>
      <c r="G137" s="243">
        <v>14</v>
      </c>
      <c r="H137" s="243">
        <v>51</v>
      </c>
      <c r="I137" s="243">
        <v>222</v>
      </c>
      <c r="J137" s="243">
        <v>92.727272727272734</v>
      </c>
      <c r="K137" s="243"/>
    </row>
    <row r="138" spans="1:11" x14ac:dyDescent="0.25">
      <c r="A138" s="242" t="s">
        <v>6</v>
      </c>
      <c r="B138" s="243">
        <v>1</v>
      </c>
      <c r="C138" s="243">
        <v>2</v>
      </c>
      <c r="D138" s="243">
        <f>'[2]2015'!E58</f>
        <v>2</v>
      </c>
      <c r="E138" s="243">
        <f>'[2]2015'!F58</f>
        <v>13</v>
      </c>
      <c r="F138" s="243">
        <v>4</v>
      </c>
      <c r="G138" s="243">
        <v>40.5</v>
      </c>
      <c r="H138" s="243">
        <v>33</v>
      </c>
      <c r="I138" s="243">
        <v>681</v>
      </c>
      <c r="J138" s="243">
        <v>203.5</v>
      </c>
      <c r="K138" s="243"/>
    </row>
    <row r="139" spans="1:11" x14ac:dyDescent="0.25">
      <c r="A139" s="242" t="s">
        <v>34</v>
      </c>
      <c r="B139" s="243">
        <v>1</v>
      </c>
      <c r="C139" s="243">
        <v>5</v>
      </c>
      <c r="D139" s="243">
        <f>'[2]2015'!E64</f>
        <v>2</v>
      </c>
      <c r="E139" s="243">
        <f>'[2]2015'!F64</f>
        <v>2</v>
      </c>
      <c r="F139" s="243">
        <v>2</v>
      </c>
      <c r="G139" s="243">
        <v>25.6</v>
      </c>
      <c r="H139" s="243">
        <v>11</v>
      </c>
      <c r="I139" s="243">
        <v>257</v>
      </c>
      <c r="J139" s="243">
        <v>85.6</v>
      </c>
      <c r="K139" s="243"/>
    </row>
    <row r="140" spans="1:11" x14ac:dyDescent="0.25">
      <c r="A140" s="242" t="s">
        <v>1096</v>
      </c>
      <c r="B140" s="243">
        <v>4</v>
      </c>
      <c r="C140" s="243">
        <v>8</v>
      </c>
      <c r="D140" s="243">
        <f>'[2]2015'!E73</f>
        <v>10</v>
      </c>
      <c r="E140" s="243">
        <f>'[2]2015'!F73</f>
        <v>16</v>
      </c>
      <c r="F140" s="243">
        <v>10.125</v>
      </c>
      <c r="G140" s="243">
        <v>24.75</v>
      </c>
      <c r="H140" s="243">
        <v>85</v>
      </c>
      <c r="I140" s="243">
        <v>303</v>
      </c>
      <c r="J140" s="243">
        <v>124.14285714285714</v>
      </c>
      <c r="K140" s="243"/>
    </row>
    <row r="141" spans="1:11" x14ac:dyDescent="0.25">
      <c r="A141" s="242" t="s">
        <v>906</v>
      </c>
      <c r="B141" s="243">
        <v>1</v>
      </c>
      <c r="C141" s="243">
        <v>1</v>
      </c>
      <c r="D141" s="243">
        <f>'[2]2015'!E75</f>
        <v>10</v>
      </c>
      <c r="E141" s="243">
        <f>'[2]2015'!F75</f>
        <v>22</v>
      </c>
      <c r="F141" s="243">
        <v>16</v>
      </c>
      <c r="G141" s="243">
        <v>27</v>
      </c>
      <c r="H141" s="243">
        <v>75</v>
      </c>
      <c r="I141" s="243">
        <v>303</v>
      </c>
      <c r="J141" s="243">
        <v>89</v>
      </c>
      <c r="K141" s="243"/>
    </row>
    <row r="142" spans="1:11" x14ac:dyDescent="0.25">
      <c r="A142" s="242" t="s">
        <v>36</v>
      </c>
      <c r="B142" s="243">
        <v>1</v>
      </c>
      <c r="C142" s="243">
        <v>1</v>
      </c>
      <c r="D142" s="243">
        <f>'[2]2015'!E77</f>
        <v>9</v>
      </c>
      <c r="E142" s="243">
        <f>'[2]2015'!F77</f>
        <v>22</v>
      </c>
      <c r="F142" s="243">
        <v>14</v>
      </c>
      <c r="G142" s="243">
        <v>25</v>
      </c>
      <c r="H142" s="243">
        <v>65</v>
      </c>
      <c r="I142" s="243">
        <v>303</v>
      </c>
      <c r="J142" s="243">
        <v>83</v>
      </c>
      <c r="K142" s="243"/>
    </row>
    <row r="143" spans="1:11" x14ac:dyDescent="0.25">
      <c r="A143" s="242" t="s">
        <v>8</v>
      </c>
      <c r="B143" s="243">
        <v>1</v>
      </c>
      <c r="C143" s="243">
        <v>9</v>
      </c>
      <c r="D143" s="243">
        <f>'[2]2015'!E87</f>
        <v>2</v>
      </c>
      <c r="E143" s="243">
        <f>'[2]2015'!F87</f>
        <v>39</v>
      </c>
      <c r="F143" s="243">
        <v>5.333333333333333</v>
      </c>
      <c r="G143" s="243">
        <v>64.888888888888886</v>
      </c>
      <c r="H143" s="243">
        <v>33</v>
      </c>
      <c r="I143" s="243">
        <v>595</v>
      </c>
      <c r="J143" s="243">
        <v>220.11111111111111</v>
      </c>
      <c r="K143" s="243">
        <f>'[2]2015'!E1726</f>
        <v>14</v>
      </c>
    </row>
    <row r="144" spans="1:11" x14ac:dyDescent="0.25">
      <c r="A144" s="242" t="s">
        <v>9</v>
      </c>
      <c r="B144" s="243">
        <v>17</v>
      </c>
      <c r="C144" s="243">
        <v>17</v>
      </c>
      <c r="D144" s="243">
        <f>'[2]2015'!E105</f>
        <v>2</v>
      </c>
      <c r="E144" s="243">
        <f>'[2]2015'!F105</f>
        <v>5</v>
      </c>
      <c r="F144" s="243">
        <v>4.4705882352941178</v>
      </c>
      <c r="G144" s="243">
        <v>9.7058823529411757</v>
      </c>
      <c r="H144" s="243">
        <v>30</v>
      </c>
      <c r="I144" s="243">
        <v>95</v>
      </c>
      <c r="J144" s="243">
        <v>55.588235294117645</v>
      </c>
      <c r="K144" s="243">
        <f>'[2]2015'!E1740</f>
        <v>7</v>
      </c>
    </row>
    <row r="145" spans="1:11" x14ac:dyDescent="0.25">
      <c r="A145" s="242" t="s">
        <v>10</v>
      </c>
      <c r="B145" s="243">
        <v>7</v>
      </c>
      <c r="C145" s="243">
        <v>22</v>
      </c>
      <c r="D145" s="243">
        <f>'[2]2015'!E128</f>
        <v>11</v>
      </c>
      <c r="E145" s="243">
        <f>'[2]2015'!F128</f>
        <v>15</v>
      </c>
      <c r="F145" s="243">
        <v>13.454545454545455</v>
      </c>
      <c r="G145" s="243">
        <v>20.545454545454547</v>
      </c>
      <c r="H145" s="243">
        <v>74</v>
      </c>
      <c r="I145" s="243">
        <v>105</v>
      </c>
      <c r="J145" s="243">
        <v>87.545454545454547</v>
      </c>
      <c r="K145" s="243">
        <f>'[2]2015'!E1763</f>
        <v>23</v>
      </c>
    </row>
    <row r="146" spans="1:11" x14ac:dyDescent="0.25">
      <c r="A146" s="242" t="s">
        <v>11</v>
      </c>
      <c r="B146" s="243">
        <v>1</v>
      </c>
      <c r="C146" s="243">
        <v>2</v>
      </c>
      <c r="D146" s="243">
        <f>'[2]2015'!E131</f>
        <v>4</v>
      </c>
      <c r="E146" s="243">
        <f>'[2]2015'!F131</f>
        <v>34</v>
      </c>
      <c r="F146" s="243">
        <v>15.5</v>
      </c>
      <c r="G146" s="243">
        <v>74</v>
      </c>
      <c r="H146" s="243">
        <v>39</v>
      </c>
      <c r="I146" s="243">
        <v>180</v>
      </c>
      <c r="J146" s="243">
        <v>105</v>
      </c>
      <c r="K146" s="243"/>
    </row>
    <row r="147" spans="1:11" x14ac:dyDescent="0.25">
      <c r="A147" s="242" t="s">
        <v>12</v>
      </c>
      <c r="B147" s="243">
        <v>11</v>
      </c>
      <c r="C147" s="243">
        <v>22</v>
      </c>
      <c r="D147" s="243">
        <f>'[2]2015'!E154</f>
        <v>2</v>
      </c>
      <c r="E147" s="243">
        <f>'[2]2015'!F154</f>
        <v>4</v>
      </c>
      <c r="F147" s="243">
        <v>2.2727272727272729</v>
      </c>
      <c r="G147" s="243">
        <v>13.181818181818182</v>
      </c>
      <c r="H147" s="243">
        <v>7</v>
      </c>
      <c r="I147" s="243">
        <v>118</v>
      </c>
      <c r="J147" s="243">
        <v>81.818181818181813</v>
      </c>
      <c r="K147" s="243"/>
    </row>
    <row r="148" spans="1:11" x14ac:dyDescent="0.25">
      <c r="A148" s="242" t="s">
        <v>13</v>
      </c>
      <c r="B148" s="243">
        <v>1</v>
      </c>
      <c r="C148" s="243">
        <v>3</v>
      </c>
      <c r="D148" s="243">
        <f>'[2]2015'!E158</f>
        <v>2</v>
      </c>
      <c r="E148" s="243">
        <f>'[2]2015'!F158</f>
        <v>8</v>
      </c>
      <c r="F148" s="243">
        <v>3.3333333333333335</v>
      </c>
      <c r="G148" s="243">
        <v>16.666666666666668</v>
      </c>
      <c r="H148" s="243">
        <v>62</v>
      </c>
      <c r="I148" s="243">
        <v>172</v>
      </c>
      <c r="J148" s="243">
        <v>125.33333333333333</v>
      </c>
      <c r="K148" s="243"/>
    </row>
    <row r="149" spans="1:11" x14ac:dyDescent="0.25">
      <c r="A149" s="242" t="s">
        <v>14</v>
      </c>
      <c r="B149" s="243">
        <v>7</v>
      </c>
      <c r="C149" s="243">
        <v>10</v>
      </c>
      <c r="D149" s="243">
        <f>'[2]2015'!E169</f>
        <v>10</v>
      </c>
      <c r="E149" s="243">
        <f>'[2]2015'!F169</f>
        <v>23</v>
      </c>
      <c r="F149" s="243">
        <v>20.5</v>
      </c>
      <c r="G149" s="243">
        <v>38</v>
      </c>
      <c r="H149" s="243">
        <v>59</v>
      </c>
      <c r="I149" s="243">
        <v>145</v>
      </c>
      <c r="J149" s="243">
        <v>155.1</v>
      </c>
      <c r="K149" s="243"/>
    </row>
    <row r="150" spans="1:11" x14ac:dyDescent="0.25">
      <c r="A150" s="242" t="s">
        <v>15</v>
      </c>
      <c r="B150" s="243">
        <v>17</v>
      </c>
      <c r="C150" s="243">
        <v>27</v>
      </c>
      <c r="D150" s="243">
        <f>'[2]2015'!E197</f>
        <v>2</v>
      </c>
      <c r="E150" s="243">
        <f>'[2]2015'!F197</f>
        <v>7</v>
      </c>
      <c r="F150" s="243">
        <v>5.6296296296296298</v>
      </c>
      <c r="G150" s="243">
        <v>16.37037037037037</v>
      </c>
      <c r="H150" s="243">
        <v>19</v>
      </c>
      <c r="I150" s="243">
        <v>284</v>
      </c>
      <c r="J150" s="243">
        <v>86.111111111111114</v>
      </c>
      <c r="K150" s="243">
        <f>'[2]2015'!E1765</f>
        <v>23</v>
      </c>
    </row>
    <row r="151" spans="1:11" x14ac:dyDescent="0.25">
      <c r="A151" s="242" t="s">
        <v>16</v>
      </c>
      <c r="B151" s="243">
        <v>10</v>
      </c>
      <c r="C151" s="243">
        <v>24</v>
      </c>
      <c r="D151" s="243">
        <f>'[2]2015'!E222</f>
        <v>7</v>
      </c>
      <c r="E151" s="243">
        <f>'[2]2015'!F222</f>
        <v>22</v>
      </c>
      <c r="F151" s="243">
        <v>4.083333333333333</v>
      </c>
      <c r="G151" s="243">
        <v>14.375</v>
      </c>
      <c r="H151" s="243">
        <v>44</v>
      </c>
      <c r="I151" s="243">
        <v>66</v>
      </c>
      <c r="J151" s="243">
        <v>46.166666666666664</v>
      </c>
      <c r="K151" s="243"/>
    </row>
    <row r="152" spans="1:11" x14ac:dyDescent="0.25">
      <c r="A152" s="242" t="s">
        <v>17</v>
      </c>
      <c r="B152" s="243">
        <v>12</v>
      </c>
      <c r="C152" s="243">
        <v>32</v>
      </c>
      <c r="D152" s="243">
        <f>'[2]2015'!E255</f>
        <v>5</v>
      </c>
      <c r="E152" s="243">
        <f>'[2]2015'!F255</f>
        <v>10</v>
      </c>
      <c r="F152" s="243">
        <v>10.90625</v>
      </c>
      <c r="G152" s="243">
        <v>19.705882352941178</v>
      </c>
      <c r="H152" s="243">
        <v>51</v>
      </c>
      <c r="I152" s="243">
        <v>156</v>
      </c>
      <c r="J152" s="243">
        <v>102.38235294117646</v>
      </c>
      <c r="K152" s="243">
        <f>'[2]2015'!E1780</f>
        <v>29</v>
      </c>
    </row>
    <row r="153" spans="1:11" x14ac:dyDescent="0.25">
      <c r="A153" s="242" t="s">
        <v>18</v>
      </c>
      <c r="B153" s="243">
        <v>22</v>
      </c>
      <c r="C153" s="243">
        <v>67</v>
      </c>
      <c r="D153" s="243">
        <f>'[2]2015'!E323</f>
        <v>36</v>
      </c>
      <c r="E153" s="243">
        <f>'[2]2015'!F323</f>
        <v>92</v>
      </c>
      <c r="F153" s="243">
        <v>15.492537313432836</v>
      </c>
      <c r="G153" s="243">
        <v>33.671641791044777</v>
      </c>
      <c r="H153" s="243">
        <v>157</v>
      </c>
      <c r="I153" s="243">
        <v>236</v>
      </c>
      <c r="J153" s="243">
        <v>105.19402985074628</v>
      </c>
      <c r="K153" s="243">
        <f>'[2]2015'!E1782</f>
        <v>6</v>
      </c>
    </row>
    <row r="154" spans="1:11" x14ac:dyDescent="0.25">
      <c r="A154" s="242" t="s">
        <v>20</v>
      </c>
      <c r="B154" s="243">
        <v>8</v>
      </c>
      <c r="C154" s="243">
        <v>8</v>
      </c>
      <c r="D154" s="243">
        <f>'[2]2015'!E332</f>
        <v>2</v>
      </c>
      <c r="E154" s="243">
        <f>'[2]2015'!F332</f>
        <v>2</v>
      </c>
      <c r="F154" s="243">
        <v>4.875</v>
      </c>
      <c r="G154" s="243">
        <v>10.375</v>
      </c>
      <c r="H154" s="243">
        <v>2.5</v>
      </c>
      <c r="I154" s="243">
        <v>106</v>
      </c>
      <c r="J154" s="243">
        <v>56.625</v>
      </c>
      <c r="K154" s="243"/>
    </row>
    <row r="155" spans="1:11" x14ac:dyDescent="0.25">
      <c r="A155" s="242" t="s">
        <v>21</v>
      </c>
      <c r="B155" s="243">
        <v>4</v>
      </c>
      <c r="C155" s="243">
        <v>11</v>
      </c>
      <c r="D155" s="243">
        <f>'[2]2015'!E344</f>
        <v>2</v>
      </c>
      <c r="E155" s="243">
        <f>'[2]2015'!F344</f>
        <v>3</v>
      </c>
      <c r="F155" s="243">
        <v>2</v>
      </c>
      <c r="G155" s="243">
        <v>6.5454545454545459</v>
      </c>
      <c r="H155" s="243">
        <v>7</v>
      </c>
      <c r="I155" s="243">
        <v>82</v>
      </c>
      <c r="J155" s="243">
        <v>40.090909090909093</v>
      </c>
      <c r="K155" s="243"/>
    </row>
    <row r="156" spans="1:11" x14ac:dyDescent="0.25">
      <c r="A156" s="242" t="s">
        <v>22</v>
      </c>
      <c r="B156" s="243">
        <v>2</v>
      </c>
      <c r="C156" s="243">
        <v>4</v>
      </c>
      <c r="D156" s="243">
        <f>'[2]2015'!E349</f>
        <v>2</v>
      </c>
      <c r="E156" s="243">
        <f>'[2]2015'!F349</f>
        <v>2</v>
      </c>
      <c r="F156" s="243">
        <v>2</v>
      </c>
      <c r="G156" s="243">
        <v>6.75</v>
      </c>
      <c r="H156" s="243">
        <v>21</v>
      </c>
      <c r="I156" s="243">
        <v>205</v>
      </c>
      <c r="J156" s="243">
        <v>107.75</v>
      </c>
      <c r="K156" s="243"/>
    </row>
    <row r="157" spans="1:11" x14ac:dyDescent="0.25">
      <c r="A157" s="242" t="s">
        <v>909</v>
      </c>
      <c r="B157" s="243">
        <v>13</v>
      </c>
      <c r="C157" s="243">
        <v>31</v>
      </c>
      <c r="D157" s="243">
        <f>'[2]2015'!E381</f>
        <v>2</v>
      </c>
      <c r="E157" s="243">
        <f>'[2]2015'!F381</f>
        <v>3</v>
      </c>
      <c r="F157" s="243">
        <v>5.4516129032258061</v>
      </c>
      <c r="G157" s="243">
        <v>17.451612903225808</v>
      </c>
      <c r="H157" s="243">
        <v>72</v>
      </c>
      <c r="I157" s="243">
        <v>262</v>
      </c>
      <c r="J157" s="243">
        <v>90.225806451612897</v>
      </c>
      <c r="K157" s="243">
        <f>'[2]2015'!E1814</f>
        <v>30</v>
      </c>
    </row>
    <row r="158" spans="1:11" x14ac:dyDescent="0.25">
      <c r="A158" s="242" t="s">
        <v>24</v>
      </c>
      <c r="B158" s="243">
        <v>13</v>
      </c>
      <c r="C158" s="243">
        <v>27</v>
      </c>
      <c r="D158" s="243">
        <f>'[2]2015'!E409</f>
        <v>4</v>
      </c>
      <c r="E158" s="243">
        <f>'[2]2015'!F409</f>
        <v>7</v>
      </c>
      <c r="F158" s="243">
        <v>8.6296296296296298</v>
      </c>
      <c r="G158" s="243">
        <v>22.703703703703702</v>
      </c>
      <c r="H158" s="243">
        <v>53</v>
      </c>
      <c r="I158" s="243">
        <v>165</v>
      </c>
      <c r="J158" s="243">
        <v>122.5925925925926</v>
      </c>
      <c r="K158" s="243"/>
    </row>
    <row r="159" spans="1:11" x14ac:dyDescent="0.25">
      <c r="A159" s="242" t="s">
        <v>41</v>
      </c>
      <c r="B159" s="243">
        <v>2</v>
      </c>
      <c r="C159" s="243">
        <v>6</v>
      </c>
      <c r="D159" s="243">
        <f>'[2]2015'!E416</f>
        <v>4</v>
      </c>
      <c r="E159" s="243">
        <f>'[2]2015'!F416</f>
        <v>8</v>
      </c>
      <c r="F159" s="243">
        <v>9.3333333333333339</v>
      </c>
      <c r="G159" s="243">
        <v>10.666666666666666</v>
      </c>
      <c r="H159" s="243">
        <v>13</v>
      </c>
      <c r="I159" s="243">
        <v>88</v>
      </c>
      <c r="J159" s="243">
        <v>34.833333333333336</v>
      </c>
      <c r="K159" s="243"/>
    </row>
    <row r="160" spans="1:11" x14ac:dyDescent="0.25">
      <c r="A160" s="242" t="s">
        <v>25</v>
      </c>
      <c r="B160" s="243">
        <v>5</v>
      </c>
      <c r="C160" s="243">
        <v>21</v>
      </c>
      <c r="D160" s="243">
        <f>'[2]2015'!E438</f>
        <v>5</v>
      </c>
      <c r="E160" s="243">
        <f>'[2]2015'!F438</f>
        <v>11</v>
      </c>
      <c r="F160" s="243">
        <v>6.9047619047619051</v>
      </c>
      <c r="G160" s="243">
        <v>30.19047619047619</v>
      </c>
      <c r="H160" s="243">
        <v>21</v>
      </c>
      <c r="I160" s="243">
        <v>434</v>
      </c>
      <c r="J160" s="243">
        <v>159.1904761904762</v>
      </c>
      <c r="K160" s="243"/>
    </row>
    <row r="161" spans="1:11" x14ac:dyDescent="0.25">
      <c r="A161" s="242" t="s">
        <v>902</v>
      </c>
      <c r="B161" s="243">
        <v>8</v>
      </c>
      <c r="C161" s="243">
        <v>31</v>
      </c>
      <c r="D161" s="243">
        <f>'[2]2015'!E470</f>
        <v>5</v>
      </c>
      <c r="E161" s="243">
        <f>'[2]2015'!F470</f>
        <v>16</v>
      </c>
      <c r="F161" s="243">
        <v>10.870967741935484</v>
      </c>
      <c r="G161" s="243">
        <v>21</v>
      </c>
      <c r="H161" s="243">
        <v>25</v>
      </c>
      <c r="I161" s="243">
        <v>90</v>
      </c>
      <c r="J161" s="243">
        <v>64.645161290322577</v>
      </c>
      <c r="K161" s="243">
        <f>'[2]2015'!E1828</f>
        <v>10</v>
      </c>
    </row>
    <row r="162" spans="1:11" x14ac:dyDescent="0.25">
      <c r="A162" s="242" t="s">
        <v>82</v>
      </c>
      <c r="B162" s="243">
        <v>9</v>
      </c>
      <c r="C162" s="243">
        <v>22</v>
      </c>
      <c r="D162" s="243">
        <f>'[2]2015'!E493</f>
        <v>2</v>
      </c>
      <c r="E162" s="243">
        <f>'[2]2015'!F493</f>
        <v>7</v>
      </c>
      <c r="F162" s="243">
        <v>5.2727272727272725</v>
      </c>
      <c r="G162" s="243">
        <v>20.272727272727273</v>
      </c>
      <c r="H162" s="243">
        <v>20</v>
      </c>
      <c r="I162" s="243">
        <v>93</v>
      </c>
      <c r="J162" s="243">
        <v>81.090909090909093</v>
      </c>
      <c r="K162" s="243"/>
    </row>
    <row r="163" spans="1:11" x14ac:dyDescent="0.25">
      <c r="A163" s="242" t="s">
        <v>30</v>
      </c>
      <c r="B163" s="243">
        <v>17</v>
      </c>
      <c r="C163" s="243">
        <v>53</v>
      </c>
      <c r="D163" s="243">
        <f>'[2]2015'!E547</f>
        <v>12</v>
      </c>
      <c r="E163" s="243">
        <f>'[2]2015'!F547</f>
        <v>35</v>
      </c>
      <c r="F163" s="243">
        <v>10.679245283018869</v>
      </c>
      <c r="G163" s="243">
        <v>28.566037735849058</v>
      </c>
      <c r="H163" s="243">
        <v>87</v>
      </c>
      <c r="I163" s="243">
        <v>238</v>
      </c>
      <c r="J163" s="243">
        <v>181.71698113207546</v>
      </c>
      <c r="K163" s="243"/>
    </row>
    <row r="164" spans="1:11" x14ac:dyDescent="0.25">
      <c r="A164" s="242" t="s">
        <v>31</v>
      </c>
      <c r="B164" s="243">
        <v>3</v>
      </c>
      <c r="C164" s="243">
        <v>5</v>
      </c>
      <c r="D164" s="243">
        <f>'[2]2015'!E553</f>
        <v>21</v>
      </c>
      <c r="E164" s="243">
        <f>'[2]2015'!F553</f>
        <v>27</v>
      </c>
      <c r="F164" s="243">
        <v>25.8</v>
      </c>
      <c r="G164" s="243">
        <v>29.2</v>
      </c>
      <c r="H164" s="243">
        <v>52</v>
      </c>
      <c r="I164" s="243">
        <v>194</v>
      </c>
      <c r="J164" s="243">
        <v>147.375</v>
      </c>
      <c r="K164" s="243"/>
    </row>
    <row r="165" spans="1:11" x14ac:dyDescent="0.25">
      <c r="A165" s="242" t="s">
        <v>32</v>
      </c>
      <c r="B165" s="243">
        <v>8</v>
      </c>
      <c r="C165" s="243">
        <v>16</v>
      </c>
      <c r="D165" s="243">
        <f>'[2]2015'!E570</f>
        <v>2</v>
      </c>
      <c r="E165" s="243">
        <f>'[2]2015'!F570</f>
        <v>15</v>
      </c>
      <c r="F165" s="243">
        <v>7.375</v>
      </c>
      <c r="G165" s="243">
        <v>51.4375</v>
      </c>
      <c r="H165" s="243">
        <v>24</v>
      </c>
      <c r="I165" s="243">
        <v>272</v>
      </c>
      <c r="J165" s="243">
        <v>103.8125</v>
      </c>
      <c r="K165" s="243">
        <f>'[2]2015'!E1835</f>
        <v>16</v>
      </c>
    </row>
    <row r="200" spans="4:4" x14ac:dyDescent="0.25">
      <c r="D200" s="258"/>
    </row>
    <row r="201" spans="4:4" x14ac:dyDescent="0.25">
      <c r="D201" s="258"/>
    </row>
  </sheetData>
  <mergeCells count="35">
    <mergeCell ref="AK45:AM45"/>
    <mergeCell ref="D67:F67"/>
    <mergeCell ref="H67:J67"/>
    <mergeCell ref="A2:A4"/>
    <mergeCell ref="B2:F2"/>
    <mergeCell ref="G2:K2"/>
    <mergeCell ref="L2:Y2"/>
    <mergeCell ref="Z2:AM2"/>
    <mergeCell ref="F3:F4"/>
    <mergeCell ref="AB3:AD3"/>
    <mergeCell ref="AE3:AG3"/>
    <mergeCell ref="AH3:AJ3"/>
    <mergeCell ref="AK3:AM3"/>
    <mergeCell ref="AA3:AA4"/>
    <mergeCell ref="M3:M4"/>
    <mergeCell ref="N3:P3"/>
    <mergeCell ref="Q3:S3"/>
    <mergeCell ref="T3:V3"/>
    <mergeCell ref="W3:Y3"/>
    <mergeCell ref="D133:F133"/>
    <mergeCell ref="H133:J133"/>
    <mergeCell ref="B42:K43"/>
    <mergeCell ref="M42:AM43"/>
    <mergeCell ref="G3:G4"/>
    <mergeCell ref="H3:H4"/>
    <mergeCell ref="I3:I4"/>
    <mergeCell ref="J3:J4"/>
    <mergeCell ref="K3:K4"/>
    <mergeCell ref="B3:B4"/>
    <mergeCell ref="C3:C4"/>
    <mergeCell ref="D3:D4"/>
    <mergeCell ref="E3:E4"/>
    <mergeCell ref="Z3:Z4"/>
    <mergeCell ref="L3:L4"/>
    <mergeCell ref="AH45:AJ45"/>
  </mergeCells>
  <conditionalFormatting sqref="J25:J33 J23 J20 J14:J17 J11:J12 J9 J5 J7">
    <cfRule type="cellIs" dxfId="2" priority="3" operator="greaterThan">
      <formula>40</formula>
    </cfRule>
  </conditionalFormatting>
  <conditionalFormatting sqref="K38 K33 K23:K31 K20 K14:K17 K11:K12 K5 K7:K9">
    <cfRule type="cellIs" dxfId="1" priority="2" operator="greaterThan">
      <formula>200</formula>
    </cfRule>
  </conditionalFormatting>
  <conditionalFormatting sqref="I38 I25:I34 I23 I20 I5 I7:I17">
    <cfRule type="cellIs" dxfId="0" priority="1" operator="greaterThan">
      <formula>50</formula>
    </cfRule>
  </conditionalFormatting>
  <printOptions horizontalCentered="1" verticalCentered="1"/>
  <pageMargins left="0.34" right="0.36" top="0.55118110236220474" bottom="0.51" header="0.31496062992125984" footer="0.31496062992125984"/>
  <pageSetup scale="79" fitToWidth="0" orientation="landscape" r:id="rId1"/>
  <colBreaks count="1" manualBreakCount="1">
    <brk id="11" max="42"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V70"/>
  <sheetViews>
    <sheetView view="pageBreakPreview" topLeftCell="A55" zoomScaleNormal="100" zoomScaleSheetLayoutView="100" workbookViewId="0">
      <selection activeCell="B52" sqref="A52:N76"/>
    </sheetView>
  </sheetViews>
  <sheetFormatPr defaultColWidth="8.85546875" defaultRowHeight="15" x14ac:dyDescent="0.25"/>
  <cols>
    <col min="1" max="1" width="11.7109375" style="21" customWidth="1"/>
    <col min="2" max="2" width="8.42578125" style="21" customWidth="1"/>
    <col min="3" max="4" width="7.5703125" style="21" customWidth="1"/>
    <col min="5" max="5" width="8.85546875" style="21" customWidth="1"/>
    <col min="6" max="6" width="6.7109375" style="21" customWidth="1"/>
    <col min="7" max="7" width="7.28515625" style="21" customWidth="1"/>
    <col min="8" max="8" width="7.7109375" style="21" customWidth="1"/>
    <col min="9" max="9" width="7" style="21" customWidth="1"/>
    <col min="10" max="10" width="7.5703125" style="21" customWidth="1"/>
    <col min="11" max="11" width="7.42578125" style="21" customWidth="1"/>
    <col min="12" max="12" width="6.85546875" style="21" customWidth="1"/>
    <col min="13" max="13" width="7.7109375" style="21" customWidth="1"/>
    <col min="14" max="14" width="8" style="21" customWidth="1"/>
    <col min="15" max="16384" width="8.85546875" style="21"/>
  </cols>
  <sheetData>
    <row r="2" spans="1:152" s="129" customFormat="1" ht="17.25" x14ac:dyDescent="0.3">
      <c r="A2" s="409" t="s">
        <v>1073</v>
      </c>
      <c r="B2" s="409"/>
      <c r="C2" s="409"/>
      <c r="D2" s="409"/>
      <c r="E2" s="409"/>
      <c r="F2" s="409"/>
      <c r="G2" s="409"/>
      <c r="H2" s="409"/>
      <c r="I2" s="409"/>
      <c r="J2" s="409"/>
      <c r="K2" s="409"/>
      <c r="L2" s="409"/>
      <c r="M2" s="409"/>
      <c r="N2" s="409"/>
      <c r="O2" s="409"/>
      <c r="P2" s="409"/>
    </row>
    <row r="3" spans="1:152" s="129" customFormat="1" x14ac:dyDescent="0.25">
      <c r="A3" s="410" t="s">
        <v>84</v>
      </c>
      <c r="B3" s="410"/>
      <c r="C3" s="410"/>
      <c r="D3" s="410"/>
      <c r="E3" s="410"/>
      <c r="F3" s="410"/>
      <c r="G3" s="410"/>
      <c r="H3" s="410"/>
      <c r="I3" s="410"/>
      <c r="J3" s="410"/>
      <c r="K3" s="410"/>
      <c r="L3" s="410"/>
      <c r="M3" s="410"/>
      <c r="N3" s="410"/>
      <c r="O3" s="410"/>
      <c r="P3" s="410"/>
      <c r="Q3" s="130"/>
      <c r="R3" s="130"/>
      <c r="S3" s="130"/>
      <c r="T3" s="130"/>
      <c r="U3" s="130"/>
      <c r="V3" s="130"/>
      <c r="W3" s="130"/>
      <c r="X3" s="130"/>
      <c r="Y3" s="130"/>
      <c r="Z3" s="130"/>
      <c r="AA3" s="130"/>
      <c r="AB3" s="130"/>
      <c r="AC3" s="130"/>
      <c r="AD3" s="130"/>
      <c r="AE3" s="130"/>
      <c r="AF3" s="130"/>
      <c r="AG3" s="130"/>
      <c r="AH3" s="130"/>
      <c r="AI3" s="130"/>
      <c r="AJ3" s="130"/>
      <c r="AK3" s="130"/>
      <c r="AL3" s="130"/>
      <c r="AM3" s="130"/>
      <c r="AN3" s="130"/>
      <c r="AO3" s="130"/>
      <c r="AP3" s="130"/>
      <c r="AQ3" s="130"/>
      <c r="AR3" s="130"/>
      <c r="AS3" s="130"/>
      <c r="AT3" s="130"/>
      <c r="AU3" s="130"/>
      <c r="AV3" s="130"/>
      <c r="AW3" s="130"/>
      <c r="AX3" s="130"/>
      <c r="AY3" s="130"/>
      <c r="AZ3" s="130"/>
      <c r="BA3" s="130"/>
      <c r="BB3" s="130"/>
      <c r="BC3" s="130"/>
      <c r="BD3" s="130"/>
      <c r="BE3" s="130"/>
      <c r="BF3" s="130"/>
      <c r="BG3" s="130"/>
      <c r="BH3" s="130"/>
      <c r="BI3" s="130"/>
      <c r="BJ3" s="130"/>
      <c r="BK3" s="130"/>
      <c r="BL3" s="130"/>
      <c r="BM3" s="130"/>
      <c r="BN3" s="130"/>
      <c r="BO3" s="130"/>
      <c r="BP3" s="130"/>
      <c r="BQ3" s="130"/>
      <c r="BR3" s="130"/>
      <c r="BS3" s="130"/>
      <c r="BT3" s="130"/>
      <c r="BU3" s="130"/>
      <c r="BV3" s="130"/>
      <c r="BW3" s="130"/>
      <c r="BX3" s="130"/>
      <c r="BY3" s="130"/>
      <c r="BZ3" s="130"/>
      <c r="CA3" s="130"/>
      <c r="CB3" s="130"/>
      <c r="CC3" s="130"/>
      <c r="CD3" s="130"/>
      <c r="CE3" s="130"/>
      <c r="CF3" s="130"/>
      <c r="CG3" s="130"/>
      <c r="CH3" s="130"/>
      <c r="CI3" s="130"/>
      <c r="CJ3" s="130"/>
      <c r="CK3" s="130"/>
      <c r="CL3" s="130"/>
      <c r="CM3" s="130"/>
      <c r="CN3" s="130"/>
      <c r="CO3" s="130"/>
      <c r="CP3" s="130"/>
      <c r="CQ3" s="130"/>
      <c r="CR3" s="130"/>
      <c r="CS3" s="130"/>
      <c r="CT3" s="130"/>
      <c r="CU3" s="130"/>
      <c r="CV3" s="130"/>
      <c r="CW3" s="130"/>
      <c r="CX3" s="130"/>
      <c r="CY3" s="130"/>
      <c r="CZ3" s="130"/>
      <c r="DA3" s="130"/>
      <c r="DB3" s="130"/>
      <c r="DC3" s="130"/>
      <c r="DD3" s="130"/>
      <c r="DE3" s="130"/>
      <c r="DF3" s="130"/>
      <c r="DG3" s="130"/>
      <c r="DH3" s="130"/>
      <c r="DI3" s="130"/>
      <c r="DJ3" s="130"/>
      <c r="DK3" s="130"/>
      <c r="DL3" s="130"/>
      <c r="DM3" s="130"/>
      <c r="DN3" s="130"/>
      <c r="DO3" s="130"/>
      <c r="DP3" s="130"/>
      <c r="DQ3" s="130"/>
      <c r="DR3" s="130"/>
      <c r="DS3" s="130"/>
      <c r="DT3" s="130"/>
      <c r="DU3" s="130"/>
      <c r="DV3" s="130"/>
      <c r="DW3" s="130"/>
      <c r="DX3" s="130"/>
      <c r="DY3" s="130"/>
      <c r="DZ3" s="130"/>
      <c r="EA3" s="130"/>
      <c r="EB3" s="130"/>
      <c r="EC3" s="130"/>
      <c r="ED3" s="130"/>
      <c r="EE3" s="130"/>
      <c r="EF3" s="130"/>
      <c r="EG3" s="130"/>
      <c r="EH3" s="130"/>
      <c r="EI3" s="130"/>
      <c r="EJ3" s="130"/>
      <c r="EK3" s="130"/>
      <c r="EL3" s="130"/>
      <c r="EM3" s="130"/>
      <c r="EN3" s="130"/>
      <c r="EO3" s="130"/>
      <c r="EP3" s="130"/>
      <c r="EQ3" s="130"/>
      <c r="ER3" s="130"/>
      <c r="ES3" s="130"/>
      <c r="ET3" s="130"/>
      <c r="EU3" s="130"/>
    </row>
    <row r="4" spans="1:152" s="144" customFormat="1" ht="12.75" customHeight="1" x14ac:dyDescent="0.25">
      <c r="A4" s="411" t="s">
        <v>924</v>
      </c>
      <c r="B4" s="411"/>
      <c r="C4" s="411"/>
      <c r="D4" s="411"/>
      <c r="E4" s="411"/>
      <c r="F4" s="411"/>
      <c r="G4" s="411"/>
      <c r="H4" s="411"/>
      <c r="I4" s="411"/>
      <c r="J4" s="411"/>
      <c r="K4" s="411"/>
      <c r="L4" s="411"/>
      <c r="M4" s="411"/>
      <c r="N4" s="411"/>
      <c r="O4" s="411"/>
      <c r="P4" s="411"/>
      <c r="Q4" s="143"/>
      <c r="R4" s="143"/>
      <c r="S4" s="143"/>
      <c r="T4" s="143"/>
      <c r="U4" s="143"/>
      <c r="V4" s="143"/>
      <c r="W4" s="143"/>
      <c r="X4" s="143"/>
      <c r="Y4" s="143"/>
      <c r="Z4" s="143"/>
      <c r="AA4" s="143"/>
      <c r="AB4" s="143"/>
      <c r="AC4" s="143"/>
      <c r="AD4" s="143"/>
      <c r="AE4" s="143"/>
      <c r="AF4" s="143"/>
      <c r="AG4" s="143"/>
      <c r="AH4" s="143"/>
      <c r="AI4" s="143"/>
      <c r="AJ4" s="143"/>
      <c r="AK4" s="143"/>
      <c r="AL4" s="143"/>
      <c r="AM4" s="143"/>
      <c r="AN4" s="143"/>
      <c r="AO4" s="143"/>
      <c r="AP4" s="143"/>
      <c r="AQ4" s="143"/>
      <c r="AR4" s="143"/>
      <c r="AS4" s="143"/>
      <c r="AT4" s="143"/>
      <c r="AU4" s="143"/>
      <c r="AV4" s="143"/>
      <c r="AW4" s="143"/>
      <c r="AX4" s="143"/>
      <c r="AY4" s="143"/>
      <c r="AZ4" s="143"/>
      <c r="BA4" s="143"/>
      <c r="BB4" s="143"/>
      <c r="BC4" s="143"/>
      <c r="BD4" s="143"/>
      <c r="BE4" s="143"/>
      <c r="BF4" s="143"/>
      <c r="BG4" s="143"/>
      <c r="BH4" s="143"/>
      <c r="BI4" s="143"/>
      <c r="BJ4" s="143"/>
      <c r="BK4" s="143"/>
      <c r="BL4" s="143"/>
      <c r="BM4" s="143"/>
      <c r="BN4" s="143"/>
      <c r="BO4" s="143"/>
      <c r="BP4" s="143"/>
      <c r="BQ4" s="143"/>
      <c r="BR4" s="143"/>
      <c r="BS4" s="143"/>
      <c r="BT4" s="143"/>
      <c r="BU4" s="143"/>
      <c r="BV4" s="143"/>
      <c r="BW4" s="143"/>
      <c r="BX4" s="143"/>
      <c r="BY4" s="143"/>
      <c r="BZ4" s="143"/>
      <c r="CA4" s="143"/>
      <c r="CB4" s="143"/>
      <c r="CC4" s="143"/>
      <c r="CD4" s="143"/>
      <c r="CE4" s="143"/>
      <c r="CF4" s="143"/>
      <c r="CG4" s="143"/>
      <c r="CH4" s="143"/>
      <c r="CI4" s="143"/>
      <c r="CJ4" s="143"/>
      <c r="CK4" s="143"/>
      <c r="CL4" s="143"/>
      <c r="CM4" s="143"/>
      <c r="CN4" s="143"/>
      <c r="CO4" s="143"/>
      <c r="CP4" s="143"/>
      <c r="CQ4" s="143"/>
      <c r="CR4" s="143"/>
      <c r="CS4" s="143"/>
      <c r="CT4" s="143"/>
      <c r="CU4" s="143"/>
      <c r="CV4" s="143"/>
      <c r="CW4" s="143"/>
      <c r="CX4" s="143"/>
      <c r="CY4" s="143"/>
      <c r="CZ4" s="143"/>
      <c r="DA4" s="143"/>
      <c r="DB4" s="143"/>
      <c r="DC4" s="143"/>
      <c r="DD4" s="143"/>
      <c r="DE4" s="143"/>
      <c r="DF4" s="143"/>
      <c r="DG4" s="143"/>
      <c r="DH4" s="143"/>
      <c r="DI4" s="143"/>
      <c r="DJ4" s="143"/>
      <c r="DK4" s="143"/>
      <c r="DL4" s="143"/>
      <c r="DM4" s="143"/>
      <c r="DN4" s="143"/>
      <c r="DO4" s="143"/>
      <c r="DP4" s="143"/>
      <c r="DQ4" s="143"/>
      <c r="DR4" s="143"/>
      <c r="DS4" s="143"/>
      <c r="DT4" s="143"/>
      <c r="DU4" s="143"/>
      <c r="DV4" s="143"/>
      <c r="DW4" s="143"/>
      <c r="DX4" s="143"/>
      <c r="DY4" s="143"/>
      <c r="DZ4" s="143"/>
      <c r="EA4" s="143"/>
      <c r="EB4" s="143"/>
      <c r="EC4" s="143"/>
      <c r="ED4" s="143"/>
      <c r="EE4" s="143"/>
      <c r="EF4" s="143"/>
      <c r="EG4" s="143"/>
      <c r="EH4" s="143"/>
      <c r="EI4" s="143"/>
      <c r="EJ4" s="143"/>
      <c r="EK4" s="143"/>
      <c r="EL4" s="143"/>
      <c r="EM4" s="143"/>
      <c r="EN4" s="143"/>
      <c r="EO4" s="143"/>
      <c r="EP4" s="143"/>
      <c r="EQ4" s="143"/>
      <c r="ER4" s="143"/>
      <c r="ES4" s="143"/>
    </row>
    <row r="5" spans="1:152" s="144" customFormat="1" ht="3.75" customHeight="1" x14ac:dyDescent="0.25">
      <c r="A5" s="408"/>
      <c r="B5" s="408"/>
      <c r="C5" s="408"/>
      <c r="D5" s="408"/>
      <c r="E5" s="408"/>
      <c r="F5" s="408"/>
      <c r="G5" s="408"/>
      <c r="H5" s="408"/>
      <c r="I5" s="408"/>
      <c r="J5" s="408"/>
      <c r="K5" s="408"/>
      <c r="L5" s="408"/>
      <c r="M5" s="408"/>
      <c r="N5" s="408"/>
      <c r="O5" s="408"/>
      <c r="P5" s="408"/>
      <c r="Q5" s="143"/>
      <c r="R5" s="143"/>
      <c r="S5" s="143"/>
      <c r="T5" s="143"/>
      <c r="U5" s="143"/>
      <c r="V5" s="143"/>
      <c r="W5" s="143"/>
      <c r="X5" s="143"/>
      <c r="Y5" s="143"/>
      <c r="Z5" s="143"/>
      <c r="AA5" s="143"/>
      <c r="AB5" s="143"/>
      <c r="AC5" s="143"/>
      <c r="AD5" s="143"/>
      <c r="AE5" s="143"/>
      <c r="AF5" s="143"/>
      <c r="AG5" s="143"/>
      <c r="AH5" s="143"/>
      <c r="AI5" s="143"/>
      <c r="AJ5" s="143"/>
      <c r="AK5" s="143"/>
      <c r="AL5" s="143"/>
      <c r="AM5" s="143"/>
      <c r="AN5" s="143"/>
      <c r="AO5" s="143"/>
      <c r="AP5" s="143"/>
      <c r="AQ5" s="143"/>
      <c r="AR5" s="143"/>
      <c r="AS5" s="143"/>
      <c r="AT5" s="143"/>
      <c r="AU5" s="143"/>
      <c r="AV5" s="143"/>
      <c r="AW5" s="143"/>
      <c r="AX5" s="143"/>
      <c r="AY5" s="143"/>
      <c r="AZ5" s="143"/>
      <c r="BA5" s="143"/>
      <c r="BB5" s="143"/>
      <c r="BC5" s="143"/>
      <c r="BD5" s="143"/>
      <c r="BE5" s="143"/>
      <c r="BF5" s="143"/>
      <c r="BG5" s="143"/>
      <c r="BH5" s="143"/>
      <c r="BI5" s="143"/>
      <c r="BJ5" s="143"/>
      <c r="BK5" s="143"/>
      <c r="BL5" s="143"/>
      <c r="BM5" s="143"/>
      <c r="BN5" s="143"/>
      <c r="BO5" s="143"/>
      <c r="BP5" s="143"/>
      <c r="BQ5" s="143"/>
      <c r="BR5" s="143"/>
      <c r="BS5" s="143"/>
      <c r="BT5" s="143"/>
      <c r="BU5" s="143"/>
      <c r="BV5" s="143"/>
      <c r="BW5" s="143"/>
      <c r="BX5" s="143"/>
      <c r="BY5" s="143"/>
      <c r="BZ5" s="143"/>
      <c r="CA5" s="143"/>
      <c r="CB5" s="143"/>
      <c r="CC5" s="143"/>
      <c r="CD5" s="143"/>
      <c r="CE5" s="143"/>
      <c r="CF5" s="143"/>
      <c r="CG5" s="143"/>
      <c r="CH5" s="143"/>
      <c r="CI5" s="143"/>
      <c r="CJ5" s="143"/>
      <c r="CK5" s="143"/>
      <c r="CL5" s="143"/>
      <c r="CM5" s="143"/>
      <c r="CN5" s="143"/>
      <c r="CO5" s="143"/>
      <c r="CP5" s="143"/>
      <c r="CQ5" s="143"/>
      <c r="CR5" s="143"/>
      <c r="CS5" s="143"/>
      <c r="CT5" s="143"/>
      <c r="CU5" s="143"/>
      <c r="CV5" s="143"/>
      <c r="CW5" s="143"/>
      <c r="CX5" s="143"/>
      <c r="CY5" s="143"/>
      <c r="CZ5" s="143"/>
      <c r="DA5" s="143"/>
      <c r="DB5" s="143"/>
      <c r="DC5" s="143"/>
      <c r="DD5" s="143"/>
      <c r="DE5" s="143"/>
      <c r="DF5" s="143"/>
      <c r="DG5" s="143"/>
      <c r="DH5" s="143"/>
      <c r="DI5" s="143"/>
      <c r="DJ5" s="143"/>
      <c r="DK5" s="143"/>
      <c r="DL5" s="143"/>
      <c r="DM5" s="143"/>
      <c r="DN5" s="143"/>
      <c r="DO5" s="143"/>
      <c r="DP5" s="143"/>
      <c r="DQ5" s="143"/>
      <c r="DR5" s="143"/>
      <c r="DS5" s="143"/>
      <c r="DT5" s="143"/>
      <c r="DU5" s="143"/>
      <c r="DV5" s="143"/>
      <c r="DW5" s="143"/>
      <c r="DX5" s="143"/>
      <c r="DY5" s="143"/>
      <c r="DZ5" s="143"/>
      <c r="EA5" s="143"/>
      <c r="EB5" s="143"/>
      <c r="EC5" s="143"/>
      <c r="ED5" s="143"/>
      <c r="EE5" s="143"/>
      <c r="EF5" s="143"/>
      <c r="EG5" s="143"/>
      <c r="EH5" s="143"/>
      <c r="EI5" s="143"/>
      <c r="EJ5" s="143"/>
      <c r="EK5" s="143"/>
      <c r="EL5" s="143"/>
      <c r="EM5" s="143"/>
      <c r="EN5" s="143"/>
      <c r="EO5" s="143"/>
      <c r="EP5" s="143"/>
      <c r="EQ5" s="143"/>
      <c r="ER5" s="143"/>
      <c r="ES5" s="143"/>
    </row>
    <row r="6" spans="1:152" s="144" customFormat="1" ht="15.75" x14ac:dyDescent="0.25">
      <c r="A6" s="145" t="s">
        <v>85</v>
      </c>
      <c r="B6" s="146">
        <v>1996</v>
      </c>
      <c r="C6" s="146">
        <v>1997</v>
      </c>
      <c r="D6" s="146">
        <v>1998</v>
      </c>
      <c r="E6" s="146">
        <v>1999</v>
      </c>
      <c r="F6" s="146">
        <v>2000</v>
      </c>
      <c r="G6" s="146">
        <v>2001</v>
      </c>
      <c r="H6" s="146">
        <v>2002</v>
      </c>
      <c r="I6" s="146">
        <v>2003</v>
      </c>
      <c r="J6" s="146">
        <v>2004</v>
      </c>
      <c r="K6" s="147">
        <v>2008</v>
      </c>
      <c r="L6" s="148">
        <v>2009</v>
      </c>
      <c r="M6" s="146">
        <v>2012</v>
      </c>
      <c r="N6" s="145">
        <v>2013</v>
      </c>
      <c r="O6" s="145">
        <v>2014</v>
      </c>
      <c r="P6" s="145">
        <v>2015</v>
      </c>
      <c r="Q6" s="149"/>
      <c r="R6" s="149"/>
      <c r="S6" s="149"/>
      <c r="T6" s="149"/>
      <c r="U6" s="149"/>
      <c r="V6" s="149"/>
      <c r="W6" s="149"/>
      <c r="X6" s="149"/>
      <c r="Y6" s="149"/>
      <c r="Z6" s="149"/>
      <c r="AA6" s="149"/>
      <c r="AB6" s="149"/>
      <c r="AC6" s="149"/>
      <c r="AD6" s="149"/>
      <c r="AE6" s="149"/>
      <c r="AF6" s="149"/>
      <c r="AG6" s="149"/>
      <c r="AH6" s="149"/>
      <c r="AI6" s="149"/>
      <c r="AJ6" s="149"/>
      <c r="AK6" s="149"/>
      <c r="AL6" s="149"/>
      <c r="AM6" s="149"/>
      <c r="AN6" s="149"/>
      <c r="AO6" s="149"/>
      <c r="AP6" s="149"/>
      <c r="AQ6" s="149"/>
      <c r="AR6" s="149"/>
      <c r="AS6" s="149"/>
      <c r="AT6" s="149"/>
      <c r="AU6" s="149"/>
      <c r="AV6" s="149"/>
      <c r="AW6" s="149"/>
      <c r="AX6" s="149"/>
      <c r="AY6" s="149"/>
      <c r="AZ6" s="149"/>
      <c r="BA6" s="149"/>
      <c r="BB6" s="149"/>
      <c r="BC6" s="149"/>
      <c r="BD6" s="149"/>
      <c r="BE6" s="149"/>
      <c r="BF6" s="149"/>
      <c r="BG6" s="149"/>
      <c r="BH6" s="149"/>
      <c r="BI6" s="149"/>
      <c r="BJ6" s="149"/>
      <c r="BK6" s="149"/>
      <c r="BL6" s="149"/>
      <c r="BM6" s="149"/>
      <c r="BN6" s="149"/>
      <c r="BO6" s="149"/>
      <c r="BP6" s="149"/>
      <c r="BQ6" s="149"/>
      <c r="BR6" s="149"/>
      <c r="BS6" s="149"/>
      <c r="BT6" s="149"/>
      <c r="BU6" s="149"/>
      <c r="BV6" s="149"/>
      <c r="BW6" s="149"/>
      <c r="BX6" s="149"/>
      <c r="BY6" s="149"/>
      <c r="BZ6" s="149"/>
      <c r="CA6" s="149"/>
      <c r="CB6" s="149"/>
      <c r="CC6" s="149"/>
      <c r="CD6" s="149"/>
      <c r="CE6" s="149"/>
      <c r="CF6" s="149"/>
      <c r="CG6" s="149"/>
      <c r="CH6" s="149"/>
      <c r="CI6" s="149"/>
      <c r="CJ6" s="149"/>
      <c r="CK6" s="149"/>
      <c r="CL6" s="149"/>
      <c r="CM6" s="149"/>
      <c r="CN6" s="149"/>
      <c r="CO6" s="149"/>
      <c r="CP6" s="149"/>
      <c r="CQ6" s="149"/>
      <c r="CR6" s="149"/>
      <c r="CS6" s="149"/>
      <c r="CT6" s="149"/>
      <c r="CU6" s="149"/>
      <c r="CV6" s="149"/>
      <c r="CW6" s="149"/>
      <c r="CX6" s="149"/>
      <c r="CY6" s="149"/>
      <c r="CZ6" s="149"/>
      <c r="DA6" s="149"/>
      <c r="DB6" s="149"/>
      <c r="DC6" s="149"/>
      <c r="DD6" s="149"/>
      <c r="DE6" s="149"/>
      <c r="DF6" s="149"/>
      <c r="DG6" s="149"/>
      <c r="DH6" s="149"/>
      <c r="DI6" s="149"/>
      <c r="DJ6" s="149"/>
      <c r="DK6" s="149"/>
      <c r="DL6" s="149"/>
      <c r="DM6" s="149"/>
      <c r="DN6" s="149"/>
      <c r="DO6" s="149"/>
      <c r="DP6" s="149"/>
      <c r="DQ6" s="149"/>
      <c r="DR6" s="149"/>
      <c r="DS6" s="149"/>
      <c r="DT6" s="149"/>
      <c r="DU6" s="149"/>
      <c r="DV6" s="149"/>
      <c r="DW6" s="149"/>
      <c r="DX6" s="149"/>
      <c r="DY6" s="149"/>
      <c r="DZ6" s="149"/>
      <c r="EA6" s="149"/>
      <c r="EB6" s="149"/>
      <c r="EC6" s="149"/>
      <c r="ED6" s="149"/>
      <c r="EE6" s="149"/>
      <c r="EF6" s="149"/>
      <c r="EG6" s="149"/>
      <c r="EH6" s="149"/>
      <c r="EI6" s="149"/>
      <c r="EJ6" s="149"/>
      <c r="EK6" s="149"/>
      <c r="EL6" s="149"/>
      <c r="EM6" s="149"/>
      <c r="EN6" s="149"/>
      <c r="EO6" s="149"/>
      <c r="EP6" s="149"/>
      <c r="EQ6" s="149"/>
      <c r="ER6" s="149"/>
      <c r="ES6" s="149"/>
    </row>
    <row r="7" spans="1:152" s="129" customFormat="1" ht="22.5" customHeight="1" x14ac:dyDescent="0.25">
      <c r="A7" s="150" t="s">
        <v>86</v>
      </c>
      <c r="B7" s="151">
        <v>25</v>
      </c>
      <c r="C7" s="152">
        <v>15.1</v>
      </c>
      <c r="D7" s="153" t="s">
        <v>81</v>
      </c>
      <c r="E7" s="152">
        <v>12.2</v>
      </c>
      <c r="F7" s="152">
        <v>8.4</v>
      </c>
      <c r="G7" s="152">
        <v>10</v>
      </c>
      <c r="H7" s="152">
        <v>12.3</v>
      </c>
      <c r="I7" s="152">
        <v>16</v>
      </c>
      <c r="J7" s="152">
        <v>15.7</v>
      </c>
      <c r="K7" s="154">
        <v>12.33</v>
      </c>
      <c r="L7" s="155">
        <v>16</v>
      </c>
      <c r="M7" s="156">
        <v>12</v>
      </c>
      <c r="N7" s="157">
        <v>12</v>
      </c>
      <c r="O7" s="157">
        <v>13</v>
      </c>
      <c r="P7" s="157">
        <v>13</v>
      </c>
      <c r="Q7" s="133"/>
      <c r="R7" s="133"/>
      <c r="S7" s="133"/>
      <c r="T7" s="133"/>
      <c r="U7" s="133"/>
      <c r="V7" s="133"/>
      <c r="W7" s="133"/>
      <c r="X7" s="133"/>
      <c r="Y7" s="133"/>
      <c r="Z7" s="133"/>
      <c r="AA7" s="133"/>
      <c r="AB7" s="133"/>
      <c r="AC7" s="133"/>
      <c r="AD7" s="133"/>
      <c r="AE7" s="133"/>
      <c r="AF7" s="133"/>
      <c r="AG7" s="133"/>
      <c r="AH7" s="133"/>
      <c r="AI7" s="133"/>
      <c r="AJ7" s="133"/>
      <c r="AK7" s="133"/>
      <c r="AL7" s="133"/>
      <c r="AM7" s="133"/>
      <c r="AN7" s="133"/>
      <c r="AO7" s="133"/>
      <c r="AP7" s="133"/>
      <c r="AQ7" s="133"/>
      <c r="AR7" s="133"/>
      <c r="AS7" s="133"/>
      <c r="AT7" s="133"/>
      <c r="AU7" s="133"/>
      <c r="AV7" s="133"/>
      <c r="AW7" s="133"/>
      <c r="AX7" s="133"/>
      <c r="AY7" s="133"/>
      <c r="AZ7" s="133"/>
      <c r="BA7" s="133"/>
      <c r="BB7" s="133"/>
      <c r="BC7" s="133"/>
      <c r="BD7" s="133"/>
      <c r="BE7" s="133"/>
      <c r="BF7" s="133"/>
      <c r="BG7" s="133"/>
      <c r="BH7" s="133"/>
      <c r="BI7" s="133"/>
      <c r="BJ7" s="133"/>
      <c r="BK7" s="133"/>
      <c r="BL7" s="133"/>
      <c r="BM7" s="133"/>
      <c r="BN7" s="133"/>
      <c r="BO7" s="133"/>
      <c r="BP7" s="133"/>
      <c r="BQ7" s="133"/>
      <c r="BR7" s="133"/>
      <c r="BS7" s="133"/>
      <c r="BT7" s="133"/>
      <c r="BU7" s="133"/>
      <c r="BV7" s="133"/>
      <c r="BW7" s="133"/>
      <c r="BX7" s="133"/>
      <c r="BY7" s="133"/>
      <c r="BZ7" s="133"/>
      <c r="CA7" s="133"/>
      <c r="CB7" s="133"/>
      <c r="CC7" s="133"/>
      <c r="CD7" s="133"/>
      <c r="CE7" s="133"/>
      <c r="CF7" s="133"/>
      <c r="CG7" s="133"/>
      <c r="CH7" s="133"/>
      <c r="CI7" s="133"/>
      <c r="CJ7" s="133"/>
      <c r="CK7" s="133"/>
      <c r="CL7" s="133"/>
      <c r="CM7" s="133"/>
      <c r="CN7" s="133"/>
      <c r="CO7" s="133"/>
      <c r="CP7" s="133"/>
      <c r="CQ7" s="133"/>
      <c r="CR7" s="133"/>
      <c r="CS7" s="133"/>
      <c r="CT7" s="133"/>
      <c r="CU7" s="133"/>
      <c r="CV7" s="133"/>
      <c r="CW7" s="133"/>
      <c r="CX7" s="133"/>
      <c r="CY7" s="133"/>
      <c r="CZ7" s="133"/>
      <c r="DA7" s="133"/>
      <c r="DB7" s="133"/>
      <c r="DC7" s="133"/>
      <c r="DD7" s="133"/>
      <c r="DE7" s="133"/>
      <c r="DF7" s="133"/>
      <c r="DG7" s="133"/>
      <c r="DH7" s="133"/>
      <c r="DI7" s="133"/>
      <c r="DJ7" s="133"/>
      <c r="DK7" s="133"/>
      <c r="DL7" s="133"/>
      <c r="DM7" s="133"/>
      <c r="DN7" s="133"/>
      <c r="DO7" s="133"/>
      <c r="DP7" s="133"/>
      <c r="DQ7" s="133"/>
      <c r="DR7" s="133"/>
      <c r="DS7" s="133"/>
      <c r="DT7" s="133"/>
      <c r="DU7" s="133"/>
      <c r="DV7" s="133"/>
      <c r="DW7" s="133"/>
      <c r="DX7" s="133"/>
      <c r="DY7" s="133"/>
      <c r="DZ7" s="133"/>
      <c r="EA7" s="133"/>
      <c r="EB7" s="133"/>
      <c r="EC7" s="133"/>
      <c r="ED7" s="133"/>
      <c r="EE7" s="133"/>
      <c r="EF7" s="133"/>
      <c r="EG7" s="133"/>
      <c r="EH7" s="133"/>
      <c r="EI7" s="133"/>
      <c r="EJ7" s="133"/>
      <c r="EK7" s="133"/>
      <c r="EL7" s="133"/>
      <c r="EM7" s="133"/>
      <c r="EN7" s="133"/>
      <c r="EO7" s="133"/>
      <c r="EP7" s="133"/>
      <c r="EQ7" s="133"/>
      <c r="ER7" s="133"/>
      <c r="ES7" s="133"/>
      <c r="ET7" s="129">
        <f>EV7/6</f>
        <v>12.333333333333334</v>
      </c>
      <c r="EU7" s="127"/>
      <c r="EV7" s="129">
        <f>13+12+13+12+12+12</f>
        <v>74</v>
      </c>
    </row>
    <row r="8" spans="1:152" s="129" customFormat="1" ht="22.5" customHeight="1" x14ac:dyDescent="0.25">
      <c r="A8" s="150" t="s">
        <v>87</v>
      </c>
      <c r="B8" s="151">
        <v>20.7</v>
      </c>
      <c r="C8" s="152">
        <v>27.9</v>
      </c>
      <c r="D8" s="151">
        <v>20.3</v>
      </c>
      <c r="E8" s="152">
        <v>38.200000000000003</v>
      </c>
      <c r="F8" s="152">
        <v>20.7</v>
      </c>
      <c r="G8" s="152">
        <v>20</v>
      </c>
      <c r="H8" s="152">
        <v>13.4</v>
      </c>
      <c r="I8" s="152">
        <v>12</v>
      </c>
      <c r="J8" s="152">
        <v>8.5</v>
      </c>
      <c r="K8" s="154">
        <v>15.17</v>
      </c>
      <c r="L8" s="155">
        <v>14</v>
      </c>
      <c r="M8" s="156">
        <v>14</v>
      </c>
      <c r="N8" s="157">
        <v>13</v>
      </c>
      <c r="O8" s="157">
        <v>13</v>
      </c>
      <c r="P8" s="157">
        <v>6</v>
      </c>
      <c r="Q8" s="133"/>
      <c r="R8" s="133"/>
      <c r="S8" s="133"/>
      <c r="T8" s="133"/>
      <c r="U8" s="133"/>
      <c r="V8" s="133"/>
      <c r="W8" s="133"/>
      <c r="X8" s="133"/>
      <c r="Y8" s="133"/>
      <c r="Z8" s="133"/>
      <c r="AA8" s="133"/>
      <c r="AB8" s="133"/>
      <c r="AC8" s="133"/>
      <c r="AD8" s="133"/>
      <c r="AE8" s="133"/>
      <c r="AF8" s="133"/>
      <c r="AG8" s="133"/>
      <c r="AH8" s="133"/>
      <c r="AI8" s="133"/>
      <c r="AJ8" s="133"/>
      <c r="AK8" s="133"/>
      <c r="AL8" s="133"/>
      <c r="AM8" s="133"/>
      <c r="AN8" s="133"/>
      <c r="AO8" s="133"/>
      <c r="AP8" s="133"/>
      <c r="AQ8" s="133"/>
      <c r="AR8" s="133"/>
      <c r="AS8" s="133"/>
      <c r="AT8" s="133"/>
      <c r="AU8" s="133"/>
      <c r="AV8" s="133"/>
      <c r="AW8" s="133"/>
      <c r="AX8" s="133"/>
      <c r="AY8" s="133"/>
      <c r="AZ8" s="133"/>
      <c r="BA8" s="133"/>
      <c r="BB8" s="133"/>
      <c r="BC8" s="133"/>
      <c r="BD8" s="133"/>
      <c r="BE8" s="133"/>
      <c r="BF8" s="133"/>
      <c r="BG8" s="133"/>
      <c r="BH8" s="133"/>
      <c r="BI8" s="133"/>
      <c r="BJ8" s="133"/>
      <c r="BK8" s="133"/>
      <c r="BL8" s="133"/>
      <c r="BM8" s="133"/>
      <c r="BN8" s="133"/>
      <c r="BO8" s="133"/>
      <c r="BP8" s="133"/>
      <c r="BQ8" s="133"/>
      <c r="BR8" s="133"/>
      <c r="BS8" s="133"/>
      <c r="BT8" s="133"/>
      <c r="BU8" s="133"/>
      <c r="BV8" s="133"/>
      <c r="BW8" s="133"/>
      <c r="BX8" s="133"/>
      <c r="BY8" s="133"/>
      <c r="BZ8" s="133"/>
      <c r="CA8" s="133"/>
      <c r="CB8" s="133"/>
      <c r="CC8" s="133"/>
      <c r="CD8" s="133"/>
      <c r="CE8" s="133"/>
      <c r="CF8" s="133"/>
      <c r="CG8" s="133"/>
      <c r="CH8" s="133"/>
      <c r="CI8" s="133"/>
      <c r="CJ8" s="133"/>
      <c r="CK8" s="133"/>
      <c r="CL8" s="133"/>
      <c r="CM8" s="133"/>
      <c r="CN8" s="133"/>
      <c r="CO8" s="133"/>
      <c r="CP8" s="133"/>
      <c r="CQ8" s="133"/>
      <c r="CR8" s="133"/>
      <c r="CS8" s="133"/>
      <c r="CT8" s="133"/>
      <c r="CU8" s="133"/>
      <c r="CV8" s="133"/>
      <c r="CW8" s="133"/>
      <c r="CX8" s="133"/>
      <c r="CY8" s="133"/>
      <c r="CZ8" s="133"/>
      <c r="DA8" s="133"/>
      <c r="DB8" s="133"/>
      <c r="DC8" s="133"/>
      <c r="DD8" s="133"/>
      <c r="DE8" s="133"/>
      <c r="DF8" s="133"/>
      <c r="DG8" s="133"/>
      <c r="DH8" s="133"/>
      <c r="DI8" s="133"/>
      <c r="DJ8" s="133"/>
      <c r="DK8" s="133"/>
      <c r="DL8" s="133"/>
      <c r="DM8" s="133"/>
      <c r="DN8" s="133"/>
      <c r="DO8" s="133"/>
      <c r="DP8" s="133"/>
      <c r="DQ8" s="133"/>
      <c r="DR8" s="133"/>
      <c r="DS8" s="133"/>
      <c r="DT8" s="133"/>
      <c r="DU8" s="133"/>
      <c r="DV8" s="133"/>
      <c r="DW8" s="133"/>
      <c r="DX8" s="133"/>
      <c r="DY8" s="133"/>
      <c r="DZ8" s="133"/>
      <c r="EA8" s="133"/>
      <c r="EB8" s="133"/>
      <c r="EC8" s="133"/>
      <c r="ED8" s="133"/>
      <c r="EE8" s="133"/>
      <c r="EF8" s="133"/>
      <c r="EG8" s="133"/>
      <c r="EH8" s="133"/>
      <c r="EI8" s="133"/>
      <c r="EJ8" s="133"/>
      <c r="EK8" s="133"/>
      <c r="EL8" s="133"/>
      <c r="EM8" s="133"/>
      <c r="EN8" s="133"/>
      <c r="EO8" s="133"/>
      <c r="EP8" s="133"/>
      <c r="EQ8" s="133"/>
      <c r="ER8" s="133"/>
      <c r="ES8" s="133"/>
      <c r="ET8" s="129">
        <f>EV8/6</f>
        <v>15.166666666666666</v>
      </c>
      <c r="EV8" s="129">
        <f>16+15+15+15+30</f>
        <v>91</v>
      </c>
    </row>
    <row r="9" spans="1:152" s="129" customFormat="1" ht="22.5" customHeight="1" x14ac:dyDescent="0.25">
      <c r="A9" s="158" t="s">
        <v>88</v>
      </c>
      <c r="B9" s="152">
        <v>8.1</v>
      </c>
      <c r="C9" s="152">
        <v>15.9</v>
      </c>
      <c r="D9" s="151">
        <v>12.6</v>
      </c>
      <c r="E9" s="152">
        <v>11.9</v>
      </c>
      <c r="F9" s="152">
        <v>12.5</v>
      </c>
      <c r="G9" s="152">
        <v>17</v>
      </c>
      <c r="H9" s="152">
        <v>19.899999999999999</v>
      </c>
      <c r="I9" s="152">
        <v>15</v>
      </c>
      <c r="J9" s="152">
        <v>12.2</v>
      </c>
      <c r="K9" s="154">
        <v>9.5</v>
      </c>
      <c r="L9" s="155">
        <v>9</v>
      </c>
      <c r="M9" s="156">
        <v>12</v>
      </c>
      <c r="N9" s="157">
        <v>14</v>
      </c>
      <c r="O9" s="157">
        <v>13</v>
      </c>
      <c r="P9" s="157">
        <v>13</v>
      </c>
      <c r="Q9" s="133"/>
      <c r="R9" s="133"/>
      <c r="S9" s="133"/>
      <c r="T9" s="133"/>
      <c r="U9" s="133"/>
      <c r="V9" s="133"/>
      <c r="W9" s="133"/>
      <c r="X9" s="133"/>
      <c r="Y9" s="133"/>
      <c r="Z9" s="133"/>
      <c r="AA9" s="133"/>
      <c r="AB9" s="133"/>
      <c r="AC9" s="133"/>
      <c r="AD9" s="133"/>
      <c r="AE9" s="133"/>
      <c r="AF9" s="133"/>
      <c r="AG9" s="133"/>
      <c r="AH9" s="133"/>
      <c r="AI9" s="133"/>
      <c r="AJ9" s="133"/>
      <c r="AK9" s="133"/>
      <c r="AL9" s="133"/>
      <c r="AM9" s="133"/>
      <c r="AN9" s="133"/>
      <c r="AO9" s="133"/>
      <c r="AP9" s="133"/>
      <c r="AQ9" s="133"/>
      <c r="AR9" s="133"/>
      <c r="AS9" s="133"/>
      <c r="AT9" s="133"/>
      <c r="AU9" s="133"/>
      <c r="AV9" s="133"/>
      <c r="AW9" s="133"/>
      <c r="AX9" s="133"/>
      <c r="AY9" s="133"/>
      <c r="AZ9" s="133"/>
      <c r="BA9" s="133"/>
      <c r="BB9" s="133"/>
      <c r="BC9" s="133"/>
      <c r="BD9" s="133"/>
      <c r="BE9" s="133"/>
      <c r="BF9" s="133"/>
      <c r="BG9" s="133"/>
      <c r="BH9" s="133"/>
      <c r="BI9" s="133"/>
      <c r="BJ9" s="133"/>
      <c r="BK9" s="133"/>
      <c r="BL9" s="133"/>
      <c r="BM9" s="133"/>
      <c r="BN9" s="133"/>
      <c r="BO9" s="133"/>
      <c r="BP9" s="133"/>
      <c r="BQ9" s="133"/>
      <c r="BR9" s="133"/>
      <c r="BS9" s="133"/>
      <c r="BT9" s="133"/>
      <c r="BU9" s="133"/>
      <c r="BV9" s="133"/>
      <c r="BW9" s="133"/>
      <c r="BX9" s="133"/>
      <c r="BY9" s="133"/>
      <c r="BZ9" s="133"/>
      <c r="CA9" s="133"/>
      <c r="CB9" s="133"/>
      <c r="CC9" s="133"/>
      <c r="CD9" s="133"/>
      <c r="CE9" s="133"/>
      <c r="CF9" s="133"/>
      <c r="CG9" s="133"/>
      <c r="CH9" s="133"/>
      <c r="CI9" s="133"/>
      <c r="CJ9" s="133"/>
      <c r="CK9" s="133"/>
      <c r="CL9" s="133"/>
      <c r="CM9" s="133"/>
      <c r="CN9" s="133"/>
      <c r="CO9" s="133"/>
      <c r="CP9" s="133"/>
      <c r="CQ9" s="133"/>
      <c r="CR9" s="133"/>
      <c r="CS9" s="133"/>
      <c r="CT9" s="133"/>
      <c r="CU9" s="133"/>
      <c r="CV9" s="133"/>
      <c r="CW9" s="133"/>
      <c r="CX9" s="133"/>
      <c r="CY9" s="133"/>
      <c r="CZ9" s="133"/>
      <c r="DA9" s="133"/>
      <c r="DB9" s="133"/>
      <c r="DC9" s="133"/>
      <c r="DD9" s="133"/>
      <c r="DE9" s="133"/>
      <c r="DF9" s="133"/>
      <c r="DG9" s="133"/>
      <c r="DH9" s="133"/>
      <c r="DI9" s="133"/>
      <c r="DJ9" s="133"/>
      <c r="DK9" s="133"/>
      <c r="DL9" s="133"/>
      <c r="DM9" s="133"/>
      <c r="DN9" s="133"/>
      <c r="DO9" s="133"/>
      <c r="DP9" s="133"/>
      <c r="DQ9" s="133"/>
      <c r="DR9" s="133"/>
      <c r="DS9" s="133"/>
      <c r="DT9" s="133"/>
      <c r="DU9" s="133"/>
      <c r="DV9" s="133"/>
      <c r="DW9" s="133"/>
      <c r="DX9" s="133"/>
      <c r="DY9" s="133"/>
      <c r="DZ9" s="133"/>
      <c r="EA9" s="133"/>
      <c r="EB9" s="133"/>
      <c r="EC9" s="133"/>
      <c r="ED9" s="133"/>
      <c r="EE9" s="133"/>
      <c r="EF9" s="133"/>
      <c r="EG9" s="133"/>
      <c r="EH9" s="133"/>
      <c r="EI9" s="133"/>
      <c r="EJ9" s="133"/>
      <c r="EK9" s="133"/>
      <c r="EL9" s="133"/>
      <c r="EM9" s="133"/>
      <c r="EN9" s="133"/>
      <c r="EO9" s="133"/>
      <c r="EP9" s="133"/>
      <c r="EQ9" s="133"/>
      <c r="ER9" s="133"/>
      <c r="ES9" s="133"/>
      <c r="ET9" s="129">
        <f>EV9/6</f>
        <v>9.5</v>
      </c>
      <c r="EV9" s="129">
        <f>14+13+5+13+6+6</f>
        <v>57</v>
      </c>
    </row>
    <row r="10" spans="1:152" s="129" customFormat="1" ht="22.5" customHeight="1" x14ac:dyDescent="0.25">
      <c r="A10" s="150" t="s">
        <v>8</v>
      </c>
      <c r="B10" s="152">
        <v>17.3</v>
      </c>
      <c r="C10" s="152">
        <v>16.3</v>
      </c>
      <c r="D10" s="151">
        <v>15.4</v>
      </c>
      <c r="E10" s="152">
        <v>17.5</v>
      </c>
      <c r="F10" s="152">
        <v>15.2</v>
      </c>
      <c r="G10" s="152">
        <v>13</v>
      </c>
      <c r="H10" s="152">
        <v>11.3</v>
      </c>
      <c r="I10" s="152">
        <v>10</v>
      </c>
      <c r="J10" s="152">
        <v>9.89</v>
      </c>
      <c r="K10" s="154">
        <v>6.55</v>
      </c>
      <c r="L10" s="155">
        <v>6</v>
      </c>
      <c r="M10" s="156">
        <v>5</v>
      </c>
      <c r="N10" s="157">
        <v>4</v>
      </c>
      <c r="O10" s="157">
        <v>5</v>
      </c>
      <c r="P10" s="157">
        <v>5</v>
      </c>
      <c r="Q10" s="133"/>
      <c r="R10" s="133"/>
      <c r="S10" s="133"/>
      <c r="T10" s="133"/>
      <c r="U10" s="133"/>
      <c r="V10" s="133"/>
      <c r="W10" s="133"/>
      <c r="X10" s="133"/>
      <c r="Y10" s="133"/>
      <c r="Z10" s="133"/>
      <c r="AA10" s="133"/>
      <c r="AB10" s="133"/>
      <c r="AC10" s="133"/>
      <c r="AD10" s="133"/>
      <c r="AE10" s="133"/>
      <c r="AF10" s="133"/>
      <c r="AG10" s="133"/>
      <c r="AH10" s="133"/>
      <c r="AI10" s="133"/>
      <c r="AJ10" s="133"/>
      <c r="AK10" s="133"/>
      <c r="AL10" s="133"/>
      <c r="AM10" s="133"/>
      <c r="AN10" s="133"/>
      <c r="AO10" s="133"/>
      <c r="AP10" s="133"/>
      <c r="AQ10" s="133"/>
      <c r="AR10" s="133"/>
      <c r="AS10" s="133"/>
      <c r="AT10" s="133"/>
      <c r="AU10" s="133"/>
      <c r="AV10" s="133"/>
      <c r="AW10" s="133"/>
      <c r="AX10" s="133"/>
      <c r="AY10" s="133"/>
      <c r="AZ10" s="133"/>
      <c r="BA10" s="133"/>
      <c r="BB10" s="133"/>
      <c r="BC10" s="133"/>
      <c r="BD10" s="133"/>
      <c r="BE10" s="133"/>
      <c r="BF10" s="133"/>
      <c r="BG10" s="133"/>
      <c r="BH10" s="133"/>
      <c r="BI10" s="133"/>
      <c r="BJ10" s="133"/>
      <c r="BK10" s="133"/>
      <c r="BL10" s="133"/>
      <c r="BM10" s="133"/>
      <c r="BN10" s="133"/>
      <c r="BO10" s="133"/>
      <c r="BP10" s="133"/>
      <c r="BQ10" s="133"/>
      <c r="BR10" s="133"/>
      <c r="BS10" s="133"/>
      <c r="BT10" s="133"/>
      <c r="BU10" s="133"/>
      <c r="BV10" s="133"/>
      <c r="BW10" s="133"/>
      <c r="BX10" s="133"/>
      <c r="BY10" s="133"/>
      <c r="BZ10" s="133"/>
      <c r="CA10" s="133"/>
      <c r="CB10" s="133"/>
      <c r="CC10" s="133"/>
      <c r="CD10" s="133"/>
      <c r="CE10" s="133"/>
      <c r="CF10" s="133"/>
      <c r="CG10" s="133"/>
      <c r="CH10" s="133"/>
      <c r="CI10" s="133"/>
      <c r="CJ10" s="133"/>
      <c r="CK10" s="133"/>
      <c r="CL10" s="133"/>
      <c r="CM10" s="133"/>
      <c r="CN10" s="133"/>
      <c r="CO10" s="133"/>
      <c r="CP10" s="133"/>
      <c r="CQ10" s="133"/>
      <c r="CR10" s="133"/>
      <c r="CS10" s="133"/>
      <c r="CT10" s="133"/>
      <c r="CU10" s="133"/>
      <c r="CV10" s="133"/>
      <c r="CW10" s="133"/>
      <c r="CX10" s="133"/>
      <c r="CY10" s="133"/>
      <c r="CZ10" s="133"/>
      <c r="DA10" s="133"/>
      <c r="DB10" s="133"/>
      <c r="DC10" s="133"/>
      <c r="DD10" s="133"/>
      <c r="DE10" s="133"/>
      <c r="DF10" s="133"/>
      <c r="DG10" s="133"/>
      <c r="DH10" s="133"/>
      <c r="DI10" s="133"/>
      <c r="DJ10" s="133"/>
      <c r="DK10" s="133"/>
      <c r="DL10" s="133"/>
      <c r="DM10" s="133"/>
      <c r="DN10" s="133"/>
      <c r="DO10" s="133"/>
      <c r="DP10" s="133"/>
      <c r="DQ10" s="133"/>
      <c r="DR10" s="133"/>
      <c r="DS10" s="133"/>
      <c r="DT10" s="133"/>
      <c r="DU10" s="133"/>
      <c r="DV10" s="133"/>
      <c r="DW10" s="133"/>
      <c r="DX10" s="133"/>
      <c r="DY10" s="133"/>
      <c r="DZ10" s="133"/>
      <c r="EA10" s="133"/>
      <c r="EB10" s="133"/>
      <c r="EC10" s="133"/>
      <c r="ED10" s="133"/>
      <c r="EE10" s="133"/>
      <c r="EF10" s="133"/>
      <c r="EG10" s="133"/>
      <c r="EH10" s="133"/>
      <c r="EI10" s="133"/>
      <c r="EJ10" s="133"/>
      <c r="EK10" s="133"/>
      <c r="EL10" s="133"/>
      <c r="EM10" s="133"/>
      <c r="EN10" s="133"/>
      <c r="EO10" s="133"/>
      <c r="EP10" s="133"/>
      <c r="EQ10" s="133"/>
      <c r="ER10" s="133"/>
      <c r="ES10" s="133"/>
      <c r="ET10" s="129">
        <f>EV10/9</f>
        <v>6.5555555555555554</v>
      </c>
      <c r="EV10" s="129">
        <f>13+5+6+5+5+5+20</f>
        <v>59</v>
      </c>
    </row>
    <row r="11" spans="1:152" s="129" customFormat="1" ht="22.5" customHeight="1" x14ac:dyDescent="0.25">
      <c r="A11" s="150" t="s">
        <v>89</v>
      </c>
      <c r="B11" s="152">
        <v>16.8</v>
      </c>
      <c r="C11" s="152">
        <v>16.399999999999999</v>
      </c>
      <c r="D11" s="151">
        <v>11.8</v>
      </c>
      <c r="E11" s="152">
        <v>14</v>
      </c>
      <c r="F11" s="152">
        <v>12.4</v>
      </c>
      <c r="G11" s="152">
        <v>10</v>
      </c>
      <c r="H11" s="152">
        <v>7.27</v>
      </c>
      <c r="I11" s="152">
        <v>6</v>
      </c>
      <c r="J11" s="152">
        <v>5.63</v>
      </c>
      <c r="K11" s="154">
        <v>5.5</v>
      </c>
      <c r="L11" s="155">
        <v>5</v>
      </c>
      <c r="M11" s="156">
        <v>4</v>
      </c>
      <c r="N11" s="157">
        <v>5</v>
      </c>
      <c r="O11" s="157">
        <v>5</v>
      </c>
      <c r="P11" s="157">
        <v>4</v>
      </c>
      <c r="Q11" s="133"/>
      <c r="R11" s="133"/>
      <c r="S11" s="133"/>
      <c r="T11" s="133"/>
      <c r="U11" s="133"/>
      <c r="V11" s="133"/>
      <c r="W11" s="133"/>
      <c r="X11" s="133"/>
      <c r="Y11" s="133"/>
      <c r="Z11" s="133"/>
      <c r="AA11" s="133"/>
      <c r="AB11" s="133"/>
      <c r="AC11" s="133"/>
      <c r="AD11" s="133"/>
      <c r="AE11" s="133"/>
      <c r="AF11" s="133"/>
      <c r="AG11" s="133"/>
      <c r="AH11" s="133"/>
      <c r="AI11" s="133"/>
      <c r="AJ11" s="133"/>
      <c r="AK11" s="133"/>
      <c r="AL11" s="133"/>
      <c r="AM11" s="133"/>
      <c r="AN11" s="133"/>
      <c r="AO11" s="133"/>
      <c r="AP11" s="133"/>
      <c r="AQ11" s="133"/>
      <c r="AR11" s="133"/>
      <c r="AS11" s="133"/>
      <c r="AT11" s="133"/>
      <c r="AU11" s="133"/>
      <c r="AV11" s="133"/>
      <c r="AW11" s="133"/>
      <c r="AX11" s="133"/>
      <c r="AY11" s="133"/>
      <c r="AZ11" s="133"/>
      <c r="BA11" s="133"/>
      <c r="BB11" s="133"/>
      <c r="BC11" s="133"/>
      <c r="BD11" s="133"/>
      <c r="BE11" s="133"/>
      <c r="BF11" s="133"/>
      <c r="BG11" s="133"/>
      <c r="BH11" s="133"/>
      <c r="BI11" s="133"/>
      <c r="BJ11" s="133"/>
      <c r="BK11" s="133"/>
      <c r="BL11" s="133"/>
      <c r="BM11" s="133"/>
      <c r="BN11" s="133"/>
      <c r="BO11" s="133"/>
      <c r="BP11" s="133"/>
      <c r="BQ11" s="133"/>
      <c r="BR11" s="133"/>
      <c r="BS11" s="133"/>
      <c r="BT11" s="133"/>
      <c r="BU11" s="133"/>
      <c r="BV11" s="133"/>
      <c r="BW11" s="133"/>
      <c r="BX11" s="133"/>
      <c r="BY11" s="133"/>
      <c r="BZ11" s="133"/>
      <c r="CA11" s="133"/>
      <c r="CB11" s="133"/>
      <c r="CC11" s="133"/>
      <c r="CD11" s="133"/>
      <c r="CE11" s="133"/>
      <c r="CF11" s="133"/>
      <c r="CG11" s="133"/>
      <c r="CH11" s="133"/>
      <c r="CI11" s="133"/>
      <c r="CJ11" s="133"/>
      <c r="CK11" s="133"/>
      <c r="CL11" s="133"/>
      <c r="CM11" s="133"/>
      <c r="CN11" s="133"/>
      <c r="CO11" s="133"/>
      <c r="CP11" s="133"/>
      <c r="CQ11" s="133"/>
      <c r="CR11" s="133"/>
      <c r="CS11" s="133"/>
      <c r="CT11" s="133"/>
      <c r="CU11" s="133"/>
      <c r="CV11" s="133"/>
      <c r="CW11" s="133"/>
      <c r="CX11" s="133"/>
      <c r="CY11" s="133"/>
      <c r="CZ11" s="133"/>
      <c r="DA11" s="133"/>
      <c r="DB11" s="133"/>
      <c r="DC11" s="133"/>
      <c r="DD11" s="133"/>
      <c r="DE11" s="133"/>
      <c r="DF11" s="133"/>
      <c r="DG11" s="133"/>
      <c r="DH11" s="133"/>
      <c r="DI11" s="133"/>
      <c r="DJ11" s="133"/>
      <c r="DK11" s="133"/>
      <c r="DL11" s="133"/>
      <c r="DM11" s="133"/>
      <c r="DN11" s="133"/>
      <c r="DO11" s="133"/>
      <c r="DP11" s="133"/>
      <c r="DQ11" s="133"/>
      <c r="DR11" s="133"/>
      <c r="DS11" s="133"/>
      <c r="DT11" s="133"/>
      <c r="DU11" s="133"/>
      <c r="DV11" s="133"/>
      <c r="DW11" s="133"/>
      <c r="DX11" s="133"/>
      <c r="DY11" s="133"/>
      <c r="DZ11" s="133"/>
      <c r="EA11" s="133"/>
      <c r="EB11" s="133"/>
      <c r="EC11" s="133"/>
      <c r="ED11" s="133"/>
      <c r="EE11" s="133"/>
      <c r="EF11" s="133"/>
      <c r="EG11" s="133"/>
      <c r="EH11" s="133"/>
      <c r="EI11" s="133"/>
      <c r="EJ11" s="133"/>
      <c r="EK11" s="133"/>
      <c r="EL11" s="133"/>
      <c r="EM11" s="133"/>
      <c r="EN11" s="133"/>
      <c r="EO11" s="133"/>
      <c r="EP11" s="133"/>
      <c r="EQ11" s="133"/>
      <c r="ER11" s="133"/>
      <c r="ES11" s="133"/>
      <c r="ET11" s="129">
        <f>EV11/8</f>
        <v>5.5</v>
      </c>
      <c r="EV11" s="129">
        <f>6+6+6+6+5+6+4+5</f>
        <v>44</v>
      </c>
    </row>
    <row r="12" spans="1:152" s="129" customFormat="1" ht="22.5" customHeight="1" x14ac:dyDescent="0.25">
      <c r="A12" s="150" t="s">
        <v>90</v>
      </c>
      <c r="B12" s="152">
        <v>21.3</v>
      </c>
      <c r="C12" s="159" t="s">
        <v>38</v>
      </c>
      <c r="D12" s="151">
        <v>34.299999999999997</v>
      </c>
      <c r="E12" s="152">
        <v>44.5</v>
      </c>
      <c r="F12" s="152">
        <v>17.399999999999999</v>
      </c>
      <c r="G12" s="152">
        <v>18</v>
      </c>
      <c r="H12" s="152">
        <v>11.4</v>
      </c>
      <c r="I12" s="152">
        <v>17</v>
      </c>
      <c r="J12" s="152">
        <v>9.33</v>
      </c>
      <c r="K12" s="154">
        <v>7.66</v>
      </c>
      <c r="L12" s="155">
        <v>11</v>
      </c>
      <c r="M12" s="156">
        <v>12</v>
      </c>
      <c r="N12" s="157">
        <v>11</v>
      </c>
      <c r="O12" s="157">
        <v>9</v>
      </c>
      <c r="P12" s="157">
        <v>7</v>
      </c>
      <c r="Q12" s="133"/>
      <c r="R12" s="133"/>
      <c r="S12" s="133"/>
      <c r="T12" s="133"/>
      <c r="U12" s="133"/>
      <c r="V12" s="133"/>
      <c r="W12" s="133"/>
      <c r="X12" s="133"/>
      <c r="Y12" s="133"/>
      <c r="Z12" s="133"/>
      <c r="AA12" s="133"/>
      <c r="AB12" s="133"/>
      <c r="AC12" s="133"/>
      <c r="AD12" s="133"/>
      <c r="AE12" s="133"/>
      <c r="AF12" s="133"/>
      <c r="AG12" s="133"/>
      <c r="AH12" s="133"/>
      <c r="AI12" s="133"/>
      <c r="AJ12" s="133"/>
      <c r="AK12" s="133"/>
      <c r="AL12" s="133"/>
      <c r="AM12" s="133"/>
      <c r="AN12" s="133"/>
      <c r="AO12" s="133"/>
      <c r="AP12" s="133"/>
      <c r="AQ12" s="133"/>
      <c r="AR12" s="133"/>
      <c r="AS12" s="133"/>
      <c r="AT12" s="133"/>
      <c r="AU12" s="133"/>
      <c r="AV12" s="133"/>
      <c r="AW12" s="133"/>
      <c r="AX12" s="133"/>
      <c r="AY12" s="133"/>
      <c r="AZ12" s="133"/>
      <c r="BA12" s="133"/>
      <c r="BB12" s="133"/>
      <c r="BC12" s="133"/>
      <c r="BD12" s="133"/>
      <c r="BE12" s="133"/>
      <c r="BF12" s="133"/>
      <c r="BG12" s="133"/>
      <c r="BH12" s="133"/>
      <c r="BI12" s="133"/>
      <c r="BJ12" s="133"/>
      <c r="BK12" s="133"/>
      <c r="BL12" s="133"/>
      <c r="BM12" s="133"/>
      <c r="BN12" s="133"/>
      <c r="BO12" s="133"/>
      <c r="BP12" s="133"/>
      <c r="BQ12" s="133"/>
      <c r="BR12" s="133"/>
      <c r="BS12" s="133"/>
      <c r="BT12" s="133"/>
      <c r="BU12" s="133"/>
      <c r="BV12" s="133"/>
      <c r="BW12" s="133"/>
      <c r="BX12" s="133"/>
      <c r="BY12" s="133"/>
      <c r="BZ12" s="133"/>
      <c r="CA12" s="133"/>
      <c r="CB12" s="133"/>
      <c r="CC12" s="133"/>
      <c r="CD12" s="133"/>
      <c r="CE12" s="133"/>
      <c r="CF12" s="133"/>
      <c r="CG12" s="133"/>
      <c r="CH12" s="133"/>
      <c r="CI12" s="133"/>
      <c r="CJ12" s="133"/>
      <c r="CK12" s="133"/>
      <c r="CL12" s="133"/>
      <c r="CM12" s="133"/>
      <c r="CN12" s="133"/>
      <c r="CO12" s="133"/>
      <c r="CP12" s="133"/>
      <c r="CQ12" s="133"/>
      <c r="CR12" s="133"/>
      <c r="CS12" s="133"/>
      <c r="CT12" s="133"/>
      <c r="CU12" s="133"/>
      <c r="CV12" s="133"/>
      <c r="CW12" s="133"/>
      <c r="CX12" s="133"/>
      <c r="CY12" s="133"/>
      <c r="CZ12" s="133"/>
      <c r="DA12" s="133"/>
      <c r="DB12" s="133"/>
      <c r="DC12" s="133"/>
      <c r="DD12" s="133"/>
      <c r="DE12" s="133"/>
      <c r="DF12" s="133"/>
      <c r="DG12" s="133"/>
      <c r="DH12" s="133"/>
      <c r="DI12" s="133"/>
      <c r="DJ12" s="133"/>
      <c r="DK12" s="133"/>
      <c r="DL12" s="133"/>
      <c r="DM12" s="133"/>
      <c r="DN12" s="133"/>
      <c r="DO12" s="133"/>
      <c r="DP12" s="133"/>
      <c r="DQ12" s="133"/>
      <c r="DR12" s="133"/>
      <c r="DS12" s="133"/>
      <c r="DT12" s="133"/>
      <c r="DU12" s="133"/>
      <c r="DV12" s="133"/>
      <c r="DW12" s="133"/>
      <c r="DX12" s="133"/>
      <c r="DY12" s="133"/>
      <c r="DZ12" s="133"/>
      <c r="EA12" s="133"/>
      <c r="EB12" s="133"/>
      <c r="EC12" s="133"/>
      <c r="ED12" s="133"/>
      <c r="EE12" s="133"/>
      <c r="EF12" s="133"/>
      <c r="EG12" s="133"/>
      <c r="EH12" s="133"/>
      <c r="EI12" s="133"/>
      <c r="EJ12" s="133"/>
      <c r="EK12" s="133"/>
      <c r="EL12" s="133"/>
      <c r="EM12" s="133"/>
      <c r="EN12" s="133"/>
      <c r="EO12" s="133"/>
      <c r="EP12" s="133"/>
      <c r="EQ12" s="133"/>
      <c r="ER12" s="133"/>
      <c r="ES12" s="133"/>
      <c r="ET12" s="129">
        <f>EV12/9</f>
        <v>7.666666666666667</v>
      </c>
      <c r="EV12" s="129">
        <f>8+12+6+5+19+19</f>
        <v>69</v>
      </c>
    </row>
    <row r="13" spans="1:152" s="129" customFormat="1" ht="22.5" customHeight="1" x14ac:dyDescent="0.25">
      <c r="A13" s="160" t="s">
        <v>91</v>
      </c>
      <c r="B13" s="161">
        <v>18</v>
      </c>
      <c r="C13" s="161">
        <v>25.1</v>
      </c>
      <c r="D13" s="162">
        <v>11.5</v>
      </c>
      <c r="E13" s="161">
        <v>14.9</v>
      </c>
      <c r="F13" s="161">
        <v>12.1</v>
      </c>
      <c r="G13" s="161">
        <v>16</v>
      </c>
      <c r="H13" s="161">
        <v>9.07</v>
      </c>
      <c r="I13" s="161">
        <v>8</v>
      </c>
      <c r="J13" s="161">
        <v>6.67</v>
      </c>
      <c r="K13" s="163">
        <v>8.66</v>
      </c>
      <c r="L13" s="164">
        <v>6</v>
      </c>
      <c r="M13" s="165">
        <v>5</v>
      </c>
      <c r="N13" s="166">
        <v>3</v>
      </c>
      <c r="O13" s="166">
        <v>4</v>
      </c>
      <c r="P13" s="166">
        <v>4</v>
      </c>
      <c r="Q13" s="133"/>
      <c r="R13" s="133"/>
      <c r="S13" s="133"/>
      <c r="T13" s="133"/>
      <c r="U13" s="133"/>
      <c r="V13" s="133"/>
      <c r="W13" s="133"/>
      <c r="X13" s="133"/>
      <c r="Y13" s="133"/>
      <c r="Z13" s="133"/>
      <c r="AA13" s="133"/>
      <c r="AB13" s="133"/>
      <c r="AC13" s="133"/>
      <c r="AD13" s="133"/>
      <c r="AE13" s="133"/>
      <c r="AF13" s="133"/>
      <c r="AG13" s="133"/>
      <c r="AH13" s="133"/>
      <c r="AI13" s="133"/>
      <c r="AJ13" s="133"/>
      <c r="AK13" s="133"/>
      <c r="AL13" s="133"/>
      <c r="AM13" s="133"/>
      <c r="AN13" s="133"/>
      <c r="AO13" s="133"/>
      <c r="AP13" s="133"/>
      <c r="AQ13" s="133"/>
      <c r="AR13" s="133"/>
      <c r="AS13" s="133"/>
      <c r="AT13" s="133"/>
      <c r="AU13" s="133"/>
      <c r="AV13" s="133"/>
      <c r="AW13" s="133"/>
      <c r="AX13" s="133"/>
      <c r="AY13" s="133"/>
      <c r="AZ13" s="133"/>
      <c r="BA13" s="133"/>
      <c r="BB13" s="133"/>
      <c r="BC13" s="133"/>
      <c r="BD13" s="133"/>
      <c r="BE13" s="133"/>
      <c r="BF13" s="133"/>
      <c r="BG13" s="133"/>
      <c r="BH13" s="133"/>
      <c r="BI13" s="133"/>
      <c r="BJ13" s="133"/>
      <c r="BK13" s="133"/>
      <c r="BL13" s="133"/>
      <c r="BM13" s="133"/>
      <c r="BN13" s="133"/>
      <c r="BO13" s="133"/>
      <c r="BP13" s="133"/>
      <c r="BQ13" s="133"/>
      <c r="BR13" s="133"/>
      <c r="BS13" s="133"/>
      <c r="BT13" s="133"/>
      <c r="BU13" s="133"/>
      <c r="BV13" s="133"/>
      <c r="BW13" s="133"/>
      <c r="BX13" s="133"/>
      <c r="BY13" s="133"/>
      <c r="BZ13" s="133"/>
      <c r="CA13" s="133"/>
      <c r="CB13" s="133"/>
      <c r="CC13" s="133"/>
      <c r="CD13" s="133"/>
      <c r="CE13" s="133"/>
      <c r="CF13" s="133"/>
      <c r="CG13" s="133"/>
      <c r="CH13" s="133"/>
      <c r="CI13" s="133"/>
      <c r="CJ13" s="133"/>
      <c r="CK13" s="133"/>
      <c r="CL13" s="133"/>
      <c r="CM13" s="133"/>
      <c r="CN13" s="133"/>
      <c r="CO13" s="133"/>
      <c r="CP13" s="133"/>
      <c r="CQ13" s="133"/>
      <c r="CR13" s="133"/>
      <c r="CS13" s="133"/>
      <c r="CT13" s="133"/>
      <c r="CU13" s="133"/>
      <c r="CV13" s="133"/>
      <c r="CW13" s="133"/>
      <c r="CX13" s="133"/>
      <c r="CY13" s="133"/>
      <c r="CZ13" s="133"/>
      <c r="DA13" s="133"/>
      <c r="DB13" s="133"/>
      <c r="DC13" s="133"/>
      <c r="DD13" s="133"/>
      <c r="DE13" s="133"/>
      <c r="DF13" s="133"/>
      <c r="DG13" s="133"/>
      <c r="DH13" s="133"/>
      <c r="DI13" s="133"/>
      <c r="DJ13" s="133"/>
      <c r="DK13" s="133"/>
      <c r="DL13" s="133"/>
      <c r="DM13" s="133"/>
      <c r="DN13" s="133"/>
      <c r="DO13" s="133"/>
      <c r="DP13" s="133"/>
      <c r="DQ13" s="133"/>
      <c r="DR13" s="133"/>
      <c r="DS13" s="133"/>
      <c r="DT13" s="133"/>
      <c r="DU13" s="133"/>
      <c r="DV13" s="133"/>
      <c r="DW13" s="133"/>
      <c r="DX13" s="133"/>
      <c r="DY13" s="133"/>
      <c r="DZ13" s="133"/>
      <c r="EA13" s="133"/>
      <c r="EB13" s="133"/>
      <c r="EC13" s="133"/>
      <c r="ED13" s="133"/>
      <c r="EE13" s="133"/>
      <c r="EF13" s="133"/>
      <c r="EG13" s="133"/>
      <c r="EH13" s="133"/>
      <c r="EI13" s="133"/>
      <c r="EJ13" s="133"/>
      <c r="EK13" s="133"/>
      <c r="EL13" s="133"/>
      <c r="EM13" s="133"/>
      <c r="EN13" s="133"/>
      <c r="EO13" s="133"/>
      <c r="EP13" s="133"/>
      <c r="EQ13" s="133"/>
      <c r="ER13" s="133"/>
      <c r="ES13" s="133"/>
      <c r="ET13" s="129">
        <f>EV13/3</f>
        <v>8.6666666666666661</v>
      </c>
      <c r="EV13" s="129">
        <f>7+11+8</f>
        <v>26</v>
      </c>
    </row>
    <row r="14" spans="1:152" s="129" customFormat="1" ht="22.5" customHeight="1" x14ac:dyDescent="0.25">
      <c r="A14" s="301"/>
      <c r="B14" s="302"/>
      <c r="C14" s="302"/>
      <c r="D14" s="303"/>
      <c r="E14" s="302"/>
      <c r="F14" s="302"/>
      <c r="G14" s="302"/>
      <c r="H14" s="302"/>
      <c r="I14" s="302"/>
      <c r="J14" s="302"/>
      <c r="K14" s="303"/>
      <c r="L14" s="302"/>
      <c r="M14" s="304"/>
      <c r="N14" s="304"/>
      <c r="O14" s="304"/>
      <c r="P14" s="304"/>
      <c r="Q14" s="133"/>
      <c r="R14" s="133"/>
      <c r="S14" s="133"/>
      <c r="T14" s="133"/>
      <c r="U14" s="133"/>
      <c r="V14" s="133"/>
      <c r="W14" s="133"/>
      <c r="X14" s="133"/>
      <c r="Y14" s="133"/>
      <c r="Z14" s="133"/>
      <c r="AA14" s="133"/>
      <c r="AB14" s="133"/>
      <c r="AC14" s="133"/>
      <c r="AD14" s="133"/>
      <c r="AE14" s="133"/>
      <c r="AF14" s="133"/>
      <c r="AG14" s="133"/>
      <c r="AH14" s="133"/>
      <c r="AI14" s="133"/>
      <c r="AJ14" s="133"/>
      <c r="AK14" s="133"/>
      <c r="AL14" s="133"/>
      <c r="AM14" s="133"/>
      <c r="AN14" s="133"/>
      <c r="AO14" s="133"/>
      <c r="AP14" s="133"/>
      <c r="AQ14" s="133"/>
      <c r="AR14" s="133"/>
      <c r="AS14" s="133"/>
      <c r="AT14" s="133"/>
      <c r="AU14" s="133"/>
      <c r="AV14" s="133"/>
      <c r="AW14" s="133"/>
      <c r="AX14" s="133"/>
      <c r="AY14" s="133"/>
      <c r="AZ14" s="133"/>
      <c r="BA14" s="133"/>
      <c r="BB14" s="133"/>
      <c r="BC14" s="133"/>
      <c r="BD14" s="133"/>
      <c r="BE14" s="133"/>
      <c r="BF14" s="133"/>
      <c r="BG14" s="133"/>
      <c r="BH14" s="133"/>
      <c r="BI14" s="133"/>
      <c r="BJ14" s="133"/>
      <c r="BK14" s="133"/>
      <c r="BL14" s="133"/>
      <c r="BM14" s="133"/>
      <c r="BN14" s="133"/>
      <c r="BO14" s="133"/>
      <c r="BP14" s="133"/>
      <c r="BQ14" s="133"/>
      <c r="BR14" s="133"/>
      <c r="BS14" s="133"/>
      <c r="BT14" s="133"/>
      <c r="BU14" s="133"/>
      <c r="BV14" s="133"/>
      <c r="BW14" s="133"/>
      <c r="BX14" s="133"/>
      <c r="BY14" s="133"/>
      <c r="BZ14" s="133"/>
      <c r="CA14" s="133"/>
      <c r="CB14" s="133"/>
      <c r="CC14" s="133"/>
      <c r="CD14" s="133"/>
      <c r="CE14" s="133"/>
      <c r="CF14" s="133"/>
      <c r="CG14" s="133"/>
      <c r="CH14" s="133"/>
      <c r="CI14" s="133"/>
      <c r="CJ14" s="133"/>
      <c r="CK14" s="133"/>
      <c r="CL14" s="133"/>
      <c r="CM14" s="133"/>
      <c r="CN14" s="133"/>
      <c r="CO14" s="133"/>
      <c r="CP14" s="133"/>
      <c r="CQ14" s="133"/>
      <c r="CR14" s="133"/>
      <c r="CS14" s="133"/>
      <c r="CT14" s="133"/>
      <c r="CU14" s="133"/>
      <c r="CV14" s="133"/>
      <c r="CW14" s="133"/>
      <c r="CX14" s="133"/>
      <c r="CY14" s="133"/>
      <c r="CZ14" s="133"/>
      <c r="DA14" s="133"/>
      <c r="DB14" s="133"/>
      <c r="DC14" s="133"/>
      <c r="DD14" s="133"/>
      <c r="DE14" s="133"/>
      <c r="DF14" s="133"/>
      <c r="DG14" s="133"/>
      <c r="DH14" s="133"/>
      <c r="DI14" s="133"/>
      <c r="DJ14" s="133"/>
      <c r="DK14" s="133"/>
      <c r="DL14" s="133"/>
      <c r="DM14" s="133"/>
      <c r="DN14" s="133"/>
      <c r="DO14" s="133"/>
      <c r="DP14" s="133"/>
      <c r="DQ14" s="133"/>
      <c r="DR14" s="133"/>
      <c r="DS14" s="133"/>
      <c r="DT14" s="133"/>
      <c r="DU14" s="133"/>
      <c r="DV14" s="133"/>
      <c r="DW14" s="133"/>
      <c r="DX14" s="133"/>
      <c r="DY14" s="133"/>
      <c r="DZ14" s="133"/>
      <c r="EA14" s="133"/>
      <c r="EB14" s="133"/>
      <c r="EC14" s="133"/>
      <c r="ED14" s="133"/>
      <c r="EE14" s="133"/>
      <c r="EF14" s="133"/>
      <c r="EG14" s="133"/>
      <c r="EH14" s="133"/>
      <c r="EI14" s="133"/>
      <c r="EJ14" s="133"/>
      <c r="EK14" s="133"/>
      <c r="EL14" s="133"/>
      <c r="EM14" s="133"/>
      <c r="EN14" s="133"/>
      <c r="EO14" s="133"/>
      <c r="EP14" s="133"/>
      <c r="EQ14" s="133"/>
      <c r="ER14" s="133"/>
      <c r="ES14" s="133"/>
    </row>
    <row r="15" spans="1:152" s="129" customFormat="1" ht="22.5" customHeight="1" x14ac:dyDescent="0.25">
      <c r="A15" s="301"/>
      <c r="B15" s="302"/>
      <c r="C15" s="302"/>
      <c r="D15" s="303"/>
      <c r="E15" s="302"/>
      <c r="F15" s="302"/>
      <c r="G15" s="302"/>
      <c r="H15" s="302"/>
      <c r="I15" s="302"/>
      <c r="J15" s="302"/>
      <c r="K15" s="303"/>
      <c r="L15" s="302"/>
      <c r="M15" s="304"/>
      <c r="N15" s="304"/>
      <c r="O15" s="304"/>
      <c r="P15" s="304"/>
      <c r="Q15" s="133"/>
      <c r="R15" s="133"/>
      <c r="S15" s="133"/>
      <c r="T15" s="133"/>
      <c r="U15" s="133"/>
      <c r="V15" s="133"/>
      <c r="W15" s="133"/>
      <c r="X15" s="133"/>
      <c r="Y15" s="133"/>
      <c r="Z15" s="133"/>
      <c r="AA15" s="133"/>
      <c r="AB15" s="133"/>
      <c r="AC15" s="133"/>
      <c r="AD15" s="133"/>
      <c r="AE15" s="133"/>
      <c r="AF15" s="133"/>
      <c r="AG15" s="133"/>
      <c r="AH15" s="133"/>
      <c r="AI15" s="133"/>
      <c r="AJ15" s="133"/>
      <c r="AK15" s="133"/>
      <c r="AL15" s="133"/>
      <c r="AM15" s="133"/>
      <c r="AN15" s="133"/>
      <c r="AO15" s="133"/>
      <c r="AP15" s="133"/>
      <c r="AQ15" s="133"/>
      <c r="AR15" s="133"/>
      <c r="AS15" s="133"/>
      <c r="AT15" s="133"/>
      <c r="AU15" s="133"/>
      <c r="AV15" s="133"/>
      <c r="AW15" s="133"/>
      <c r="AX15" s="133"/>
      <c r="AY15" s="133"/>
      <c r="AZ15" s="133"/>
      <c r="BA15" s="133"/>
      <c r="BB15" s="133"/>
      <c r="BC15" s="133"/>
      <c r="BD15" s="133"/>
      <c r="BE15" s="133"/>
      <c r="BF15" s="133"/>
      <c r="BG15" s="133"/>
      <c r="BH15" s="133"/>
      <c r="BI15" s="133"/>
      <c r="BJ15" s="133"/>
      <c r="BK15" s="133"/>
      <c r="BL15" s="133"/>
      <c r="BM15" s="133"/>
      <c r="BN15" s="133"/>
      <c r="BO15" s="133"/>
      <c r="BP15" s="133"/>
      <c r="BQ15" s="133"/>
      <c r="BR15" s="133"/>
      <c r="BS15" s="133"/>
      <c r="BT15" s="133"/>
      <c r="BU15" s="133"/>
      <c r="BV15" s="133"/>
      <c r="BW15" s="133"/>
      <c r="BX15" s="133"/>
      <c r="BY15" s="133"/>
      <c r="BZ15" s="133"/>
      <c r="CA15" s="133"/>
      <c r="CB15" s="133"/>
      <c r="CC15" s="133"/>
      <c r="CD15" s="133"/>
      <c r="CE15" s="133"/>
      <c r="CF15" s="133"/>
      <c r="CG15" s="133"/>
      <c r="CH15" s="133"/>
      <c r="CI15" s="133"/>
      <c r="CJ15" s="133"/>
      <c r="CK15" s="133"/>
      <c r="CL15" s="133"/>
      <c r="CM15" s="133"/>
      <c r="CN15" s="133"/>
      <c r="CO15" s="133"/>
      <c r="CP15" s="133"/>
      <c r="CQ15" s="133"/>
      <c r="CR15" s="133"/>
      <c r="CS15" s="133"/>
      <c r="CT15" s="133"/>
      <c r="CU15" s="133"/>
      <c r="CV15" s="133"/>
      <c r="CW15" s="133"/>
      <c r="CX15" s="133"/>
      <c r="CY15" s="133"/>
      <c r="CZ15" s="133"/>
      <c r="DA15" s="133"/>
      <c r="DB15" s="133"/>
      <c r="DC15" s="133"/>
      <c r="DD15" s="133"/>
      <c r="DE15" s="133"/>
      <c r="DF15" s="133"/>
      <c r="DG15" s="133"/>
      <c r="DH15" s="133"/>
      <c r="DI15" s="133"/>
      <c r="DJ15" s="133"/>
      <c r="DK15" s="133"/>
      <c r="DL15" s="133"/>
      <c r="DM15" s="133"/>
      <c r="DN15" s="133"/>
      <c r="DO15" s="133"/>
      <c r="DP15" s="133"/>
      <c r="DQ15" s="133"/>
      <c r="DR15" s="133"/>
      <c r="DS15" s="133"/>
      <c r="DT15" s="133"/>
      <c r="DU15" s="133"/>
      <c r="DV15" s="133"/>
      <c r="DW15" s="133"/>
      <c r="DX15" s="133"/>
      <c r="DY15" s="133"/>
      <c r="DZ15" s="133"/>
      <c r="EA15" s="133"/>
      <c r="EB15" s="133"/>
      <c r="EC15" s="133"/>
      <c r="ED15" s="133"/>
      <c r="EE15" s="133"/>
      <c r="EF15" s="133"/>
      <c r="EG15" s="133"/>
      <c r="EH15" s="133"/>
      <c r="EI15" s="133"/>
      <c r="EJ15" s="133"/>
      <c r="EK15" s="133"/>
      <c r="EL15" s="133"/>
      <c r="EM15" s="133"/>
      <c r="EN15" s="133"/>
      <c r="EO15" s="133"/>
      <c r="EP15" s="133"/>
      <c r="EQ15" s="133"/>
      <c r="ER15" s="133"/>
      <c r="ES15" s="133"/>
    </row>
    <row r="16" spans="1:152" s="129" customFormat="1" x14ac:dyDescent="0.25">
      <c r="A16" s="134"/>
      <c r="B16" s="135"/>
      <c r="C16" s="135"/>
      <c r="D16" s="136"/>
      <c r="E16" s="135"/>
      <c r="F16" s="135"/>
      <c r="G16" s="135"/>
      <c r="H16" s="135"/>
      <c r="I16" s="135"/>
      <c r="J16" s="135"/>
      <c r="K16" s="136"/>
      <c r="L16" s="135"/>
      <c r="M16" s="137"/>
      <c r="N16" s="136"/>
      <c r="O16" s="133"/>
      <c r="P16" s="133"/>
      <c r="Q16" s="133"/>
      <c r="R16" s="133"/>
      <c r="S16" s="133"/>
      <c r="T16" s="133"/>
      <c r="U16" s="133"/>
      <c r="V16" s="133"/>
      <c r="W16" s="133"/>
      <c r="X16" s="133"/>
      <c r="Y16" s="133"/>
      <c r="Z16" s="133"/>
      <c r="AA16" s="133"/>
      <c r="AB16" s="133"/>
      <c r="AC16" s="133"/>
      <c r="AD16" s="133"/>
      <c r="AE16" s="133"/>
      <c r="AF16" s="133"/>
      <c r="AG16" s="133"/>
      <c r="AH16" s="133"/>
      <c r="AI16" s="133"/>
      <c r="AJ16" s="133"/>
      <c r="AK16" s="133"/>
      <c r="AL16" s="133"/>
      <c r="AM16" s="133"/>
      <c r="AN16" s="133"/>
      <c r="AO16" s="133"/>
      <c r="AP16" s="133"/>
      <c r="AQ16" s="133"/>
      <c r="AR16" s="133"/>
      <c r="AS16" s="133"/>
      <c r="AT16" s="133"/>
      <c r="AU16" s="133"/>
      <c r="AV16" s="133"/>
      <c r="AW16" s="133"/>
      <c r="AX16" s="133"/>
      <c r="AY16" s="133"/>
      <c r="AZ16" s="133"/>
      <c r="BA16" s="133"/>
      <c r="BB16" s="133"/>
      <c r="BC16" s="133"/>
      <c r="BD16" s="133"/>
      <c r="BE16" s="133"/>
      <c r="BF16" s="133"/>
      <c r="BG16" s="133"/>
      <c r="BH16" s="133"/>
      <c r="BI16" s="133"/>
      <c r="BJ16" s="133"/>
      <c r="BK16" s="133"/>
      <c r="BL16" s="133"/>
      <c r="BM16" s="133"/>
      <c r="BN16" s="133"/>
      <c r="BO16" s="133"/>
      <c r="BP16" s="133"/>
      <c r="BQ16" s="133"/>
      <c r="BR16" s="133"/>
      <c r="BS16" s="133"/>
      <c r="BT16" s="133"/>
      <c r="BU16" s="133"/>
      <c r="BV16" s="133"/>
      <c r="BW16" s="133"/>
      <c r="BX16" s="133"/>
      <c r="BY16" s="133"/>
      <c r="BZ16" s="133"/>
      <c r="CA16" s="133"/>
      <c r="CB16" s="133"/>
      <c r="CC16" s="133"/>
      <c r="CD16" s="133"/>
      <c r="CE16" s="133"/>
      <c r="CF16" s="133"/>
      <c r="CG16" s="133"/>
      <c r="CH16" s="133"/>
      <c r="CI16" s="133"/>
      <c r="CJ16" s="133"/>
      <c r="CK16" s="133"/>
      <c r="CL16" s="133"/>
      <c r="CM16" s="133"/>
      <c r="CN16" s="133"/>
      <c r="CO16" s="133"/>
      <c r="CP16" s="133"/>
      <c r="CQ16" s="133"/>
      <c r="CR16" s="133"/>
      <c r="CS16" s="133"/>
      <c r="CT16" s="133"/>
      <c r="CU16" s="133"/>
      <c r="CV16" s="133"/>
      <c r="CW16" s="133"/>
      <c r="CX16" s="133"/>
      <c r="CY16" s="133"/>
      <c r="CZ16" s="133"/>
      <c r="DA16" s="133"/>
      <c r="DB16" s="133"/>
      <c r="DC16" s="133"/>
      <c r="DD16" s="133"/>
      <c r="DE16" s="133"/>
      <c r="DF16" s="133"/>
      <c r="DG16" s="133"/>
      <c r="DH16" s="133"/>
      <c r="DI16" s="133"/>
      <c r="DJ16" s="133"/>
      <c r="DK16" s="133"/>
      <c r="DL16" s="133"/>
      <c r="DM16" s="133"/>
      <c r="DN16" s="133"/>
      <c r="DO16" s="133"/>
      <c r="DP16" s="133"/>
      <c r="DQ16" s="133"/>
      <c r="DR16" s="133"/>
      <c r="DS16" s="133"/>
      <c r="DT16" s="133"/>
      <c r="DU16" s="133"/>
      <c r="DV16" s="133"/>
      <c r="DW16" s="133"/>
      <c r="DX16" s="133"/>
      <c r="DY16" s="133"/>
      <c r="DZ16" s="133"/>
      <c r="EA16" s="133"/>
      <c r="EB16" s="133"/>
      <c r="EC16" s="133"/>
      <c r="ED16" s="133"/>
      <c r="EE16" s="133"/>
      <c r="EF16" s="133"/>
      <c r="EG16" s="133"/>
      <c r="EH16" s="133"/>
      <c r="EI16" s="133"/>
      <c r="EJ16" s="133"/>
      <c r="EK16" s="133"/>
      <c r="EL16" s="133"/>
      <c r="EM16" s="133"/>
      <c r="EN16" s="133"/>
      <c r="EO16" s="133"/>
      <c r="EP16" s="133"/>
      <c r="EQ16" s="133"/>
      <c r="ER16" s="133"/>
      <c r="ES16" s="133"/>
    </row>
    <row r="17" spans="1:152" s="129" customFormat="1" x14ac:dyDescent="0.25">
      <c r="A17" s="138"/>
      <c r="B17" s="139"/>
      <c r="C17" s="140"/>
      <c r="D17" s="140"/>
      <c r="E17" s="140"/>
      <c r="F17" s="140"/>
      <c r="G17" s="140"/>
      <c r="H17" s="140"/>
      <c r="I17" s="140"/>
      <c r="J17" s="140"/>
      <c r="K17" s="140"/>
      <c r="L17" s="140"/>
      <c r="M17" s="140"/>
      <c r="N17" s="140"/>
    </row>
    <row r="18" spans="1:152" s="129" customFormat="1" x14ac:dyDescent="0.25">
      <c r="A18" s="126"/>
      <c r="B18" s="126"/>
      <c r="C18" s="126"/>
      <c r="D18" s="126"/>
      <c r="E18" s="126"/>
      <c r="F18" s="126"/>
      <c r="G18" s="126"/>
      <c r="H18" s="126"/>
      <c r="I18" s="126"/>
      <c r="L18" s="140"/>
      <c r="M18" s="140"/>
      <c r="N18" s="140"/>
      <c r="P18" s="222" t="s">
        <v>84</v>
      </c>
    </row>
    <row r="19" spans="1:152" s="144" customFormat="1" ht="12.75" customHeight="1" x14ac:dyDescent="0.25">
      <c r="A19" s="408" t="s">
        <v>1066</v>
      </c>
      <c r="B19" s="408"/>
      <c r="C19" s="408"/>
      <c r="D19" s="408"/>
      <c r="E19" s="408"/>
      <c r="F19" s="408"/>
      <c r="G19" s="408"/>
      <c r="H19" s="408"/>
      <c r="I19" s="408"/>
      <c r="J19" s="408"/>
      <c r="K19" s="408"/>
      <c r="L19" s="408"/>
      <c r="M19" s="408"/>
      <c r="N19" s="408"/>
      <c r="O19" s="408"/>
      <c r="P19" s="408"/>
      <c r="Q19" s="143"/>
      <c r="R19" s="143"/>
      <c r="S19" s="143"/>
      <c r="T19" s="143"/>
      <c r="U19" s="143"/>
      <c r="V19" s="143"/>
      <c r="W19" s="143"/>
      <c r="X19" s="143"/>
      <c r="Y19" s="143"/>
      <c r="Z19" s="143"/>
      <c r="AA19" s="143"/>
      <c r="AB19" s="143"/>
      <c r="AC19" s="143"/>
      <c r="AD19" s="143"/>
      <c r="AE19" s="143"/>
      <c r="AF19" s="143"/>
      <c r="AG19" s="143"/>
      <c r="AH19" s="143"/>
      <c r="AI19" s="143"/>
      <c r="AJ19" s="143"/>
      <c r="AK19" s="143"/>
      <c r="AL19" s="143"/>
      <c r="AM19" s="143"/>
      <c r="AN19" s="143"/>
      <c r="AO19" s="143"/>
      <c r="AP19" s="143"/>
      <c r="AQ19" s="143"/>
      <c r="AR19" s="143"/>
      <c r="AS19" s="143"/>
      <c r="AT19" s="143"/>
      <c r="AU19" s="143"/>
      <c r="AV19" s="143"/>
      <c r="AW19" s="143"/>
      <c r="AX19" s="143"/>
      <c r="AY19" s="143"/>
      <c r="AZ19" s="143"/>
      <c r="BA19" s="143"/>
      <c r="BB19" s="143"/>
      <c r="BC19" s="143"/>
      <c r="BD19" s="143"/>
      <c r="BE19" s="143"/>
      <c r="BF19" s="143"/>
      <c r="BG19" s="143"/>
      <c r="BH19" s="143"/>
      <c r="BI19" s="143"/>
      <c r="BJ19" s="143"/>
      <c r="BK19" s="143"/>
      <c r="BL19" s="143"/>
      <c r="BM19" s="143"/>
      <c r="BN19" s="143"/>
      <c r="BO19" s="143"/>
      <c r="BP19" s="143"/>
      <c r="BQ19" s="143"/>
      <c r="BR19" s="143"/>
      <c r="BS19" s="143"/>
      <c r="BT19" s="143"/>
      <c r="BU19" s="143"/>
      <c r="BV19" s="143"/>
      <c r="BW19" s="143"/>
      <c r="BX19" s="143"/>
      <c r="BY19" s="143"/>
      <c r="BZ19" s="143"/>
      <c r="CA19" s="143"/>
      <c r="CB19" s="143"/>
      <c r="CC19" s="143"/>
      <c r="CD19" s="143"/>
      <c r="CE19" s="143"/>
      <c r="CF19" s="143"/>
      <c r="CG19" s="143"/>
      <c r="CH19" s="143"/>
      <c r="CI19" s="143"/>
      <c r="CJ19" s="143"/>
      <c r="CK19" s="143"/>
      <c r="CL19" s="143"/>
      <c r="CM19" s="143"/>
      <c r="CN19" s="143"/>
      <c r="CO19" s="143"/>
      <c r="CP19" s="143"/>
      <c r="CQ19" s="143"/>
      <c r="CR19" s="143"/>
      <c r="CS19" s="143"/>
      <c r="CT19" s="143"/>
      <c r="CU19" s="143"/>
      <c r="CV19" s="143"/>
      <c r="CW19" s="143"/>
      <c r="CX19" s="143"/>
      <c r="CY19" s="143"/>
      <c r="CZ19" s="143"/>
      <c r="DA19" s="143"/>
      <c r="DB19" s="143"/>
      <c r="DC19" s="143"/>
      <c r="DD19" s="143"/>
      <c r="DE19" s="143"/>
      <c r="DF19" s="143"/>
      <c r="DG19" s="143"/>
      <c r="DH19" s="143"/>
      <c r="DI19" s="143"/>
      <c r="DJ19" s="143"/>
      <c r="DK19" s="143"/>
      <c r="DL19" s="143"/>
      <c r="DM19" s="143"/>
      <c r="DN19" s="143"/>
      <c r="DO19" s="143"/>
      <c r="DP19" s="143"/>
      <c r="DQ19" s="143"/>
      <c r="DR19" s="143"/>
      <c r="DS19" s="143"/>
      <c r="DT19" s="143"/>
      <c r="DU19" s="143"/>
      <c r="DV19" s="143"/>
      <c r="DW19" s="143"/>
      <c r="DX19" s="143"/>
      <c r="DY19" s="143"/>
      <c r="DZ19" s="143"/>
      <c r="EA19" s="143"/>
      <c r="EB19" s="143"/>
      <c r="EC19" s="143"/>
      <c r="ED19" s="143"/>
      <c r="EE19" s="143"/>
      <c r="EF19" s="143"/>
      <c r="EG19" s="143"/>
      <c r="EH19" s="143"/>
      <c r="EI19" s="143"/>
      <c r="EJ19" s="143"/>
      <c r="EK19" s="143"/>
      <c r="EL19" s="143"/>
      <c r="EM19" s="143"/>
      <c r="EN19" s="143"/>
      <c r="EO19" s="143"/>
      <c r="EP19" s="143"/>
      <c r="EQ19" s="143"/>
      <c r="ER19" s="143"/>
      <c r="ES19" s="143"/>
    </row>
    <row r="20" spans="1:152" s="144" customFormat="1" ht="7.5" customHeight="1" x14ac:dyDescent="0.25">
      <c r="A20" s="408"/>
      <c r="B20" s="408"/>
      <c r="C20" s="408"/>
      <c r="D20" s="408"/>
      <c r="E20" s="408"/>
      <c r="F20" s="408"/>
      <c r="G20" s="408"/>
      <c r="H20" s="408"/>
      <c r="I20" s="408"/>
      <c r="J20" s="408"/>
      <c r="K20" s="408"/>
      <c r="L20" s="408"/>
      <c r="M20" s="408"/>
      <c r="N20" s="408"/>
      <c r="O20" s="408"/>
      <c r="P20" s="408"/>
      <c r="Q20" s="143"/>
      <c r="R20" s="143"/>
      <c r="S20" s="143"/>
      <c r="T20" s="143"/>
      <c r="U20" s="143"/>
      <c r="V20" s="143"/>
      <c r="W20" s="143"/>
      <c r="X20" s="143"/>
      <c r="Y20" s="143"/>
      <c r="Z20" s="143"/>
      <c r="AA20" s="143"/>
      <c r="AB20" s="143"/>
      <c r="AC20" s="143"/>
      <c r="AD20" s="143"/>
      <c r="AE20" s="143"/>
      <c r="AF20" s="143"/>
      <c r="AG20" s="143"/>
      <c r="AH20" s="143"/>
      <c r="AI20" s="143"/>
      <c r="AJ20" s="143"/>
      <c r="AK20" s="143"/>
      <c r="AL20" s="143"/>
      <c r="AM20" s="143"/>
      <c r="AN20" s="143"/>
      <c r="AO20" s="143"/>
      <c r="AP20" s="143"/>
      <c r="AQ20" s="143"/>
      <c r="AR20" s="143"/>
      <c r="AS20" s="143"/>
      <c r="AT20" s="143"/>
      <c r="AU20" s="143"/>
      <c r="AV20" s="143"/>
      <c r="AW20" s="143"/>
      <c r="AX20" s="143"/>
      <c r="AY20" s="143"/>
      <c r="AZ20" s="143"/>
      <c r="BA20" s="143"/>
      <c r="BB20" s="143"/>
      <c r="BC20" s="143"/>
      <c r="BD20" s="143"/>
      <c r="BE20" s="143"/>
      <c r="BF20" s="143"/>
      <c r="BG20" s="143"/>
      <c r="BH20" s="143"/>
      <c r="BI20" s="143"/>
      <c r="BJ20" s="143"/>
      <c r="BK20" s="143"/>
      <c r="BL20" s="143"/>
      <c r="BM20" s="143"/>
      <c r="BN20" s="143"/>
      <c r="BO20" s="143"/>
      <c r="BP20" s="143"/>
      <c r="BQ20" s="143"/>
      <c r="BR20" s="143"/>
      <c r="BS20" s="143"/>
      <c r="BT20" s="143"/>
      <c r="BU20" s="143"/>
      <c r="BV20" s="143"/>
      <c r="BW20" s="143"/>
      <c r="BX20" s="143"/>
      <c r="BY20" s="143"/>
      <c r="BZ20" s="143"/>
      <c r="CA20" s="143"/>
      <c r="CB20" s="143"/>
      <c r="CC20" s="143"/>
      <c r="CD20" s="143"/>
      <c r="CE20" s="143"/>
      <c r="CF20" s="143"/>
      <c r="CG20" s="143"/>
      <c r="CH20" s="143"/>
      <c r="CI20" s="143"/>
      <c r="CJ20" s="143"/>
      <c r="CK20" s="143"/>
      <c r="CL20" s="143"/>
      <c r="CM20" s="143"/>
      <c r="CN20" s="143"/>
      <c r="CO20" s="143"/>
      <c r="CP20" s="143"/>
      <c r="CQ20" s="143"/>
      <c r="CR20" s="143"/>
      <c r="CS20" s="143"/>
      <c r="CT20" s="143"/>
      <c r="CU20" s="143"/>
      <c r="CV20" s="143"/>
      <c r="CW20" s="143"/>
      <c r="CX20" s="143"/>
      <c r="CY20" s="143"/>
      <c r="CZ20" s="143"/>
      <c r="DA20" s="143"/>
      <c r="DB20" s="143"/>
      <c r="DC20" s="143"/>
      <c r="DD20" s="143"/>
      <c r="DE20" s="143"/>
      <c r="DF20" s="143"/>
      <c r="DG20" s="143"/>
      <c r="DH20" s="143"/>
      <c r="DI20" s="143"/>
      <c r="DJ20" s="143"/>
      <c r="DK20" s="143"/>
      <c r="DL20" s="143"/>
      <c r="DM20" s="143"/>
      <c r="DN20" s="143"/>
      <c r="DO20" s="143"/>
      <c r="DP20" s="143"/>
      <c r="DQ20" s="143"/>
      <c r="DR20" s="143"/>
      <c r="DS20" s="143"/>
      <c r="DT20" s="143"/>
      <c r="DU20" s="143"/>
      <c r="DV20" s="143"/>
      <c r="DW20" s="143"/>
      <c r="DX20" s="143"/>
      <c r="DY20" s="143"/>
      <c r="DZ20" s="143"/>
      <c r="EA20" s="143"/>
      <c r="EB20" s="143"/>
      <c r="EC20" s="143"/>
      <c r="ED20" s="143"/>
      <c r="EE20" s="143"/>
      <c r="EF20" s="143"/>
      <c r="EG20" s="143"/>
      <c r="EH20" s="143"/>
      <c r="EI20" s="143"/>
      <c r="EJ20" s="143"/>
      <c r="EK20" s="143"/>
      <c r="EL20" s="143"/>
      <c r="EM20" s="143"/>
      <c r="EN20" s="143"/>
      <c r="EO20" s="143"/>
      <c r="EP20" s="143"/>
      <c r="EQ20" s="143"/>
      <c r="ER20" s="143"/>
      <c r="ES20" s="143"/>
    </row>
    <row r="21" spans="1:152" s="144" customFormat="1" ht="15.75" x14ac:dyDescent="0.25">
      <c r="A21" s="167" t="s">
        <v>85</v>
      </c>
      <c r="B21" s="168">
        <v>1996</v>
      </c>
      <c r="C21" s="168">
        <v>1997</v>
      </c>
      <c r="D21" s="168">
        <v>1998</v>
      </c>
      <c r="E21" s="168">
        <v>1999</v>
      </c>
      <c r="F21" s="168">
        <v>2000</v>
      </c>
      <c r="G21" s="168">
        <v>2001</v>
      </c>
      <c r="H21" s="168">
        <v>2002</v>
      </c>
      <c r="I21" s="168">
        <v>2003</v>
      </c>
      <c r="J21" s="168">
        <v>2004</v>
      </c>
      <c r="K21" s="169">
        <v>2008</v>
      </c>
      <c r="L21" s="170">
        <v>2009</v>
      </c>
      <c r="M21" s="170">
        <v>2012</v>
      </c>
      <c r="N21" s="170">
        <v>2013</v>
      </c>
      <c r="O21" s="145">
        <v>2014</v>
      </c>
      <c r="P21" s="145">
        <v>2015</v>
      </c>
      <c r="Q21" s="149"/>
      <c r="R21" s="149"/>
      <c r="S21" s="149"/>
      <c r="T21" s="149"/>
      <c r="U21" s="149"/>
      <c r="V21" s="149"/>
      <c r="W21" s="149"/>
      <c r="X21" s="149"/>
      <c r="Y21" s="149"/>
      <c r="Z21" s="149"/>
      <c r="AA21" s="149"/>
      <c r="AB21" s="149"/>
      <c r="AC21" s="149"/>
      <c r="AD21" s="149"/>
      <c r="AE21" s="149"/>
      <c r="AF21" s="149"/>
      <c r="AG21" s="149"/>
      <c r="AH21" s="149"/>
      <c r="AI21" s="149"/>
      <c r="AJ21" s="149"/>
      <c r="AK21" s="149"/>
      <c r="AL21" s="149"/>
      <c r="AM21" s="149"/>
      <c r="AN21" s="149"/>
      <c r="AO21" s="149"/>
      <c r="AP21" s="149"/>
      <c r="AQ21" s="149"/>
      <c r="AR21" s="149"/>
      <c r="AS21" s="149"/>
      <c r="AT21" s="149"/>
      <c r="AU21" s="149"/>
      <c r="AV21" s="149"/>
      <c r="AW21" s="149"/>
      <c r="AX21" s="149"/>
      <c r="AY21" s="149"/>
      <c r="AZ21" s="149"/>
      <c r="BA21" s="149"/>
      <c r="BB21" s="149"/>
      <c r="BC21" s="149"/>
      <c r="BD21" s="149"/>
      <c r="BE21" s="149"/>
      <c r="BF21" s="149"/>
      <c r="BG21" s="149"/>
      <c r="BH21" s="149"/>
      <c r="BI21" s="149"/>
      <c r="BJ21" s="149"/>
      <c r="BK21" s="149"/>
      <c r="BL21" s="149"/>
      <c r="BM21" s="149"/>
      <c r="BN21" s="149"/>
      <c r="BO21" s="149"/>
      <c r="BP21" s="149"/>
      <c r="BQ21" s="149"/>
      <c r="BR21" s="149"/>
      <c r="BS21" s="149"/>
      <c r="BT21" s="149"/>
      <c r="BU21" s="149"/>
      <c r="BV21" s="149"/>
      <c r="BW21" s="149"/>
      <c r="BX21" s="149"/>
      <c r="BY21" s="149"/>
      <c r="BZ21" s="149"/>
      <c r="CA21" s="149"/>
      <c r="CB21" s="149"/>
      <c r="CC21" s="149"/>
      <c r="CD21" s="149"/>
      <c r="CE21" s="149"/>
      <c r="CF21" s="149"/>
      <c r="CG21" s="149"/>
      <c r="CH21" s="149"/>
      <c r="CI21" s="149"/>
      <c r="CJ21" s="149"/>
      <c r="CK21" s="149"/>
      <c r="CL21" s="149"/>
      <c r="CM21" s="149"/>
      <c r="CN21" s="149"/>
      <c r="CO21" s="149"/>
      <c r="CP21" s="149"/>
      <c r="CQ21" s="149"/>
      <c r="CR21" s="149"/>
      <c r="CS21" s="149"/>
      <c r="CT21" s="149"/>
      <c r="CU21" s="149"/>
      <c r="CV21" s="149"/>
      <c r="CW21" s="149"/>
      <c r="CX21" s="149"/>
      <c r="CY21" s="149"/>
      <c r="CZ21" s="149"/>
      <c r="DA21" s="149"/>
      <c r="DB21" s="149"/>
      <c r="DC21" s="149"/>
      <c r="DD21" s="149"/>
      <c r="DE21" s="149"/>
      <c r="DF21" s="149"/>
      <c r="DG21" s="149"/>
      <c r="DH21" s="149"/>
      <c r="DI21" s="149"/>
      <c r="DJ21" s="149"/>
      <c r="DK21" s="149"/>
      <c r="DL21" s="149"/>
      <c r="DM21" s="149"/>
      <c r="DN21" s="149"/>
      <c r="DO21" s="149"/>
      <c r="DP21" s="149"/>
      <c r="DQ21" s="149"/>
      <c r="DR21" s="149"/>
      <c r="DS21" s="149"/>
      <c r="DT21" s="149"/>
      <c r="DU21" s="149"/>
      <c r="DV21" s="149"/>
      <c r="DW21" s="149"/>
      <c r="DX21" s="149"/>
      <c r="DY21" s="149"/>
      <c r="DZ21" s="149"/>
      <c r="EA21" s="149"/>
      <c r="EB21" s="149"/>
      <c r="EC21" s="149"/>
      <c r="ED21" s="149"/>
      <c r="EE21" s="149"/>
      <c r="EF21" s="149"/>
      <c r="EG21" s="149"/>
      <c r="EH21" s="149"/>
      <c r="EI21" s="149"/>
      <c r="EJ21" s="149"/>
      <c r="EK21" s="149"/>
      <c r="EL21" s="149"/>
      <c r="EM21" s="149"/>
      <c r="EN21" s="149"/>
      <c r="EO21" s="149"/>
      <c r="EP21" s="149"/>
      <c r="EQ21" s="149"/>
      <c r="ER21" s="149"/>
      <c r="ES21" s="149"/>
    </row>
    <row r="22" spans="1:152" s="129" customFormat="1" ht="21.75" customHeight="1" x14ac:dyDescent="0.25">
      <c r="A22" s="150" t="s">
        <v>86</v>
      </c>
      <c r="B22" s="152">
        <v>14.8</v>
      </c>
      <c r="C22" s="152">
        <v>20</v>
      </c>
      <c r="D22" s="153" t="s">
        <v>81</v>
      </c>
      <c r="E22" s="152">
        <v>33</v>
      </c>
      <c r="F22" s="152">
        <v>28.6</v>
      </c>
      <c r="G22" s="152">
        <v>39</v>
      </c>
      <c r="H22" s="152">
        <v>31.8</v>
      </c>
      <c r="I22" s="152">
        <v>25</v>
      </c>
      <c r="J22" s="152">
        <v>24.3</v>
      </c>
      <c r="K22" s="171">
        <v>20</v>
      </c>
      <c r="L22" s="155">
        <v>21</v>
      </c>
      <c r="M22" s="155">
        <v>24</v>
      </c>
      <c r="N22" s="155">
        <v>17</v>
      </c>
      <c r="O22" s="157">
        <v>20</v>
      </c>
      <c r="P22" s="157">
        <v>21</v>
      </c>
      <c r="Q22" s="141"/>
      <c r="R22" s="141"/>
      <c r="S22" s="141"/>
      <c r="T22" s="141"/>
      <c r="U22" s="141"/>
      <c r="V22" s="141"/>
      <c r="W22" s="141"/>
      <c r="X22" s="141"/>
      <c r="Y22" s="141"/>
      <c r="Z22" s="141"/>
      <c r="AA22" s="141"/>
      <c r="AB22" s="141"/>
      <c r="AC22" s="141"/>
      <c r="AD22" s="141"/>
      <c r="AE22" s="141"/>
      <c r="AF22" s="141"/>
      <c r="AG22" s="141"/>
      <c r="AH22" s="141"/>
      <c r="AI22" s="141"/>
      <c r="AJ22" s="141"/>
      <c r="AK22" s="141"/>
      <c r="AL22" s="141"/>
      <c r="AM22" s="141"/>
      <c r="AN22" s="141"/>
      <c r="AO22" s="141"/>
      <c r="AP22" s="141"/>
      <c r="AQ22" s="141"/>
      <c r="AR22" s="141"/>
      <c r="AS22" s="141"/>
      <c r="AT22" s="141"/>
      <c r="AU22" s="141"/>
      <c r="AV22" s="141"/>
      <c r="AW22" s="141"/>
      <c r="AX22" s="141"/>
      <c r="AY22" s="141"/>
      <c r="AZ22" s="141"/>
      <c r="BA22" s="141"/>
      <c r="BB22" s="141"/>
      <c r="BC22" s="141"/>
      <c r="BD22" s="141"/>
      <c r="BE22" s="141"/>
      <c r="BF22" s="141"/>
      <c r="BG22" s="141"/>
      <c r="BH22" s="141"/>
      <c r="BI22" s="141"/>
      <c r="BJ22" s="141"/>
      <c r="BK22" s="141"/>
      <c r="BL22" s="141"/>
      <c r="BM22" s="141"/>
      <c r="BN22" s="141"/>
      <c r="BO22" s="141"/>
      <c r="BP22" s="141"/>
      <c r="BQ22" s="141"/>
      <c r="BR22" s="141"/>
      <c r="BS22" s="141"/>
      <c r="BT22" s="141"/>
      <c r="BU22" s="141"/>
      <c r="BV22" s="141"/>
      <c r="BW22" s="141"/>
      <c r="BX22" s="141"/>
      <c r="BY22" s="141"/>
      <c r="BZ22" s="141"/>
      <c r="CA22" s="141"/>
      <c r="CB22" s="141"/>
      <c r="CC22" s="141"/>
      <c r="CD22" s="141"/>
      <c r="CE22" s="141"/>
      <c r="CF22" s="141"/>
      <c r="CG22" s="141"/>
      <c r="CH22" s="141"/>
      <c r="CI22" s="141"/>
      <c r="CJ22" s="141"/>
      <c r="CK22" s="141"/>
      <c r="CL22" s="141"/>
      <c r="CM22" s="141"/>
      <c r="CN22" s="141"/>
      <c r="CO22" s="141"/>
      <c r="CP22" s="141"/>
      <c r="CQ22" s="141"/>
      <c r="CR22" s="141"/>
      <c r="CS22" s="141"/>
      <c r="CT22" s="141"/>
      <c r="CU22" s="141"/>
      <c r="CV22" s="141"/>
      <c r="CW22" s="141"/>
      <c r="CX22" s="141"/>
      <c r="CY22" s="141"/>
      <c r="CZ22" s="141"/>
      <c r="DA22" s="141"/>
      <c r="DB22" s="141"/>
      <c r="DC22" s="141"/>
      <c r="DD22" s="141"/>
      <c r="DE22" s="141"/>
      <c r="DF22" s="141"/>
      <c r="DG22" s="141"/>
      <c r="DH22" s="141"/>
      <c r="DI22" s="141"/>
      <c r="DJ22" s="141"/>
      <c r="DK22" s="141"/>
      <c r="DL22" s="141"/>
      <c r="DM22" s="141"/>
      <c r="DN22" s="141"/>
      <c r="DO22" s="141"/>
      <c r="DP22" s="141"/>
      <c r="DQ22" s="141"/>
      <c r="DR22" s="141"/>
      <c r="DS22" s="141"/>
      <c r="DT22" s="141"/>
      <c r="DU22" s="141"/>
      <c r="DV22" s="141"/>
      <c r="DW22" s="141"/>
      <c r="DX22" s="141"/>
      <c r="DY22" s="141"/>
      <c r="DZ22" s="141"/>
      <c r="EA22" s="141"/>
      <c r="EB22" s="141"/>
      <c r="EC22" s="141"/>
      <c r="ED22" s="141"/>
      <c r="EE22" s="141"/>
      <c r="EF22" s="141"/>
      <c r="EG22" s="141"/>
      <c r="EH22" s="141"/>
      <c r="EI22" s="141"/>
      <c r="EJ22" s="141"/>
      <c r="EK22" s="141"/>
      <c r="EL22" s="141"/>
      <c r="EM22" s="141"/>
      <c r="EN22" s="141"/>
      <c r="EO22" s="141"/>
      <c r="EP22" s="141"/>
      <c r="EQ22" s="141"/>
      <c r="ER22" s="141"/>
      <c r="ES22" s="141"/>
      <c r="ET22" s="129">
        <f>EV22/6</f>
        <v>20</v>
      </c>
      <c r="EV22" s="129">
        <f>22+19+21+20+18+20</f>
        <v>120</v>
      </c>
    </row>
    <row r="23" spans="1:152" s="129" customFormat="1" ht="21.75" customHeight="1" x14ac:dyDescent="0.25">
      <c r="A23" s="150" t="s">
        <v>87</v>
      </c>
      <c r="B23" s="152">
        <v>28</v>
      </c>
      <c r="C23" s="152">
        <v>20.399999999999999</v>
      </c>
      <c r="D23" s="152">
        <v>25</v>
      </c>
      <c r="E23" s="152">
        <v>27.1</v>
      </c>
      <c r="F23" s="152">
        <v>40.200000000000003</v>
      </c>
      <c r="G23" s="152">
        <v>23</v>
      </c>
      <c r="H23" s="152">
        <v>25.5</v>
      </c>
      <c r="I23" s="152">
        <v>35</v>
      </c>
      <c r="J23" s="152">
        <v>51.8</v>
      </c>
      <c r="K23" s="154">
        <v>40.83</v>
      </c>
      <c r="L23" s="155">
        <v>37</v>
      </c>
      <c r="M23" s="155">
        <v>28</v>
      </c>
      <c r="N23" s="155">
        <v>26</v>
      </c>
      <c r="O23" s="157">
        <v>30</v>
      </c>
      <c r="P23" s="157">
        <v>20</v>
      </c>
      <c r="Q23" s="141"/>
      <c r="R23" s="141"/>
      <c r="S23" s="141"/>
      <c r="T23" s="141"/>
      <c r="U23" s="141"/>
      <c r="V23" s="141"/>
      <c r="W23" s="141"/>
      <c r="X23" s="141"/>
      <c r="Y23" s="141"/>
      <c r="Z23" s="141"/>
      <c r="AA23" s="141"/>
      <c r="AB23" s="141"/>
      <c r="AC23" s="141"/>
      <c r="AD23" s="141"/>
      <c r="AE23" s="141"/>
      <c r="AF23" s="141"/>
      <c r="AG23" s="141"/>
      <c r="AH23" s="141"/>
      <c r="AI23" s="141"/>
      <c r="AJ23" s="141"/>
      <c r="AK23" s="141"/>
      <c r="AL23" s="141"/>
      <c r="AM23" s="141"/>
      <c r="AN23" s="141"/>
      <c r="AO23" s="141"/>
      <c r="AP23" s="141"/>
      <c r="AQ23" s="141"/>
      <c r="AR23" s="141"/>
      <c r="AS23" s="141"/>
      <c r="AT23" s="141"/>
      <c r="AU23" s="141"/>
      <c r="AV23" s="141"/>
      <c r="AW23" s="141"/>
      <c r="AX23" s="141"/>
      <c r="AY23" s="141"/>
      <c r="AZ23" s="141"/>
      <c r="BA23" s="141"/>
      <c r="BB23" s="141"/>
      <c r="BC23" s="141"/>
      <c r="BD23" s="141"/>
      <c r="BE23" s="141"/>
      <c r="BF23" s="141"/>
      <c r="BG23" s="141"/>
      <c r="BH23" s="141"/>
      <c r="BI23" s="141"/>
      <c r="BJ23" s="141"/>
      <c r="BK23" s="141"/>
      <c r="BL23" s="141"/>
      <c r="BM23" s="141"/>
      <c r="BN23" s="141"/>
      <c r="BO23" s="141"/>
      <c r="BP23" s="141"/>
      <c r="BQ23" s="141"/>
      <c r="BR23" s="141"/>
      <c r="BS23" s="141"/>
      <c r="BT23" s="141"/>
      <c r="BU23" s="141"/>
      <c r="BV23" s="141"/>
      <c r="BW23" s="141"/>
      <c r="BX23" s="141"/>
      <c r="BY23" s="141"/>
      <c r="BZ23" s="141"/>
      <c r="CA23" s="141"/>
      <c r="CB23" s="141"/>
      <c r="CC23" s="141"/>
      <c r="CD23" s="141"/>
      <c r="CE23" s="141"/>
      <c r="CF23" s="141"/>
      <c r="CG23" s="141"/>
      <c r="CH23" s="141"/>
      <c r="CI23" s="141"/>
      <c r="CJ23" s="141"/>
      <c r="CK23" s="141"/>
      <c r="CL23" s="141"/>
      <c r="CM23" s="141"/>
      <c r="CN23" s="141"/>
      <c r="CO23" s="141"/>
      <c r="CP23" s="141"/>
      <c r="CQ23" s="141"/>
      <c r="CR23" s="141"/>
      <c r="CS23" s="141"/>
      <c r="CT23" s="141"/>
      <c r="CU23" s="141"/>
      <c r="CV23" s="141"/>
      <c r="CW23" s="141"/>
      <c r="CX23" s="141"/>
      <c r="CY23" s="141"/>
      <c r="CZ23" s="141"/>
      <c r="DA23" s="141"/>
      <c r="DB23" s="141"/>
      <c r="DC23" s="141"/>
      <c r="DD23" s="141"/>
      <c r="DE23" s="141"/>
      <c r="DF23" s="141"/>
      <c r="DG23" s="141"/>
      <c r="DH23" s="141"/>
      <c r="DI23" s="141"/>
      <c r="DJ23" s="141"/>
      <c r="DK23" s="141"/>
      <c r="DL23" s="141"/>
      <c r="DM23" s="141"/>
      <c r="DN23" s="141"/>
      <c r="DO23" s="141"/>
      <c r="DP23" s="141"/>
      <c r="DQ23" s="141"/>
      <c r="DR23" s="141"/>
      <c r="DS23" s="141"/>
      <c r="DT23" s="141"/>
      <c r="DU23" s="141"/>
      <c r="DV23" s="141"/>
      <c r="DW23" s="141"/>
      <c r="DX23" s="141"/>
      <c r="DY23" s="141"/>
      <c r="DZ23" s="141"/>
      <c r="EA23" s="141"/>
      <c r="EB23" s="141"/>
      <c r="EC23" s="141"/>
      <c r="ED23" s="141"/>
      <c r="EE23" s="141"/>
      <c r="EF23" s="141"/>
      <c r="EG23" s="141"/>
      <c r="EH23" s="141"/>
      <c r="EI23" s="141"/>
      <c r="EJ23" s="141"/>
      <c r="EK23" s="141"/>
      <c r="EL23" s="141"/>
      <c r="EM23" s="141"/>
      <c r="EN23" s="141"/>
      <c r="EO23" s="141"/>
      <c r="EP23" s="141"/>
      <c r="EQ23" s="141"/>
      <c r="ER23" s="141"/>
      <c r="ES23" s="141"/>
      <c r="ET23" s="129">
        <f>EV23/6</f>
        <v>40.833333333333336</v>
      </c>
      <c r="EV23" s="129">
        <f>42+40+41+40+41+41</f>
        <v>245</v>
      </c>
    </row>
    <row r="24" spans="1:152" s="129" customFormat="1" ht="21.75" customHeight="1" x14ac:dyDescent="0.25">
      <c r="A24" s="158" t="s">
        <v>88</v>
      </c>
      <c r="B24" s="152">
        <v>9</v>
      </c>
      <c r="C24" s="152">
        <v>13</v>
      </c>
      <c r="D24" s="152">
        <v>16.7</v>
      </c>
      <c r="E24" s="152">
        <v>10.7</v>
      </c>
      <c r="F24" s="152">
        <v>14.4</v>
      </c>
      <c r="G24" s="152">
        <v>18</v>
      </c>
      <c r="H24" s="152">
        <v>18.399999999999999</v>
      </c>
      <c r="I24" s="152">
        <v>26</v>
      </c>
      <c r="J24" s="152">
        <v>16.8</v>
      </c>
      <c r="K24" s="154">
        <v>15.4</v>
      </c>
      <c r="L24" s="155">
        <v>17</v>
      </c>
      <c r="M24" s="155">
        <v>21</v>
      </c>
      <c r="N24" s="155">
        <v>22</v>
      </c>
      <c r="O24" s="157">
        <v>22</v>
      </c>
      <c r="P24" s="157">
        <v>20</v>
      </c>
      <c r="Q24" s="141"/>
      <c r="R24" s="141"/>
      <c r="S24" s="141"/>
      <c r="T24" s="141"/>
      <c r="U24" s="141"/>
      <c r="V24" s="141"/>
      <c r="W24" s="141"/>
      <c r="X24" s="141"/>
      <c r="Y24" s="141"/>
      <c r="Z24" s="141"/>
      <c r="AA24" s="141"/>
      <c r="AB24" s="141"/>
      <c r="AC24" s="141"/>
      <c r="AD24" s="141"/>
      <c r="AE24" s="141"/>
      <c r="AF24" s="141"/>
      <c r="AG24" s="141"/>
      <c r="AH24" s="141"/>
      <c r="AI24" s="141"/>
      <c r="AJ24" s="141"/>
      <c r="AK24" s="141"/>
      <c r="AL24" s="141"/>
      <c r="AM24" s="141"/>
      <c r="AN24" s="141"/>
      <c r="AO24" s="141"/>
      <c r="AP24" s="141"/>
      <c r="AQ24" s="141"/>
      <c r="AR24" s="141"/>
      <c r="AS24" s="141"/>
      <c r="AT24" s="141"/>
      <c r="AU24" s="141"/>
      <c r="AV24" s="141"/>
      <c r="AW24" s="141"/>
      <c r="AX24" s="141"/>
      <c r="AY24" s="141"/>
      <c r="AZ24" s="141"/>
      <c r="BA24" s="141"/>
      <c r="BB24" s="141"/>
      <c r="BC24" s="141"/>
      <c r="BD24" s="141"/>
      <c r="BE24" s="141"/>
      <c r="BF24" s="141"/>
      <c r="BG24" s="141"/>
      <c r="BH24" s="141"/>
      <c r="BI24" s="141"/>
      <c r="BJ24" s="141"/>
      <c r="BK24" s="141"/>
      <c r="BL24" s="141"/>
      <c r="BM24" s="141"/>
      <c r="BN24" s="141"/>
      <c r="BO24" s="141"/>
      <c r="BP24" s="141"/>
      <c r="BQ24" s="141"/>
      <c r="BR24" s="141"/>
      <c r="BS24" s="141"/>
      <c r="BT24" s="141"/>
      <c r="BU24" s="141"/>
      <c r="BV24" s="141"/>
      <c r="BW24" s="141"/>
      <c r="BX24" s="141"/>
      <c r="BY24" s="141"/>
      <c r="BZ24" s="141"/>
      <c r="CA24" s="141"/>
      <c r="CB24" s="141"/>
      <c r="CC24" s="141"/>
      <c r="CD24" s="141"/>
      <c r="CE24" s="141"/>
      <c r="CF24" s="141"/>
      <c r="CG24" s="141"/>
      <c r="CH24" s="141"/>
      <c r="CI24" s="141"/>
      <c r="CJ24" s="141"/>
      <c r="CK24" s="141"/>
      <c r="CL24" s="141"/>
      <c r="CM24" s="141"/>
      <c r="CN24" s="141"/>
      <c r="CO24" s="141"/>
      <c r="CP24" s="141"/>
      <c r="CQ24" s="141"/>
      <c r="CR24" s="141"/>
      <c r="CS24" s="141"/>
      <c r="CT24" s="141"/>
      <c r="CU24" s="141"/>
      <c r="CV24" s="141"/>
      <c r="CW24" s="141"/>
      <c r="CX24" s="141"/>
      <c r="CY24" s="141"/>
      <c r="CZ24" s="141"/>
      <c r="DA24" s="141"/>
      <c r="DB24" s="141"/>
      <c r="DC24" s="141"/>
      <c r="DD24" s="141"/>
      <c r="DE24" s="141"/>
      <c r="DF24" s="141"/>
      <c r="DG24" s="141"/>
      <c r="DH24" s="141"/>
      <c r="DI24" s="141"/>
      <c r="DJ24" s="141"/>
      <c r="DK24" s="141"/>
      <c r="DL24" s="141"/>
      <c r="DM24" s="141"/>
      <c r="DN24" s="141"/>
      <c r="DO24" s="141"/>
      <c r="DP24" s="141"/>
      <c r="DQ24" s="141"/>
      <c r="DR24" s="141"/>
      <c r="DS24" s="141"/>
      <c r="DT24" s="141"/>
      <c r="DU24" s="141"/>
      <c r="DV24" s="141"/>
      <c r="DW24" s="141"/>
      <c r="DX24" s="141"/>
      <c r="DY24" s="141"/>
      <c r="DZ24" s="141"/>
      <c r="EA24" s="141"/>
      <c r="EB24" s="141"/>
      <c r="EC24" s="141"/>
      <c r="ED24" s="141"/>
      <c r="EE24" s="141"/>
      <c r="EF24" s="141"/>
      <c r="EG24" s="141"/>
      <c r="EH24" s="141"/>
      <c r="EI24" s="141"/>
      <c r="EJ24" s="141"/>
      <c r="EK24" s="141"/>
      <c r="EL24" s="141"/>
      <c r="EM24" s="141"/>
      <c r="EN24" s="141"/>
      <c r="EO24" s="141"/>
      <c r="EP24" s="141"/>
      <c r="EQ24" s="141"/>
      <c r="ER24" s="141"/>
      <c r="ES24" s="141"/>
      <c r="ET24" s="129">
        <f>EV24/5</f>
        <v>15.4</v>
      </c>
      <c r="EV24" s="129">
        <f>21+20+19+9+8</f>
        <v>77</v>
      </c>
    </row>
    <row r="25" spans="1:152" s="129" customFormat="1" ht="21.75" customHeight="1" x14ac:dyDescent="0.25">
      <c r="A25" s="150" t="s">
        <v>8</v>
      </c>
      <c r="B25" s="152">
        <v>39.700000000000003</v>
      </c>
      <c r="C25" s="152">
        <v>34</v>
      </c>
      <c r="D25" s="152">
        <v>33.9</v>
      </c>
      <c r="E25" s="152">
        <v>35.700000000000003</v>
      </c>
      <c r="F25" s="152">
        <v>39.9</v>
      </c>
      <c r="G25" s="152">
        <v>37</v>
      </c>
      <c r="H25" s="152">
        <v>37.299999999999997</v>
      </c>
      <c r="I25" s="152">
        <v>42</v>
      </c>
      <c r="J25" s="152">
        <v>46.1</v>
      </c>
      <c r="K25" s="154">
        <v>56.67</v>
      </c>
      <c r="L25" s="155">
        <v>19</v>
      </c>
      <c r="M25" s="155">
        <v>59</v>
      </c>
      <c r="N25" s="155">
        <v>66</v>
      </c>
      <c r="O25" s="157">
        <v>61</v>
      </c>
      <c r="P25" s="157">
        <v>65</v>
      </c>
      <c r="Q25" s="141"/>
      <c r="R25" s="141"/>
      <c r="S25" s="141"/>
      <c r="T25" s="141"/>
      <c r="U25" s="141"/>
      <c r="V25" s="141"/>
      <c r="W25" s="141"/>
      <c r="X25" s="141"/>
      <c r="Y25" s="141"/>
      <c r="Z25" s="141"/>
      <c r="AA25" s="141"/>
      <c r="AB25" s="141"/>
      <c r="AC25" s="141"/>
      <c r="AD25" s="141"/>
      <c r="AE25" s="141"/>
      <c r="AF25" s="141"/>
      <c r="AG25" s="141"/>
      <c r="AH25" s="141"/>
      <c r="AI25" s="141"/>
      <c r="AJ25" s="141"/>
      <c r="AK25" s="141"/>
      <c r="AL25" s="141"/>
      <c r="AM25" s="141"/>
      <c r="AN25" s="141"/>
      <c r="AO25" s="141"/>
      <c r="AP25" s="141"/>
      <c r="AQ25" s="141"/>
      <c r="AR25" s="141"/>
      <c r="AS25" s="141"/>
      <c r="AT25" s="141"/>
      <c r="AU25" s="141"/>
      <c r="AV25" s="141"/>
      <c r="AW25" s="141"/>
      <c r="AX25" s="141"/>
      <c r="AY25" s="141"/>
      <c r="AZ25" s="141"/>
      <c r="BA25" s="141"/>
      <c r="BB25" s="141"/>
      <c r="BC25" s="141"/>
      <c r="BD25" s="141"/>
      <c r="BE25" s="141"/>
      <c r="BF25" s="141"/>
      <c r="BG25" s="141"/>
      <c r="BH25" s="141"/>
      <c r="BI25" s="141"/>
      <c r="BJ25" s="141"/>
      <c r="BK25" s="141"/>
      <c r="BL25" s="141"/>
      <c r="BM25" s="141"/>
      <c r="BN25" s="141"/>
      <c r="BO25" s="141"/>
      <c r="BP25" s="141"/>
      <c r="BQ25" s="141"/>
      <c r="BR25" s="141"/>
      <c r="BS25" s="141"/>
      <c r="BT25" s="141"/>
      <c r="BU25" s="141"/>
      <c r="BV25" s="141"/>
      <c r="BW25" s="141"/>
      <c r="BX25" s="141"/>
      <c r="BY25" s="141"/>
      <c r="BZ25" s="141"/>
      <c r="CA25" s="141"/>
      <c r="CB25" s="141"/>
      <c r="CC25" s="141"/>
      <c r="CD25" s="141"/>
      <c r="CE25" s="141"/>
      <c r="CF25" s="141"/>
      <c r="CG25" s="141"/>
      <c r="CH25" s="141"/>
      <c r="CI25" s="141"/>
      <c r="CJ25" s="141"/>
      <c r="CK25" s="141"/>
      <c r="CL25" s="141"/>
      <c r="CM25" s="141"/>
      <c r="CN25" s="141"/>
      <c r="CO25" s="141"/>
      <c r="CP25" s="141"/>
      <c r="CQ25" s="141"/>
      <c r="CR25" s="141"/>
      <c r="CS25" s="141"/>
      <c r="CT25" s="141"/>
      <c r="CU25" s="141"/>
      <c r="CV25" s="141"/>
      <c r="CW25" s="141"/>
      <c r="CX25" s="141"/>
      <c r="CY25" s="141"/>
      <c r="CZ25" s="141"/>
      <c r="DA25" s="141"/>
      <c r="DB25" s="141"/>
      <c r="DC25" s="141"/>
      <c r="DD25" s="141"/>
      <c r="DE25" s="141"/>
      <c r="DF25" s="141"/>
      <c r="DG25" s="141"/>
      <c r="DH25" s="141"/>
      <c r="DI25" s="141"/>
      <c r="DJ25" s="141"/>
      <c r="DK25" s="141"/>
      <c r="DL25" s="141"/>
      <c r="DM25" s="141"/>
      <c r="DN25" s="141"/>
      <c r="DO25" s="141"/>
      <c r="DP25" s="141"/>
      <c r="DQ25" s="141"/>
      <c r="DR25" s="141"/>
      <c r="DS25" s="141"/>
      <c r="DT25" s="141"/>
      <c r="DU25" s="141"/>
      <c r="DV25" s="141"/>
      <c r="DW25" s="141"/>
      <c r="DX25" s="141"/>
      <c r="DY25" s="141"/>
      <c r="DZ25" s="141"/>
      <c r="EA25" s="141"/>
      <c r="EB25" s="141"/>
      <c r="EC25" s="141"/>
      <c r="ED25" s="141"/>
      <c r="EE25" s="141"/>
      <c r="EF25" s="141"/>
      <c r="EG25" s="141"/>
      <c r="EH25" s="141"/>
      <c r="EI25" s="141"/>
      <c r="EJ25" s="141"/>
      <c r="EK25" s="141"/>
      <c r="EL25" s="141"/>
      <c r="EM25" s="141"/>
      <c r="EN25" s="141"/>
      <c r="EO25" s="141"/>
      <c r="EP25" s="141"/>
      <c r="EQ25" s="141"/>
      <c r="ER25" s="141"/>
      <c r="ES25" s="141"/>
      <c r="ET25" s="129">
        <f>EV25/9</f>
        <v>56.666666666666664</v>
      </c>
      <c r="EV25" s="129">
        <f>75+58+49+53+69+42+38+49+77</f>
        <v>510</v>
      </c>
    </row>
    <row r="26" spans="1:152" s="129" customFormat="1" ht="21.75" customHeight="1" x14ac:dyDescent="0.25">
      <c r="A26" s="150" t="s">
        <v>89</v>
      </c>
      <c r="B26" s="152">
        <v>25</v>
      </c>
      <c r="C26" s="152">
        <v>30.7</v>
      </c>
      <c r="D26" s="152">
        <v>30.8</v>
      </c>
      <c r="E26" s="152">
        <v>24.3</v>
      </c>
      <c r="F26" s="152">
        <v>25.2</v>
      </c>
      <c r="G26" s="152">
        <v>31</v>
      </c>
      <c r="H26" s="152">
        <v>25.5</v>
      </c>
      <c r="I26" s="152">
        <v>26</v>
      </c>
      <c r="J26" s="152">
        <v>30.3</v>
      </c>
      <c r="K26" s="154">
        <v>26.22</v>
      </c>
      <c r="L26" s="155">
        <v>23</v>
      </c>
      <c r="M26" s="155">
        <v>28</v>
      </c>
      <c r="N26" s="155">
        <v>24</v>
      </c>
      <c r="O26" s="157">
        <v>24</v>
      </c>
      <c r="P26" s="157">
        <v>23</v>
      </c>
      <c r="Q26" s="141"/>
      <c r="R26" s="141"/>
      <c r="S26" s="141"/>
      <c r="T26" s="141"/>
      <c r="U26" s="141"/>
      <c r="V26" s="141"/>
      <c r="W26" s="141"/>
      <c r="X26" s="141"/>
      <c r="Y26" s="141"/>
      <c r="Z26" s="141"/>
      <c r="AA26" s="141"/>
      <c r="AB26" s="141"/>
      <c r="AC26" s="141"/>
      <c r="AD26" s="141"/>
      <c r="AE26" s="141"/>
      <c r="AF26" s="141"/>
      <c r="AG26" s="141"/>
      <c r="AH26" s="141"/>
      <c r="AI26" s="141"/>
      <c r="AJ26" s="141"/>
      <c r="AK26" s="141"/>
      <c r="AL26" s="141"/>
      <c r="AM26" s="141"/>
      <c r="AN26" s="141"/>
      <c r="AO26" s="141"/>
      <c r="AP26" s="141"/>
      <c r="AQ26" s="141"/>
      <c r="AR26" s="141"/>
      <c r="AS26" s="141"/>
      <c r="AT26" s="141"/>
      <c r="AU26" s="141"/>
      <c r="AV26" s="141"/>
      <c r="AW26" s="141"/>
      <c r="AX26" s="141"/>
      <c r="AY26" s="141"/>
      <c r="AZ26" s="141"/>
      <c r="BA26" s="141"/>
      <c r="BB26" s="141"/>
      <c r="BC26" s="141"/>
      <c r="BD26" s="141"/>
      <c r="BE26" s="141"/>
      <c r="BF26" s="141"/>
      <c r="BG26" s="141"/>
      <c r="BH26" s="141"/>
      <c r="BI26" s="141"/>
      <c r="BJ26" s="141"/>
      <c r="BK26" s="141"/>
      <c r="BL26" s="141"/>
      <c r="BM26" s="141"/>
      <c r="BN26" s="141"/>
      <c r="BO26" s="141"/>
      <c r="BP26" s="141"/>
      <c r="BQ26" s="141"/>
      <c r="BR26" s="141"/>
      <c r="BS26" s="141"/>
      <c r="BT26" s="141"/>
      <c r="BU26" s="141"/>
      <c r="BV26" s="141"/>
      <c r="BW26" s="141"/>
      <c r="BX26" s="141"/>
      <c r="BY26" s="141"/>
      <c r="BZ26" s="141"/>
      <c r="CA26" s="141"/>
      <c r="CB26" s="141"/>
      <c r="CC26" s="141"/>
      <c r="CD26" s="141"/>
      <c r="CE26" s="141"/>
      <c r="CF26" s="141"/>
      <c r="CG26" s="141"/>
      <c r="CH26" s="141"/>
      <c r="CI26" s="141"/>
      <c r="CJ26" s="141"/>
      <c r="CK26" s="141"/>
      <c r="CL26" s="141"/>
      <c r="CM26" s="141"/>
      <c r="CN26" s="141"/>
      <c r="CO26" s="141"/>
      <c r="CP26" s="141"/>
      <c r="CQ26" s="141"/>
      <c r="CR26" s="141"/>
      <c r="CS26" s="141"/>
      <c r="CT26" s="141"/>
      <c r="CU26" s="141"/>
      <c r="CV26" s="141"/>
      <c r="CW26" s="141"/>
      <c r="CX26" s="141"/>
      <c r="CY26" s="141"/>
      <c r="CZ26" s="141"/>
      <c r="DA26" s="141"/>
      <c r="DB26" s="141"/>
      <c r="DC26" s="141"/>
      <c r="DD26" s="141"/>
      <c r="DE26" s="141"/>
      <c r="DF26" s="141"/>
      <c r="DG26" s="141"/>
      <c r="DH26" s="141"/>
      <c r="DI26" s="141"/>
      <c r="DJ26" s="141"/>
      <c r="DK26" s="141"/>
      <c r="DL26" s="141"/>
      <c r="DM26" s="141"/>
      <c r="DN26" s="141"/>
      <c r="DO26" s="141"/>
      <c r="DP26" s="141"/>
      <c r="DQ26" s="141"/>
      <c r="DR26" s="141"/>
      <c r="DS26" s="141"/>
      <c r="DT26" s="141"/>
      <c r="DU26" s="141"/>
      <c r="DV26" s="141"/>
      <c r="DW26" s="141"/>
      <c r="DX26" s="141"/>
      <c r="DY26" s="141"/>
      <c r="DZ26" s="141"/>
      <c r="EA26" s="141"/>
      <c r="EB26" s="141"/>
      <c r="EC26" s="141"/>
      <c r="ED26" s="141"/>
      <c r="EE26" s="141"/>
      <c r="EF26" s="141"/>
      <c r="EG26" s="141"/>
      <c r="EH26" s="141"/>
      <c r="EI26" s="141"/>
      <c r="EJ26" s="141"/>
      <c r="EK26" s="141"/>
      <c r="EL26" s="141"/>
      <c r="EM26" s="141"/>
      <c r="EN26" s="141"/>
      <c r="EO26" s="141"/>
      <c r="EP26" s="141"/>
      <c r="EQ26" s="141"/>
      <c r="ER26" s="141"/>
      <c r="ES26" s="141"/>
      <c r="ET26" s="129">
        <f>EV26/9</f>
        <v>26.222222222222221</v>
      </c>
      <c r="EV26" s="129">
        <f>33+17+32+31+34+16+34+22+17</f>
        <v>236</v>
      </c>
    </row>
    <row r="27" spans="1:152" s="129" customFormat="1" ht="21.75" customHeight="1" x14ac:dyDescent="0.25">
      <c r="A27" s="150" t="s">
        <v>90</v>
      </c>
      <c r="B27" s="152">
        <v>29.3</v>
      </c>
      <c r="C27" s="159" t="s">
        <v>38</v>
      </c>
      <c r="D27" s="152">
        <v>32</v>
      </c>
      <c r="E27" s="152">
        <v>30.5</v>
      </c>
      <c r="F27" s="152">
        <v>34.799999999999997</v>
      </c>
      <c r="G27" s="152">
        <v>74</v>
      </c>
      <c r="H27" s="152">
        <v>81.7</v>
      </c>
      <c r="I27" s="152">
        <v>71</v>
      </c>
      <c r="J27" s="152">
        <v>59.7</v>
      </c>
      <c r="K27" s="154">
        <v>64</v>
      </c>
      <c r="L27" s="155">
        <v>68</v>
      </c>
      <c r="M27" s="155">
        <v>70</v>
      </c>
      <c r="N27" s="155">
        <v>70</v>
      </c>
      <c r="O27" s="157">
        <v>70</v>
      </c>
      <c r="P27" s="157">
        <v>56</v>
      </c>
      <c r="Q27" s="141"/>
      <c r="R27" s="141"/>
      <c r="S27" s="141"/>
      <c r="T27" s="141"/>
      <c r="U27" s="141"/>
      <c r="V27" s="141"/>
      <c r="W27" s="141"/>
      <c r="X27" s="141"/>
      <c r="Y27" s="141"/>
      <c r="Z27" s="141"/>
      <c r="AA27" s="141"/>
      <c r="AB27" s="141"/>
      <c r="AC27" s="141"/>
      <c r="AD27" s="141"/>
      <c r="AE27" s="141"/>
      <c r="AF27" s="141"/>
      <c r="AG27" s="141"/>
      <c r="AH27" s="141"/>
      <c r="AI27" s="141"/>
      <c r="AJ27" s="141"/>
      <c r="AK27" s="141"/>
      <c r="AL27" s="141"/>
      <c r="AM27" s="141"/>
      <c r="AN27" s="141"/>
      <c r="AO27" s="141"/>
      <c r="AP27" s="141"/>
      <c r="AQ27" s="141"/>
      <c r="AR27" s="141"/>
      <c r="AS27" s="141"/>
      <c r="AT27" s="141"/>
      <c r="AU27" s="141"/>
      <c r="AV27" s="141"/>
      <c r="AW27" s="141"/>
      <c r="AX27" s="141"/>
      <c r="AY27" s="141"/>
      <c r="AZ27" s="141"/>
      <c r="BA27" s="141"/>
      <c r="BB27" s="141"/>
      <c r="BC27" s="141"/>
      <c r="BD27" s="141"/>
      <c r="BE27" s="141"/>
      <c r="BF27" s="141"/>
      <c r="BG27" s="141"/>
      <c r="BH27" s="141"/>
      <c r="BI27" s="141"/>
      <c r="BJ27" s="141"/>
      <c r="BK27" s="141"/>
      <c r="BL27" s="141"/>
      <c r="BM27" s="141"/>
      <c r="BN27" s="141"/>
      <c r="BO27" s="141"/>
      <c r="BP27" s="141"/>
      <c r="BQ27" s="141"/>
      <c r="BR27" s="141"/>
      <c r="BS27" s="141"/>
      <c r="BT27" s="141"/>
      <c r="BU27" s="141"/>
      <c r="BV27" s="141"/>
      <c r="BW27" s="141"/>
      <c r="BX27" s="141"/>
      <c r="BY27" s="141"/>
      <c r="BZ27" s="141"/>
      <c r="CA27" s="141"/>
      <c r="CB27" s="141"/>
      <c r="CC27" s="141"/>
      <c r="CD27" s="141"/>
      <c r="CE27" s="141"/>
      <c r="CF27" s="141"/>
      <c r="CG27" s="141"/>
      <c r="CH27" s="141"/>
      <c r="CI27" s="141"/>
      <c r="CJ27" s="141"/>
      <c r="CK27" s="141"/>
      <c r="CL27" s="141"/>
      <c r="CM27" s="141"/>
      <c r="CN27" s="141"/>
      <c r="CO27" s="141"/>
      <c r="CP27" s="141"/>
      <c r="CQ27" s="141"/>
      <c r="CR27" s="141"/>
      <c r="CS27" s="141"/>
      <c r="CT27" s="141"/>
      <c r="CU27" s="141"/>
      <c r="CV27" s="141"/>
      <c r="CW27" s="141"/>
      <c r="CX27" s="141"/>
      <c r="CY27" s="141"/>
      <c r="CZ27" s="141"/>
      <c r="DA27" s="141"/>
      <c r="DB27" s="141"/>
      <c r="DC27" s="141"/>
      <c r="DD27" s="141"/>
      <c r="DE27" s="141"/>
      <c r="DF27" s="141"/>
      <c r="DG27" s="141"/>
      <c r="DH27" s="141"/>
      <c r="DI27" s="141"/>
      <c r="DJ27" s="141"/>
      <c r="DK27" s="141"/>
      <c r="DL27" s="141"/>
      <c r="DM27" s="141"/>
      <c r="DN27" s="141"/>
      <c r="DO27" s="141"/>
      <c r="DP27" s="141"/>
      <c r="DQ27" s="141"/>
      <c r="DR27" s="141"/>
      <c r="DS27" s="141"/>
      <c r="DT27" s="141"/>
      <c r="DU27" s="141"/>
      <c r="DV27" s="141"/>
      <c r="DW27" s="141"/>
      <c r="DX27" s="141"/>
      <c r="DY27" s="141"/>
      <c r="DZ27" s="141"/>
      <c r="EA27" s="141"/>
      <c r="EB27" s="141"/>
      <c r="EC27" s="141"/>
      <c r="ED27" s="141"/>
      <c r="EE27" s="141"/>
      <c r="EF27" s="141"/>
      <c r="EG27" s="141"/>
      <c r="EH27" s="141"/>
      <c r="EI27" s="141"/>
      <c r="EJ27" s="141"/>
      <c r="EK27" s="141"/>
      <c r="EL27" s="141"/>
      <c r="EM27" s="141"/>
      <c r="EN27" s="141"/>
      <c r="EO27" s="141"/>
      <c r="EP27" s="141"/>
      <c r="EQ27" s="141"/>
      <c r="ER27" s="141"/>
      <c r="ES27" s="141"/>
      <c r="ET27" s="129">
        <f>EV27/9</f>
        <v>64</v>
      </c>
      <c r="EV27" s="129">
        <f>75+65+63+48+47+69+68+77+64</f>
        <v>576</v>
      </c>
    </row>
    <row r="28" spans="1:152" s="129" customFormat="1" ht="21.75" customHeight="1" x14ac:dyDescent="0.25">
      <c r="A28" s="160" t="s">
        <v>91</v>
      </c>
      <c r="B28" s="161">
        <v>35.299999999999997</v>
      </c>
      <c r="C28" s="161">
        <v>34.299999999999997</v>
      </c>
      <c r="D28" s="161">
        <v>19.5</v>
      </c>
      <c r="E28" s="161">
        <v>29.6</v>
      </c>
      <c r="F28" s="161">
        <v>25.5</v>
      </c>
      <c r="G28" s="161">
        <v>23</v>
      </c>
      <c r="H28" s="161">
        <v>17.399999999999999</v>
      </c>
      <c r="I28" s="161">
        <v>21</v>
      </c>
      <c r="J28" s="161">
        <v>18.3</v>
      </c>
      <c r="K28" s="163">
        <v>39.33</v>
      </c>
      <c r="L28" s="164">
        <v>41</v>
      </c>
      <c r="M28" s="164">
        <v>20</v>
      </c>
      <c r="N28" s="164">
        <v>13</v>
      </c>
      <c r="O28" s="166">
        <v>20</v>
      </c>
      <c r="P28" s="166">
        <v>25</v>
      </c>
      <c r="Q28" s="141"/>
      <c r="R28" s="141"/>
      <c r="S28" s="141"/>
      <c r="T28" s="141"/>
      <c r="U28" s="141"/>
      <c r="V28" s="141"/>
      <c r="W28" s="141"/>
      <c r="X28" s="141"/>
      <c r="Y28" s="141"/>
      <c r="Z28" s="141"/>
      <c r="AA28" s="141"/>
      <c r="AB28" s="141"/>
      <c r="AC28" s="141"/>
      <c r="AD28" s="141"/>
      <c r="AE28" s="141"/>
      <c r="AF28" s="141"/>
      <c r="AG28" s="141"/>
      <c r="AH28" s="141"/>
      <c r="AI28" s="141"/>
      <c r="AJ28" s="141"/>
      <c r="AK28" s="141"/>
      <c r="AL28" s="141"/>
      <c r="AM28" s="141"/>
      <c r="AN28" s="141"/>
      <c r="AO28" s="141"/>
      <c r="AP28" s="141"/>
      <c r="AQ28" s="141"/>
      <c r="AR28" s="141"/>
      <c r="AS28" s="141"/>
      <c r="AT28" s="141"/>
      <c r="AU28" s="141"/>
      <c r="AV28" s="141"/>
      <c r="AW28" s="141"/>
      <c r="AX28" s="141"/>
      <c r="AY28" s="141"/>
      <c r="AZ28" s="141"/>
      <c r="BA28" s="141"/>
      <c r="BB28" s="141"/>
      <c r="BC28" s="141"/>
      <c r="BD28" s="141"/>
      <c r="BE28" s="141"/>
      <c r="BF28" s="141"/>
      <c r="BG28" s="141"/>
      <c r="BH28" s="141"/>
      <c r="BI28" s="141"/>
      <c r="BJ28" s="141"/>
      <c r="BK28" s="141"/>
      <c r="BL28" s="141"/>
      <c r="BM28" s="141"/>
      <c r="BN28" s="141"/>
      <c r="BO28" s="141"/>
      <c r="BP28" s="141"/>
      <c r="BQ28" s="141"/>
      <c r="BR28" s="141"/>
      <c r="BS28" s="141"/>
      <c r="BT28" s="141"/>
      <c r="BU28" s="141"/>
      <c r="BV28" s="141"/>
      <c r="BW28" s="141"/>
      <c r="BX28" s="141"/>
      <c r="BY28" s="141"/>
      <c r="BZ28" s="141"/>
      <c r="CA28" s="141"/>
      <c r="CB28" s="141"/>
      <c r="CC28" s="141"/>
      <c r="CD28" s="141"/>
      <c r="CE28" s="141"/>
      <c r="CF28" s="141"/>
      <c r="CG28" s="141"/>
      <c r="CH28" s="141"/>
      <c r="CI28" s="141"/>
      <c r="CJ28" s="141"/>
      <c r="CK28" s="141"/>
      <c r="CL28" s="141"/>
      <c r="CM28" s="141"/>
      <c r="CN28" s="141"/>
      <c r="CO28" s="141"/>
      <c r="CP28" s="141"/>
      <c r="CQ28" s="141"/>
      <c r="CR28" s="141"/>
      <c r="CS28" s="141"/>
      <c r="CT28" s="141"/>
      <c r="CU28" s="141"/>
      <c r="CV28" s="141"/>
      <c r="CW28" s="141"/>
      <c r="CX28" s="141"/>
      <c r="CY28" s="141"/>
      <c r="CZ28" s="141"/>
      <c r="DA28" s="141"/>
      <c r="DB28" s="141"/>
      <c r="DC28" s="141"/>
      <c r="DD28" s="141"/>
      <c r="DE28" s="141"/>
      <c r="DF28" s="141"/>
      <c r="DG28" s="141"/>
      <c r="DH28" s="141"/>
      <c r="DI28" s="141"/>
      <c r="DJ28" s="141"/>
      <c r="DK28" s="141"/>
      <c r="DL28" s="141"/>
      <c r="DM28" s="141"/>
      <c r="DN28" s="141"/>
      <c r="DO28" s="141"/>
      <c r="DP28" s="141"/>
      <c r="DQ28" s="141"/>
      <c r="DR28" s="141"/>
      <c r="DS28" s="141"/>
      <c r="DT28" s="141"/>
      <c r="DU28" s="141"/>
      <c r="DV28" s="141"/>
      <c r="DW28" s="141"/>
      <c r="DX28" s="141"/>
      <c r="DY28" s="141"/>
      <c r="DZ28" s="141"/>
      <c r="EA28" s="141"/>
      <c r="EB28" s="141"/>
      <c r="EC28" s="141"/>
      <c r="ED28" s="141"/>
      <c r="EE28" s="141"/>
      <c r="EF28" s="141"/>
      <c r="EG28" s="141"/>
      <c r="EH28" s="141"/>
      <c r="EI28" s="141"/>
      <c r="EJ28" s="141"/>
      <c r="EK28" s="141"/>
      <c r="EL28" s="141"/>
      <c r="EM28" s="141"/>
      <c r="EN28" s="141"/>
      <c r="EO28" s="141"/>
      <c r="EP28" s="141"/>
      <c r="EQ28" s="141"/>
      <c r="ER28" s="141"/>
      <c r="ES28" s="141"/>
      <c r="ET28" s="129">
        <f>EV28/3</f>
        <v>39.333333333333336</v>
      </c>
      <c r="EV28" s="129">
        <f>35+45+38</f>
        <v>118</v>
      </c>
    </row>
    <row r="29" spans="1:152" s="129" customFormat="1" x14ac:dyDescent="0.25">
      <c r="A29" s="134"/>
      <c r="B29" s="135"/>
      <c r="C29" s="135"/>
      <c r="D29" s="135"/>
      <c r="E29" s="135"/>
      <c r="F29" s="135"/>
      <c r="G29" s="135"/>
      <c r="H29" s="135"/>
      <c r="I29" s="135"/>
      <c r="J29" s="135"/>
      <c r="K29" s="136"/>
      <c r="L29" s="135"/>
      <c r="M29" s="135"/>
      <c r="N29" s="135"/>
      <c r="O29" s="141"/>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c r="BM29" s="141"/>
      <c r="BN29" s="141"/>
      <c r="BO29" s="141"/>
      <c r="BP29" s="141"/>
      <c r="BQ29" s="141"/>
      <c r="BR29" s="141"/>
      <c r="BS29" s="141"/>
      <c r="BT29" s="141"/>
      <c r="BU29" s="141"/>
      <c r="BV29" s="141"/>
      <c r="BW29" s="141"/>
      <c r="BX29" s="141"/>
      <c r="BY29" s="141"/>
      <c r="BZ29" s="141"/>
      <c r="CA29" s="141"/>
      <c r="CB29" s="141"/>
      <c r="CC29" s="141"/>
      <c r="CD29" s="141"/>
      <c r="CE29" s="141"/>
      <c r="CF29" s="141"/>
      <c r="CG29" s="141"/>
      <c r="CH29" s="141"/>
      <c r="CI29" s="141"/>
      <c r="CJ29" s="141"/>
      <c r="CK29" s="141"/>
      <c r="CL29" s="141"/>
      <c r="CM29" s="141"/>
      <c r="CN29" s="141"/>
      <c r="CO29" s="141"/>
      <c r="CP29" s="141"/>
      <c r="CQ29" s="141"/>
      <c r="CR29" s="141"/>
      <c r="CS29" s="141"/>
      <c r="CT29" s="141"/>
      <c r="CU29" s="141"/>
      <c r="CV29" s="141"/>
      <c r="CW29" s="141"/>
      <c r="CX29" s="141"/>
      <c r="CY29" s="141"/>
      <c r="CZ29" s="141"/>
      <c r="DA29" s="141"/>
      <c r="DB29" s="141"/>
      <c r="DC29" s="141"/>
      <c r="DD29" s="141"/>
      <c r="DE29" s="141"/>
      <c r="DF29" s="141"/>
      <c r="DG29" s="141"/>
      <c r="DH29" s="141"/>
      <c r="DI29" s="141"/>
      <c r="DJ29" s="141"/>
      <c r="DK29" s="141"/>
      <c r="DL29" s="141"/>
      <c r="DM29" s="141"/>
      <c r="DN29" s="141"/>
      <c r="DO29" s="141"/>
      <c r="DP29" s="141"/>
      <c r="DQ29" s="141"/>
      <c r="DR29" s="141"/>
      <c r="DS29" s="141"/>
      <c r="DT29" s="141"/>
      <c r="DU29" s="141"/>
      <c r="DV29" s="141"/>
      <c r="DW29" s="141"/>
      <c r="DX29" s="141"/>
      <c r="DY29" s="141"/>
      <c r="DZ29" s="141"/>
      <c r="EA29" s="141"/>
      <c r="EB29" s="141"/>
      <c r="EC29" s="141"/>
      <c r="ED29" s="141"/>
      <c r="EE29" s="141"/>
      <c r="EF29" s="141"/>
      <c r="EG29" s="141"/>
      <c r="EH29" s="141"/>
      <c r="EI29" s="141"/>
      <c r="EJ29" s="141"/>
      <c r="EK29" s="141"/>
      <c r="EL29" s="141"/>
      <c r="EM29" s="141"/>
      <c r="EN29" s="141"/>
      <c r="EO29" s="141"/>
      <c r="EP29" s="141"/>
      <c r="EQ29" s="141"/>
      <c r="ER29" s="141"/>
      <c r="ES29" s="141"/>
    </row>
    <row r="30" spans="1:152" s="129" customFormat="1" x14ac:dyDescent="0.25">
      <c r="A30" s="138"/>
      <c r="B30" s="139"/>
      <c r="C30" s="140"/>
      <c r="D30" s="140"/>
      <c r="E30" s="140"/>
      <c r="F30" s="140"/>
      <c r="G30" s="140"/>
      <c r="H30" s="140"/>
      <c r="I30" s="140"/>
      <c r="J30" s="140"/>
      <c r="K30" s="140"/>
      <c r="L30" s="140"/>
      <c r="M30" s="140"/>
      <c r="N30" s="140"/>
    </row>
    <row r="31" spans="1:152" s="129" customFormat="1" x14ac:dyDescent="0.25">
      <c r="A31" s="138"/>
      <c r="B31" s="139"/>
      <c r="C31" s="140"/>
      <c r="D31" s="140"/>
      <c r="E31" s="140"/>
      <c r="F31" s="140"/>
      <c r="G31" s="140"/>
      <c r="H31" s="140"/>
      <c r="I31" s="140"/>
      <c r="J31" s="140"/>
      <c r="K31" s="140"/>
      <c r="L31" s="140"/>
      <c r="M31" s="140"/>
      <c r="N31" s="140"/>
    </row>
    <row r="32" spans="1:152" s="129" customFormat="1" x14ac:dyDescent="0.25">
      <c r="A32" s="138"/>
      <c r="B32" s="139"/>
      <c r="C32" s="140"/>
      <c r="D32" s="140"/>
      <c r="E32" s="140"/>
      <c r="F32" s="140"/>
      <c r="G32" s="140"/>
      <c r="H32" s="140"/>
      <c r="I32" s="140"/>
      <c r="J32" s="140"/>
      <c r="K32" s="140"/>
      <c r="L32" s="140"/>
      <c r="M32" s="140"/>
      <c r="N32" s="140"/>
    </row>
    <row r="34" spans="1:152" s="129" customFormat="1" x14ac:dyDescent="0.25">
      <c r="A34" s="134"/>
      <c r="B34" s="135"/>
      <c r="C34" s="135"/>
      <c r="D34" s="135"/>
      <c r="E34" s="135"/>
      <c r="F34" s="135"/>
      <c r="G34" s="135"/>
      <c r="H34" s="135"/>
      <c r="I34" s="135"/>
      <c r="J34" s="135"/>
      <c r="K34" s="135"/>
      <c r="L34" s="137"/>
      <c r="M34" s="135"/>
      <c r="N34" s="135"/>
      <c r="O34" s="141"/>
      <c r="P34" s="141"/>
      <c r="Q34" s="141"/>
      <c r="R34" s="141"/>
      <c r="S34" s="141"/>
      <c r="T34" s="141"/>
      <c r="U34" s="141"/>
      <c r="V34" s="141"/>
      <c r="W34" s="141"/>
      <c r="X34" s="141"/>
      <c r="Y34" s="141"/>
      <c r="Z34" s="141"/>
      <c r="AA34" s="141"/>
      <c r="AB34" s="141"/>
      <c r="AC34" s="141"/>
      <c r="AD34" s="141"/>
      <c r="AE34" s="141"/>
      <c r="AF34" s="141"/>
      <c r="AG34" s="141"/>
      <c r="AH34" s="141"/>
      <c r="AI34" s="141"/>
      <c r="AJ34" s="141"/>
      <c r="AK34" s="141"/>
      <c r="AL34" s="141"/>
      <c r="AM34" s="141"/>
      <c r="AN34" s="141"/>
      <c r="AO34" s="141"/>
      <c r="AP34" s="141"/>
      <c r="AQ34" s="141"/>
      <c r="AR34" s="141"/>
      <c r="AS34" s="141"/>
      <c r="AT34" s="141"/>
      <c r="AU34" s="141"/>
      <c r="AV34" s="141"/>
      <c r="AW34" s="141"/>
      <c r="AX34" s="141"/>
      <c r="AY34" s="141"/>
      <c r="AZ34" s="141"/>
      <c r="BA34" s="141"/>
      <c r="BB34" s="141"/>
      <c r="BC34" s="141"/>
      <c r="BD34" s="141"/>
      <c r="BE34" s="141"/>
      <c r="BF34" s="141"/>
      <c r="BG34" s="141"/>
      <c r="BH34" s="141"/>
      <c r="BI34" s="141"/>
      <c r="BJ34" s="141"/>
      <c r="BK34" s="141"/>
      <c r="BL34" s="141"/>
      <c r="BM34" s="141"/>
      <c r="BN34" s="141"/>
      <c r="BO34" s="141"/>
      <c r="BP34" s="141"/>
      <c r="BQ34" s="141"/>
      <c r="BR34" s="141"/>
      <c r="BS34" s="141"/>
      <c r="BT34" s="141"/>
      <c r="BU34" s="141"/>
      <c r="BV34" s="141"/>
      <c r="BW34" s="141"/>
      <c r="BX34" s="141"/>
      <c r="BY34" s="141"/>
      <c r="BZ34" s="141"/>
      <c r="CA34" s="141"/>
      <c r="CB34" s="141"/>
      <c r="CC34" s="141"/>
      <c r="CD34" s="141"/>
      <c r="CE34" s="141"/>
      <c r="CF34" s="141"/>
      <c r="CG34" s="141"/>
      <c r="CH34" s="141"/>
      <c r="CI34" s="141"/>
      <c r="CJ34" s="141"/>
      <c r="CK34" s="141"/>
      <c r="CL34" s="141"/>
      <c r="CM34" s="141"/>
      <c r="CN34" s="141"/>
      <c r="CO34" s="141"/>
      <c r="CP34" s="141"/>
      <c r="CQ34" s="141"/>
      <c r="CR34" s="141"/>
      <c r="CS34" s="141"/>
      <c r="CT34" s="141"/>
      <c r="CU34" s="141"/>
      <c r="CV34" s="141"/>
      <c r="CW34" s="141"/>
      <c r="CX34" s="141"/>
      <c r="CY34" s="141"/>
      <c r="CZ34" s="141"/>
      <c r="DA34" s="141"/>
      <c r="DB34" s="141"/>
      <c r="DC34" s="141"/>
      <c r="DD34" s="141"/>
      <c r="DE34" s="141"/>
      <c r="DF34" s="141"/>
      <c r="DG34" s="141"/>
      <c r="DH34" s="141"/>
      <c r="DI34" s="141"/>
      <c r="DJ34" s="141"/>
      <c r="DK34" s="141"/>
      <c r="DL34" s="141"/>
      <c r="DM34" s="141"/>
      <c r="DN34" s="141"/>
      <c r="DO34" s="141"/>
      <c r="DP34" s="141"/>
      <c r="DQ34" s="141"/>
      <c r="DR34" s="141"/>
      <c r="DS34" s="141"/>
      <c r="DT34" s="141"/>
      <c r="DU34" s="141"/>
      <c r="DV34" s="141"/>
      <c r="DW34" s="141"/>
      <c r="DX34" s="141"/>
      <c r="DY34" s="141"/>
      <c r="DZ34" s="141"/>
      <c r="EA34" s="141"/>
      <c r="EB34" s="141"/>
      <c r="EC34" s="141"/>
      <c r="ED34" s="141"/>
      <c r="EE34" s="141"/>
      <c r="EF34" s="141"/>
      <c r="EG34" s="141"/>
      <c r="EH34" s="141"/>
      <c r="EI34" s="141"/>
      <c r="EJ34" s="141"/>
      <c r="EK34" s="141"/>
      <c r="EL34" s="141"/>
      <c r="EM34" s="141"/>
      <c r="EN34" s="141"/>
      <c r="EO34" s="141"/>
      <c r="EP34" s="141"/>
      <c r="EQ34" s="141"/>
      <c r="ER34" s="141"/>
      <c r="ES34" s="141"/>
    </row>
    <row r="35" spans="1:152" s="129" customFormat="1" x14ac:dyDescent="0.25">
      <c r="A35" s="138"/>
      <c r="B35" s="126"/>
      <c r="C35" s="126"/>
      <c r="D35" s="126"/>
      <c r="E35" s="126"/>
      <c r="F35" s="126"/>
      <c r="G35" s="126"/>
      <c r="H35" s="140"/>
      <c r="I35" s="140"/>
      <c r="J35" s="142"/>
      <c r="L35" s="140"/>
      <c r="M35" s="140"/>
      <c r="N35" s="142" t="s">
        <v>84</v>
      </c>
    </row>
    <row r="36" spans="1:152" s="144" customFormat="1" ht="16.5" customHeight="1" x14ac:dyDescent="0.25">
      <c r="A36" s="408" t="s">
        <v>1082</v>
      </c>
      <c r="B36" s="408"/>
      <c r="C36" s="408"/>
      <c r="D36" s="408"/>
      <c r="E36" s="408"/>
      <c r="F36" s="408"/>
      <c r="G36" s="408"/>
      <c r="H36" s="408"/>
      <c r="I36" s="408"/>
      <c r="J36" s="408"/>
      <c r="K36" s="408"/>
      <c r="L36" s="408"/>
      <c r="M36" s="408"/>
      <c r="N36" s="408"/>
    </row>
    <row r="37" spans="1:152" s="144" customFormat="1" ht="19.5" customHeight="1" x14ac:dyDescent="0.25">
      <c r="A37" s="172" t="s">
        <v>85</v>
      </c>
      <c r="B37" s="168"/>
      <c r="C37" s="173">
        <v>1999</v>
      </c>
      <c r="D37" s="145">
        <v>2000</v>
      </c>
      <c r="E37" s="145">
        <v>2001</v>
      </c>
      <c r="F37" s="173">
        <v>2002</v>
      </c>
      <c r="G37" s="145">
        <v>2003</v>
      </c>
      <c r="H37" s="145">
        <v>2004</v>
      </c>
      <c r="I37" s="145">
        <v>2008</v>
      </c>
      <c r="J37" s="145">
        <v>2009</v>
      </c>
      <c r="K37" s="145">
        <v>2012</v>
      </c>
      <c r="L37" s="145">
        <v>2013</v>
      </c>
      <c r="M37" s="145">
        <v>2014</v>
      </c>
      <c r="N37" s="145">
        <v>2015</v>
      </c>
    </row>
    <row r="38" spans="1:152" s="129" customFormat="1" ht="18.75" customHeight="1" x14ac:dyDescent="0.25">
      <c r="A38" s="174" t="s">
        <v>86</v>
      </c>
      <c r="B38" s="175"/>
      <c r="C38" s="155">
        <v>161</v>
      </c>
      <c r="D38" s="152">
        <v>237</v>
      </c>
      <c r="E38" s="152">
        <v>198</v>
      </c>
      <c r="F38" s="152">
        <v>169</v>
      </c>
      <c r="G38" s="152">
        <v>154</v>
      </c>
      <c r="H38" s="152">
        <v>152</v>
      </c>
      <c r="I38" s="157">
        <v>88.33</v>
      </c>
      <c r="J38" s="155">
        <v>94</v>
      </c>
      <c r="K38" s="155">
        <v>83</v>
      </c>
      <c r="L38" s="155">
        <v>79</v>
      </c>
      <c r="M38" s="157">
        <v>84</v>
      </c>
      <c r="N38" s="157">
        <v>89</v>
      </c>
      <c r="EU38" s="141">
        <f>EV38/6</f>
        <v>88.333333333333329</v>
      </c>
      <c r="EV38" s="129">
        <f>129+80+84+83+73+81</f>
        <v>530</v>
      </c>
    </row>
    <row r="39" spans="1:152" s="129" customFormat="1" ht="18.75" customHeight="1" x14ac:dyDescent="0.25">
      <c r="A39" s="174" t="s">
        <v>87</v>
      </c>
      <c r="B39" s="175"/>
      <c r="C39" s="176" t="s">
        <v>38</v>
      </c>
      <c r="D39" s="152">
        <v>89.7</v>
      </c>
      <c r="E39" s="152">
        <v>68</v>
      </c>
      <c r="F39" s="152">
        <v>64.3</v>
      </c>
      <c r="G39" s="152">
        <v>76</v>
      </c>
      <c r="H39" s="152">
        <v>69</v>
      </c>
      <c r="I39" s="157">
        <v>100.17</v>
      </c>
      <c r="J39" s="155">
        <v>112</v>
      </c>
      <c r="K39" s="155">
        <v>121</v>
      </c>
      <c r="L39" s="155">
        <v>113</v>
      </c>
      <c r="M39" s="157">
        <v>139</v>
      </c>
      <c r="N39" s="157">
        <v>119</v>
      </c>
      <c r="EU39" s="141">
        <f>EV39/6</f>
        <v>100.16666666666667</v>
      </c>
      <c r="EV39" s="129">
        <f>161+71+123+76+104+66</f>
        <v>601</v>
      </c>
    </row>
    <row r="40" spans="1:152" s="129" customFormat="1" ht="18.75" customHeight="1" x14ac:dyDescent="0.25">
      <c r="A40" s="177" t="s">
        <v>88</v>
      </c>
      <c r="B40" s="178"/>
      <c r="C40" s="155">
        <v>71.7</v>
      </c>
      <c r="D40" s="152">
        <v>65</v>
      </c>
      <c r="E40" s="152">
        <v>77.599999999999994</v>
      </c>
      <c r="F40" s="152">
        <v>74.8</v>
      </c>
      <c r="G40" s="152">
        <v>86</v>
      </c>
      <c r="H40" s="152">
        <v>60</v>
      </c>
      <c r="I40" s="157">
        <v>62.5</v>
      </c>
      <c r="J40" s="155">
        <v>73</v>
      </c>
      <c r="K40" s="155">
        <v>57</v>
      </c>
      <c r="L40" s="155">
        <v>75</v>
      </c>
      <c r="M40" s="157">
        <v>57</v>
      </c>
      <c r="N40" s="157">
        <v>59</v>
      </c>
      <c r="EU40" s="141">
        <f>EV40/6</f>
        <v>62.5</v>
      </c>
      <c r="EV40" s="129">
        <f>78+68+56+77+48+48</f>
        <v>375</v>
      </c>
    </row>
    <row r="41" spans="1:152" s="129" customFormat="1" ht="18.75" customHeight="1" x14ac:dyDescent="0.25">
      <c r="A41" s="174" t="s">
        <v>8</v>
      </c>
      <c r="B41" s="175"/>
      <c r="C41" s="155">
        <v>172</v>
      </c>
      <c r="D41" s="152">
        <v>155</v>
      </c>
      <c r="E41" s="152">
        <v>146</v>
      </c>
      <c r="F41" s="152">
        <v>158</v>
      </c>
      <c r="G41" s="152">
        <v>151</v>
      </c>
      <c r="H41" s="152">
        <v>149</v>
      </c>
      <c r="I41" s="157">
        <v>214.11</v>
      </c>
      <c r="J41" s="155">
        <v>252</v>
      </c>
      <c r="K41" s="155">
        <v>237</v>
      </c>
      <c r="L41" s="155">
        <v>221</v>
      </c>
      <c r="M41" s="157">
        <v>217</v>
      </c>
      <c r="N41" s="157">
        <v>220</v>
      </c>
      <c r="EU41" s="141">
        <f>EV41/9</f>
        <v>214.11111111111111</v>
      </c>
      <c r="EV41" s="129">
        <f>263+210+203+219+180+200+159+215+278</f>
        <v>1927</v>
      </c>
    </row>
    <row r="42" spans="1:152" s="129" customFormat="1" ht="18.75" customHeight="1" x14ac:dyDescent="0.25">
      <c r="A42" s="174" t="s">
        <v>89</v>
      </c>
      <c r="B42" s="175"/>
      <c r="C42" s="155">
        <v>127</v>
      </c>
      <c r="D42" s="152">
        <v>98</v>
      </c>
      <c r="E42" s="152">
        <v>68.8</v>
      </c>
      <c r="F42" s="152">
        <v>71</v>
      </c>
      <c r="G42" s="152">
        <v>64</v>
      </c>
      <c r="H42" s="152">
        <v>71</v>
      </c>
      <c r="I42" s="157">
        <v>84.66</v>
      </c>
      <c r="J42" s="155">
        <v>81</v>
      </c>
      <c r="K42" s="155">
        <v>79</v>
      </c>
      <c r="L42" s="155">
        <v>90</v>
      </c>
      <c r="M42" s="157">
        <v>95</v>
      </c>
      <c r="N42" s="157">
        <v>93</v>
      </c>
      <c r="EU42" s="141">
        <f>EV42/9</f>
        <v>84.666666666666671</v>
      </c>
      <c r="EV42" s="141">
        <f>106+54+108+81+119+58+114+64+58</f>
        <v>762</v>
      </c>
    </row>
    <row r="43" spans="1:152" s="129" customFormat="1" ht="18.75" customHeight="1" x14ac:dyDescent="0.25">
      <c r="A43" s="174" t="s">
        <v>90</v>
      </c>
      <c r="B43" s="175"/>
      <c r="C43" s="155">
        <v>140</v>
      </c>
      <c r="D43" s="152">
        <v>145</v>
      </c>
      <c r="E43" s="152">
        <v>117</v>
      </c>
      <c r="F43" s="152">
        <v>128</v>
      </c>
      <c r="G43" s="152">
        <v>121</v>
      </c>
      <c r="H43" s="152">
        <v>134</v>
      </c>
      <c r="I43" s="157">
        <v>102.56</v>
      </c>
      <c r="J43" s="155">
        <v>126</v>
      </c>
      <c r="K43" s="155">
        <v>135</v>
      </c>
      <c r="L43" s="155">
        <v>159</v>
      </c>
      <c r="M43" s="157">
        <v>122</v>
      </c>
      <c r="N43" s="157">
        <v>105</v>
      </c>
      <c r="EU43" s="141">
        <f>EV43/9</f>
        <v>102.55555555555556</v>
      </c>
      <c r="EV43" s="129">
        <f>89+182+76+58+149+145+60+89+75</f>
        <v>923</v>
      </c>
    </row>
    <row r="44" spans="1:152" s="129" customFormat="1" ht="18.75" customHeight="1" x14ac:dyDescent="0.25">
      <c r="A44" s="179" t="s">
        <v>91</v>
      </c>
      <c r="B44" s="180"/>
      <c r="C44" s="164">
        <v>115</v>
      </c>
      <c r="D44" s="161">
        <v>107</v>
      </c>
      <c r="E44" s="161">
        <v>67.2</v>
      </c>
      <c r="F44" s="161">
        <v>68.7</v>
      </c>
      <c r="G44" s="161">
        <v>70</v>
      </c>
      <c r="H44" s="161">
        <v>78</v>
      </c>
      <c r="I44" s="166">
        <v>126.67</v>
      </c>
      <c r="J44" s="164">
        <v>117</v>
      </c>
      <c r="K44" s="164">
        <v>117</v>
      </c>
      <c r="L44" s="164">
        <v>117</v>
      </c>
      <c r="M44" s="166">
        <v>96</v>
      </c>
      <c r="N44" s="166">
        <v>107</v>
      </c>
      <c r="EU44" s="141">
        <f>EV44/3</f>
        <v>126.66666666666667</v>
      </c>
      <c r="EV44" s="129">
        <f>117+130+133</f>
        <v>380</v>
      </c>
    </row>
    <row r="45" spans="1:152" s="129" customFormat="1" x14ac:dyDescent="0.25">
      <c r="A45" s="185" t="s">
        <v>92</v>
      </c>
      <c r="B45" s="181"/>
      <c r="C45" s="181"/>
      <c r="D45" s="141"/>
      <c r="E45" s="141"/>
      <c r="F45" s="141"/>
      <c r="G45" s="141"/>
      <c r="H45" s="141"/>
      <c r="I45" s="141"/>
      <c r="J45" s="182"/>
      <c r="EU45" s="141"/>
    </row>
    <row r="46" spans="1:152" s="129" customFormat="1" x14ac:dyDescent="0.25">
      <c r="A46" s="183" t="s">
        <v>1068</v>
      </c>
      <c r="B46" s="184"/>
    </row>
    <row r="47" spans="1:152" s="129" customFormat="1" ht="18" x14ac:dyDescent="0.25">
      <c r="A47" s="183" t="s">
        <v>925</v>
      </c>
      <c r="B47" s="184"/>
      <c r="E47" s="183" t="s">
        <v>1067</v>
      </c>
      <c r="I47" s="129" t="s">
        <v>93</v>
      </c>
      <c r="J47" s="184"/>
    </row>
    <row r="59" spans="1:138" s="129" customFormat="1" x14ac:dyDescent="0.25"/>
    <row r="60" spans="1:138" s="129" customFormat="1" ht="12.75" customHeight="1" x14ac:dyDescent="0.25">
      <c r="A60" s="131"/>
      <c r="B60" s="131"/>
      <c r="C60" s="131"/>
      <c r="D60" s="131"/>
      <c r="E60" s="131"/>
      <c r="F60" s="131"/>
      <c r="G60" s="131"/>
      <c r="H60" s="131"/>
      <c r="I60" s="131"/>
      <c r="J60" s="131"/>
      <c r="K60" s="131"/>
      <c r="L60" s="131"/>
      <c r="M60" s="131"/>
      <c r="N60" s="131"/>
      <c r="O60" s="131"/>
      <c r="P60" s="131"/>
      <c r="Q60" s="131"/>
      <c r="R60" s="131"/>
      <c r="S60" s="131"/>
      <c r="T60" s="131"/>
      <c r="U60" s="131"/>
      <c r="V60" s="131"/>
      <c r="W60" s="131"/>
      <c r="X60" s="131"/>
      <c r="Y60" s="131"/>
      <c r="Z60" s="131"/>
      <c r="AA60" s="131"/>
      <c r="AB60" s="131"/>
      <c r="AC60" s="131"/>
      <c r="AD60" s="131"/>
      <c r="AE60" s="131"/>
      <c r="AF60" s="131"/>
      <c r="AG60" s="131"/>
      <c r="AH60" s="131"/>
      <c r="AI60" s="131"/>
      <c r="AJ60" s="131"/>
      <c r="AK60" s="131"/>
      <c r="AL60" s="131"/>
      <c r="AM60" s="131"/>
      <c r="AN60" s="131"/>
      <c r="AO60" s="131"/>
      <c r="AP60" s="131"/>
      <c r="AQ60" s="131"/>
      <c r="AR60" s="131"/>
      <c r="AS60" s="131"/>
      <c r="AT60" s="131"/>
      <c r="AU60" s="131"/>
      <c r="AV60" s="131"/>
      <c r="AW60" s="131"/>
      <c r="AX60" s="131"/>
      <c r="AY60" s="131"/>
      <c r="AZ60" s="131"/>
      <c r="BA60" s="131"/>
      <c r="BB60" s="131"/>
      <c r="BC60" s="131"/>
      <c r="BD60" s="131"/>
      <c r="BE60" s="131"/>
      <c r="BF60" s="131"/>
      <c r="BG60" s="131"/>
      <c r="BH60" s="131"/>
      <c r="BI60" s="131"/>
      <c r="BJ60" s="131"/>
      <c r="BK60" s="131"/>
      <c r="BL60" s="131"/>
      <c r="BM60" s="131"/>
      <c r="BN60" s="131"/>
      <c r="BO60" s="131"/>
      <c r="BP60" s="131"/>
      <c r="BQ60" s="131"/>
      <c r="BR60" s="131"/>
      <c r="BS60" s="131"/>
      <c r="BT60" s="131"/>
      <c r="BU60" s="131"/>
      <c r="BV60" s="131"/>
      <c r="BW60" s="131"/>
      <c r="BX60" s="131"/>
      <c r="BY60" s="131"/>
      <c r="BZ60" s="131"/>
      <c r="CA60" s="131"/>
      <c r="CB60" s="131"/>
      <c r="CC60" s="131"/>
      <c r="CD60" s="131"/>
      <c r="CE60" s="131"/>
      <c r="CF60" s="131"/>
      <c r="CG60" s="131"/>
      <c r="CH60" s="131"/>
      <c r="CI60" s="131"/>
      <c r="CJ60" s="131"/>
      <c r="CK60" s="131"/>
      <c r="CL60" s="131"/>
      <c r="CM60" s="131"/>
      <c r="CN60" s="131"/>
      <c r="CO60" s="131"/>
      <c r="CP60" s="131"/>
      <c r="CQ60" s="131"/>
      <c r="CR60" s="131"/>
      <c r="CS60" s="131"/>
      <c r="CT60" s="131"/>
      <c r="CU60" s="131"/>
      <c r="CV60" s="131"/>
      <c r="CW60" s="131"/>
      <c r="CX60" s="131"/>
      <c r="CY60" s="131"/>
      <c r="CZ60" s="131"/>
      <c r="DA60" s="131"/>
      <c r="DB60" s="131"/>
      <c r="DC60" s="131"/>
      <c r="DD60" s="131"/>
      <c r="DE60" s="131"/>
      <c r="DF60" s="131"/>
      <c r="DG60" s="131"/>
      <c r="DH60" s="131"/>
      <c r="DI60" s="131"/>
      <c r="DJ60" s="131"/>
      <c r="DK60" s="131"/>
      <c r="DL60" s="131"/>
      <c r="DM60" s="131"/>
      <c r="DN60" s="131"/>
      <c r="DO60" s="131"/>
      <c r="DP60" s="131"/>
      <c r="DQ60" s="131"/>
      <c r="DR60" s="131"/>
      <c r="DS60" s="131"/>
      <c r="DT60" s="131"/>
      <c r="DU60" s="131"/>
      <c r="DV60" s="131"/>
      <c r="DW60" s="131"/>
      <c r="DX60" s="131"/>
      <c r="DY60" s="131"/>
      <c r="DZ60" s="131"/>
      <c r="EA60" s="131"/>
      <c r="EB60" s="131"/>
      <c r="EC60" s="131"/>
      <c r="ED60" s="131"/>
      <c r="EE60" s="131"/>
    </row>
    <row r="61" spans="1:138" s="129" customFormat="1" ht="6.75" customHeight="1" x14ac:dyDescent="0.25">
      <c r="A61" s="131"/>
      <c r="B61" s="131"/>
      <c r="C61" s="131"/>
      <c r="D61" s="131"/>
      <c r="E61" s="131"/>
      <c r="F61" s="131"/>
      <c r="G61" s="131"/>
      <c r="H61" s="131"/>
      <c r="I61" s="131"/>
      <c r="J61" s="131"/>
      <c r="K61" s="131"/>
      <c r="L61" s="131"/>
      <c r="M61" s="131"/>
      <c r="N61" s="131"/>
      <c r="O61" s="131"/>
      <c r="P61" s="131"/>
      <c r="Q61" s="131"/>
      <c r="R61" s="131"/>
      <c r="S61" s="131"/>
      <c r="T61" s="131"/>
      <c r="U61" s="131"/>
      <c r="V61" s="131"/>
      <c r="W61" s="131"/>
      <c r="X61" s="131"/>
      <c r="Y61" s="131"/>
      <c r="Z61" s="131"/>
      <c r="AA61" s="131"/>
      <c r="AB61" s="131"/>
      <c r="AC61" s="131"/>
      <c r="AD61" s="131"/>
      <c r="AE61" s="131"/>
      <c r="AF61" s="131"/>
      <c r="AG61" s="131"/>
      <c r="AH61" s="131"/>
      <c r="AI61" s="131"/>
      <c r="AJ61" s="131"/>
      <c r="AK61" s="131"/>
      <c r="AL61" s="131"/>
      <c r="AM61" s="131"/>
      <c r="AN61" s="131"/>
      <c r="AO61" s="131"/>
      <c r="AP61" s="131"/>
      <c r="AQ61" s="131"/>
      <c r="AR61" s="131"/>
      <c r="AS61" s="131"/>
      <c r="AT61" s="131"/>
      <c r="AU61" s="131"/>
      <c r="AV61" s="131"/>
      <c r="AW61" s="131"/>
      <c r="AX61" s="131"/>
      <c r="AY61" s="131"/>
      <c r="AZ61" s="131"/>
      <c r="BA61" s="131"/>
      <c r="BB61" s="131"/>
      <c r="BC61" s="131"/>
      <c r="BD61" s="131"/>
      <c r="BE61" s="131"/>
      <c r="BF61" s="131"/>
      <c r="BG61" s="131"/>
      <c r="BH61" s="131"/>
      <c r="BI61" s="131"/>
      <c r="BJ61" s="131"/>
      <c r="BK61" s="131"/>
      <c r="BL61" s="131"/>
      <c r="BM61" s="131"/>
      <c r="BN61" s="131"/>
      <c r="BO61" s="131"/>
      <c r="BP61" s="131"/>
      <c r="BQ61" s="131"/>
      <c r="BR61" s="131"/>
      <c r="BS61" s="131"/>
      <c r="BT61" s="131"/>
      <c r="BU61" s="131"/>
      <c r="BV61" s="131"/>
      <c r="BW61" s="131"/>
      <c r="BX61" s="131"/>
      <c r="BY61" s="131"/>
      <c r="BZ61" s="131"/>
      <c r="CA61" s="131"/>
      <c r="CB61" s="131"/>
      <c r="CC61" s="131"/>
      <c r="CD61" s="131"/>
      <c r="CE61" s="131"/>
      <c r="CF61" s="131"/>
      <c r="CG61" s="131"/>
      <c r="CH61" s="131"/>
      <c r="CI61" s="131"/>
      <c r="CJ61" s="131"/>
      <c r="CK61" s="131"/>
      <c r="CL61" s="131"/>
      <c r="CM61" s="131"/>
      <c r="CN61" s="131"/>
      <c r="CO61" s="131"/>
      <c r="CP61" s="131"/>
      <c r="CQ61" s="131"/>
      <c r="CR61" s="131"/>
      <c r="CS61" s="131"/>
      <c r="CT61" s="131"/>
      <c r="CU61" s="131"/>
      <c r="CV61" s="131"/>
      <c r="CW61" s="131"/>
      <c r="CX61" s="131"/>
      <c r="CY61" s="131"/>
      <c r="CZ61" s="131"/>
      <c r="DA61" s="131"/>
      <c r="DB61" s="131"/>
      <c r="DC61" s="131"/>
      <c r="DD61" s="131"/>
      <c r="DE61" s="131"/>
      <c r="DF61" s="131"/>
      <c r="DG61" s="131"/>
      <c r="DH61" s="131"/>
      <c r="DI61" s="131"/>
      <c r="DJ61" s="131"/>
      <c r="DK61" s="131"/>
      <c r="DL61" s="131"/>
      <c r="DM61" s="131"/>
      <c r="DN61" s="131"/>
      <c r="DO61" s="131"/>
      <c r="DP61" s="131"/>
      <c r="DQ61" s="131"/>
      <c r="DR61" s="131"/>
      <c r="DS61" s="131"/>
      <c r="DT61" s="131"/>
      <c r="DU61" s="131"/>
      <c r="DV61" s="131"/>
      <c r="DW61" s="131"/>
      <c r="DX61" s="131"/>
      <c r="DY61" s="131"/>
      <c r="DZ61" s="131"/>
      <c r="EA61" s="131"/>
      <c r="EB61" s="131"/>
      <c r="EC61" s="131"/>
      <c r="ED61" s="131"/>
      <c r="EE61" s="131"/>
    </row>
    <row r="62" spans="1:138" s="129" customFormat="1" x14ac:dyDescent="0.25">
      <c r="A62" s="132"/>
      <c r="B62" s="132"/>
      <c r="C62" s="132"/>
      <c r="D62" s="132"/>
      <c r="E62" s="132"/>
      <c r="F62" s="132"/>
      <c r="G62" s="132"/>
      <c r="H62" s="132"/>
      <c r="I62" s="132"/>
      <c r="J62" s="132"/>
      <c r="K62" s="132"/>
      <c r="L62" s="132"/>
      <c r="M62" s="132"/>
      <c r="N62" s="132"/>
      <c r="O62" s="132"/>
      <c r="P62" s="132"/>
      <c r="Q62" s="132"/>
      <c r="R62" s="132"/>
      <c r="S62" s="132"/>
      <c r="T62" s="132"/>
      <c r="U62" s="132"/>
      <c r="V62" s="132"/>
      <c r="W62" s="132"/>
      <c r="X62" s="132"/>
      <c r="Y62" s="132"/>
      <c r="Z62" s="132"/>
      <c r="AA62" s="132"/>
      <c r="AB62" s="132"/>
      <c r="AC62" s="132"/>
      <c r="AD62" s="132"/>
      <c r="AE62" s="132"/>
      <c r="AF62" s="132"/>
      <c r="AG62" s="132"/>
      <c r="AH62" s="132"/>
      <c r="AI62" s="132"/>
      <c r="AJ62" s="132"/>
      <c r="AK62" s="132"/>
      <c r="AL62" s="132"/>
      <c r="AM62" s="132"/>
      <c r="AN62" s="132"/>
      <c r="AO62" s="132"/>
      <c r="AP62" s="132"/>
      <c r="AQ62" s="132"/>
      <c r="AR62" s="132"/>
      <c r="AS62" s="132"/>
      <c r="AT62" s="132"/>
      <c r="AU62" s="132"/>
      <c r="AV62" s="132"/>
      <c r="AW62" s="132"/>
      <c r="AX62" s="132"/>
      <c r="AY62" s="132"/>
      <c r="AZ62" s="132"/>
      <c r="BA62" s="132"/>
      <c r="BB62" s="132"/>
      <c r="BC62" s="132"/>
      <c r="BD62" s="132"/>
      <c r="BE62" s="132"/>
      <c r="BF62" s="132"/>
      <c r="BG62" s="132"/>
      <c r="BH62" s="132"/>
      <c r="BI62" s="132"/>
      <c r="BJ62" s="132"/>
      <c r="BK62" s="132"/>
      <c r="BL62" s="132"/>
      <c r="BM62" s="132"/>
      <c r="BN62" s="132"/>
      <c r="BO62" s="132"/>
      <c r="BP62" s="132"/>
      <c r="BQ62" s="132"/>
      <c r="BR62" s="132"/>
      <c r="BS62" s="132"/>
      <c r="BT62" s="132"/>
      <c r="BU62" s="132"/>
      <c r="BV62" s="132"/>
      <c r="BW62" s="132"/>
      <c r="BX62" s="132"/>
      <c r="BY62" s="132"/>
      <c r="BZ62" s="132"/>
      <c r="CA62" s="132"/>
      <c r="CB62" s="132"/>
      <c r="CC62" s="132"/>
      <c r="CD62" s="132"/>
      <c r="CE62" s="132"/>
      <c r="CF62" s="132"/>
      <c r="CG62" s="132"/>
      <c r="CH62" s="132"/>
      <c r="CI62" s="132"/>
      <c r="CJ62" s="132"/>
      <c r="CK62" s="132"/>
      <c r="CL62" s="132"/>
      <c r="CM62" s="132"/>
      <c r="CN62" s="132"/>
      <c r="CO62" s="132"/>
      <c r="CP62" s="132"/>
      <c r="CQ62" s="132"/>
      <c r="CR62" s="132"/>
      <c r="CS62" s="132"/>
      <c r="CT62" s="132"/>
      <c r="CU62" s="132"/>
      <c r="CV62" s="132"/>
      <c r="CW62" s="132"/>
      <c r="CX62" s="132"/>
      <c r="CY62" s="132"/>
      <c r="CZ62" s="132"/>
      <c r="DA62" s="132"/>
      <c r="DB62" s="132"/>
      <c r="DC62" s="132"/>
      <c r="DD62" s="132"/>
      <c r="DE62" s="132"/>
      <c r="DF62" s="132"/>
      <c r="DG62" s="132"/>
      <c r="DH62" s="132"/>
      <c r="DI62" s="132"/>
      <c r="DJ62" s="132"/>
      <c r="DK62" s="132"/>
      <c r="DL62" s="132"/>
      <c r="DM62" s="132"/>
      <c r="DN62" s="132"/>
      <c r="DO62" s="132"/>
      <c r="DP62" s="132"/>
      <c r="DQ62" s="132"/>
      <c r="DR62" s="132"/>
      <c r="DS62" s="132"/>
      <c r="DT62" s="132"/>
      <c r="DU62" s="132"/>
      <c r="DV62" s="132"/>
      <c r="DW62" s="132"/>
      <c r="DX62" s="132"/>
      <c r="DY62" s="132"/>
      <c r="DZ62" s="132"/>
      <c r="EA62" s="132"/>
      <c r="EB62" s="132"/>
      <c r="EC62" s="132"/>
      <c r="ED62" s="132"/>
      <c r="EE62" s="132"/>
    </row>
    <row r="63" spans="1:138" s="129" customFormat="1" x14ac:dyDescent="0.25">
      <c r="A63" s="141"/>
      <c r="B63" s="141"/>
      <c r="C63" s="141"/>
      <c r="D63" s="141"/>
      <c r="E63" s="141"/>
      <c r="F63" s="141"/>
      <c r="G63" s="141"/>
      <c r="H63" s="141"/>
      <c r="I63" s="141"/>
      <c r="J63" s="141"/>
      <c r="K63" s="141"/>
      <c r="L63" s="141"/>
      <c r="M63" s="141"/>
      <c r="N63" s="141"/>
      <c r="O63" s="141"/>
      <c r="P63" s="141"/>
      <c r="Q63" s="141"/>
      <c r="R63" s="141"/>
      <c r="S63" s="141"/>
      <c r="T63" s="141"/>
      <c r="U63" s="141"/>
      <c r="V63" s="141"/>
      <c r="W63" s="141"/>
      <c r="X63" s="141"/>
      <c r="Y63" s="141"/>
      <c r="Z63" s="141"/>
      <c r="AA63" s="141"/>
      <c r="AB63" s="141"/>
      <c r="AC63" s="141"/>
      <c r="AD63" s="141"/>
      <c r="AE63" s="141"/>
      <c r="AF63" s="141"/>
      <c r="AG63" s="141"/>
      <c r="AH63" s="141"/>
      <c r="AI63" s="141"/>
      <c r="AJ63" s="141"/>
      <c r="AK63" s="141"/>
      <c r="AL63" s="141"/>
      <c r="AM63" s="141"/>
      <c r="AN63" s="141"/>
      <c r="AO63" s="141"/>
      <c r="AP63" s="141"/>
      <c r="AQ63" s="141"/>
      <c r="AR63" s="141"/>
      <c r="AS63" s="141"/>
      <c r="AT63" s="141"/>
      <c r="AU63" s="141"/>
      <c r="AV63" s="141"/>
      <c r="AW63" s="141"/>
      <c r="AX63" s="141"/>
      <c r="AY63" s="141"/>
      <c r="AZ63" s="141"/>
      <c r="BA63" s="141"/>
      <c r="BB63" s="141"/>
      <c r="BC63" s="141"/>
      <c r="BD63" s="141"/>
      <c r="BE63" s="141"/>
      <c r="BF63" s="141"/>
      <c r="BG63" s="141"/>
      <c r="BH63" s="141"/>
      <c r="BI63" s="141"/>
      <c r="BJ63" s="141"/>
      <c r="BK63" s="141"/>
      <c r="BL63" s="141"/>
      <c r="BM63" s="141"/>
      <c r="BN63" s="141"/>
      <c r="BO63" s="141"/>
      <c r="BP63" s="141"/>
      <c r="BQ63" s="141"/>
      <c r="BR63" s="141"/>
      <c r="BS63" s="141"/>
      <c r="BT63" s="141"/>
      <c r="BU63" s="141"/>
      <c r="BV63" s="141"/>
      <c r="BW63" s="141"/>
      <c r="BX63" s="141"/>
      <c r="BY63" s="141"/>
      <c r="BZ63" s="141"/>
      <c r="CA63" s="141"/>
      <c r="CB63" s="141"/>
      <c r="CC63" s="141"/>
      <c r="CD63" s="141"/>
      <c r="CE63" s="141"/>
      <c r="CF63" s="141"/>
      <c r="CG63" s="141"/>
      <c r="CH63" s="141"/>
      <c r="CI63" s="141"/>
      <c r="CJ63" s="141"/>
      <c r="CK63" s="141"/>
      <c r="CL63" s="141"/>
      <c r="CM63" s="141"/>
      <c r="CN63" s="141"/>
      <c r="CO63" s="141"/>
      <c r="CP63" s="141"/>
      <c r="CQ63" s="141"/>
      <c r="CR63" s="141"/>
      <c r="CS63" s="141"/>
      <c r="CT63" s="141"/>
      <c r="CU63" s="141"/>
      <c r="CV63" s="141"/>
      <c r="CW63" s="141"/>
      <c r="CX63" s="141"/>
      <c r="CY63" s="141"/>
      <c r="CZ63" s="141"/>
      <c r="DA63" s="141"/>
      <c r="DB63" s="141"/>
      <c r="DC63" s="141"/>
      <c r="DD63" s="141"/>
      <c r="DE63" s="141"/>
      <c r="DF63" s="141"/>
      <c r="DG63" s="141"/>
      <c r="DH63" s="141"/>
      <c r="DI63" s="141"/>
      <c r="DJ63" s="141"/>
      <c r="DK63" s="141"/>
      <c r="DL63" s="141"/>
      <c r="DM63" s="141"/>
      <c r="DN63" s="141"/>
      <c r="DO63" s="141"/>
      <c r="DP63" s="141"/>
      <c r="DQ63" s="141"/>
      <c r="DR63" s="141"/>
      <c r="DS63" s="141"/>
      <c r="DT63" s="141"/>
      <c r="DU63" s="141"/>
      <c r="DV63" s="141"/>
      <c r="DW63" s="141"/>
      <c r="DX63" s="141"/>
      <c r="DY63" s="141"/>
      <c r="DZ63" s="141"/>
      <c r="EA63" s="141"/>
      <c r="EB63" s="141"/>
      <c r="EC63" s="141"/>
      <c r="ED63" s="141"/>
      <c r="EE63" s="141"/>
      <c r="EF63" s="129">
        <f>EH63/6</f>
        <v>219.66666666666666</v>
      </c>
      <c r="EH63" s="129">
        <f>339+203+207+194+177+198</f>
        <v>1318</v>
      </c>
    </row>
    <row r="64" spans="1:138" s="129" customFormat="1" x14ac:dyDescent="0.25">
      <c r="A64" s="141"/>
      <c r="B64" s="141"/>
      <c r="C64" s="141"/>
      <c r="D64" s="141"/>
      <c r="E64" s="141"/>
      <c r="F64" s="141"/>
      <c r="G64" s="141"/>
      <c r="H64" s="141"/>
      <c r="I64" s="141"/>
      <c r="J64" s="141"/>
      <c r="K64" s="141"/>
      <c r="L64" s="141"/>
      <c r="M64" s="141"/>
      <c r="N64" s="141"/>
      <c r="O64" s="141"/>
      <c r="P64" s="141"/>
      <c r="Q64" s="141"/>
      <c r="R64" s="141"/>
      <c r="S64" s="141"/>
      <c r="T64" s="141"/>
      <c r="U64" s="141"/>
      <c r="V64" s="141"/>
      <c r="W64" s="141"/>
      <c r="X64" s="141"/>
      <c r="Y64" s="141"/>
      <c r="Z64" s="141"/>
      <c r="AA64" s="141"/>
      <c r="AB64" s="141"/>
      <c r="AC64" s="141"/>
      <c r="AD64" s="141"/>
      <c r="AE64" s="141"/>
      <c r="AF64" s="141"/>
      <c r="AG64" s="141"/>
      <c r="AH64" s="141"/>
      <c r="AI64" s="141"/>
      <c r="AJ64" s="141"/>
      <c r="AK64" s="141"/>
      <c r="AL64" s="141"/>
      <c r="AM64" s="141"/>
      <c r="AN64" s="141"/>
      <c r="AO64" s="141"/>
      <c r="AP64" s="141"/>
      <c r="AQ64" s="141"/>
      <c r="AR64" s="141"/>
      <c r="AS64" s="141"/>
      <c r="AT64" s="141"/>
      <c r="AU64" s="141"/>
      <c r="AV64" s="141"/>
      <c r="AW64" s="141"/>
      <c r="AX64" s="141"/>
      <c r="AY64" s="141"/>
      <c r="AZ64" s="141"/>
      <c r="BA64" s="141"/>
      <c r="BB64" s="141"/>
      <c r="BC64" s="141"/>
      <c r="BD64" s="141"/>
      <c r="BE64" s="141"/>
      <c r="BF64" s="141"/>
      <c r="BG64" s="141"/>
      <c r="BH64" s="141"/>
      <c r="BI64" s="141"/>
      <c r="BJ64" s="141"/>
      <c r="BK64" s="141"/>
      <c r="BL64" s="141"/>
      <c r="BM64" s="141"/>
      <c r="BN64" s="141"/>
      <c r="BO64" s="141"/>
      <c r="BP64" s="141"/>
      <c r="BQ64" s="141"/>
      <c r="BR64" s="141"/>
      <c r="BS64" s="141"/>
      <c r="BT64" s="141"/>
      <c r="BU64" s="141"/>
      <c r="BV64" s="141"/>
      <c r="BW64" s="141"/>
      <c r="BX64" s="141"/>
      <c r="BY64" s="141"/>
      <c r="BZ64" s="141"/>
      <c r="CA64" s="141"/>
      <c r="CB64" s="141"/>
      <c r="CC64" s="141"/>
      <c r="CD64" s="141"/>
      <c r="CE64" s="141"/>
      <c r="CF64" s="141"/>
      <c r="CG64" s="141"/>
      <c r="CH64" s="141"/>
      <c r="CI64" s="141"/>
      <c r="CJ64" s="141"/>
      <c r="CK64" s="141"/>
      <c r="CL64" s="141"/>
      <c r="CM64" s="141"/>
      <c r="CN64" s="141"/>
      <c r="CO64" s="141"/>
      <c r="CP64" s="141"/>
      <c r="CQ64" s="141"/>
      <c r="CR64" s="141"/>
      <c r="CS64" s="141"/>
      <c r="CT64" s="141"/>
      <c r="CU64" s="141"/>
      <c r="CV64" s="141"/>
      <c r="CW64" s="141"/>
      <c r="CX64" s="141"/>
      <c r="CY64" s="141"/>
      <c r="CZ64" s="141"/>
      <c r="DA64" s="141"/>
      <c r="DB64" s="141"/>
      <c r="DC64" s="141"/>
      <c r="DD64" s="141"/>
      <c r="DE64" s="141"/>
      <c r="DF64" s="141"/>
      <c r="DG64" s="141"/>
      <c r="DH64" s="141"/>
      <c r="DI64" s="141"/>
      <c r="DJ64" s="141"/>
      <c r="DK64" s="141"/>
      <c r="DL64" s="141"/>
      <c r="DM64" s="141"/>
      <c r="DN64" s="141"/>
      <c r="DO64" s="141"/>
      <c r="DP64" s="141"/>
      <c r="DQ64" s="141"/>
      <c r="DR64" s="141"/>
      <c r="DS64" s="141"/>
      <c r="DT64" s="141"/>
      <c r="DU64" s="141"/>
      <c r="DV64" s="141"/>
      <c r="DW64" s="141"/>
      <c r="DX64" s="141"/>
      <c r="DY64" s="141"/>
      <c r="DZ64" s="141"/>
      <c r="EA64" s="141"/>
      <c r="EB64" s="141"/>
      <c r="EC64" s="141"/>
      <c r="ED64" s="141"/>
      <c r="EE64" s="141"/>
      <c r="EF64" s="129">
        <f>EH64/6</f>
        <v>272.83333333333331</v>
      </c>
      <c r="EH64" s="129">
        <f>408+205+324+208+288+204</f>
        <v>1637</v>
      </c>
    </row>
    <row r="65" spans="1:138" s="129" customFormat="1" x14ac:dyDescent="0.25">
      <c r="A65" s="141"/>
      <c r="B65" s="141"/>
      <c r="C65" s="141"/>
      <c r="D65" s="141"/>
      <c r="E65" s="141"/>
      <c r="F65" s="141"/>
      <c r="G65" s="141"/>
      <c r="H65" s="141"/>
      <c r="I65" s="141"/>
      <c r="J65" s="141"/>
      <c r="K65" s="141"/>
      <c r="L65" s="141"/>
      <c r="M65" s="141"/>
      <c r="N65" s="141"/>
      <c r="O65" s="141"/>
      <c r="P65" s="141"/>
      <c r="Q65" s="141"/>
      <c r="R65" s="141"/>
      <c r="S65" s="141"/>
      <c r="T65" s="141"/>
      <c r="U65" s="141"/>
      <c r="V65" s="141"/>
      <c r="W65" s="141"/>
      <c r="X65" s="141"/>
      <c r="Y65" s="141"/>
      <c r="Z65" s="141"/>
      <c r="AA65" s="141"/>
      <c r="AB65" s="141"/>
      <c r="AC65" s="141"/>
      <c r="AD65" s="141"/>
      <c r="AE65" s="141"/>
      <c r="AF65" s="141"/>
      <c r="AG65" s="141"/>
      <c r="AH65" s="141"/>
      <c r="AI65" s="141"/>
      <c r="AJ65" s="141"/>
      <c r="AK65" s="141"/>
      <c r="AL65" s="141"/>
      <c r="AM65" s="141"/>
      <c r="AN65" s="141"/>
      <c r="AO65" s="141"/>
      <c r="AP65" s="141"/>
      <c r="AQ65" s="141"/>
      <c r="AR65" s="141"/>
      <c r="AS65" s="141"/>
      <c r="AT65" s="141"/>
      <c r="AU65" s="141"/>
      <c r="AV65" s="141"/>
      <c r="AW65" s="141"/>
      <c r="AX65" s="141"/>
      <c r="AY65" s="141"/>
      <c r="AZ65" s="141"/>
      <c r="BA65" s="141"/>
      <c r="BB65" s="141"/>
      <c r="BC65" s="141"/>
      <c r="BD65" s="141"/>
      <c r="BE65" s="141"/>
      <c r="BF65" s="141"/>
      <c r="BG65" s="141"/>
      <c r="BH65" s="141"/>
      <c r="BI65" s="141"/>
      <c r="BJ65" s="141"/>
      <c r="BK65" s="141"/>
      <c r="BL65" s="141"/>
      <c r="BM65" s="141"/>
      <c r="BN65" s="141"/>
      <c r="BO65" s="141"/>
      <c r="BP65" s="141"/>
      <c r="BQ65" s="141"/>
      <c r="BR65" s="141"/>
      <c r="BS65" s="141"/>
      <c r="BT65" s="141"/>
      <c r="BU65" s="141"/>
      <c r="BV65" s="141"/>
      <c r="BW65" s="141"/>
      <c r="BX65" s="141"/>
      <c r="BY65" s="141"/>
      <c r="BZ65" s="141"/>
      <c r="CA65" s="141"/>
      <c r="CB65" s="141"/>
      <c r="CC65" s="141"/>
      <c r="CD65" s="141"/>
      <c r="CE65" s="141"/>
      <c r="CF65" s="141"/>
      <c r="CG65" s="141"/>
      <c r="CH65" s="141"/>
      <c r="CI65" s="141"/>
      <c r="CJ65" s="141"/>
      <c r="CK65" s="141"/>
      <c r="CL65" s="141"/>
      <c r="CM65" s="141"/>
      <c r="CN65" s="141"/>
      <c r="CO65" s="141"/>
      <c r="CP65" s="141"/>
      <c r="CQ65" s="141"/>
      <c r="CR65" s="141"/>
      <c r="CS65" s="141"/>
      <c r="CT65" s="141"/>
      <c r="CU65" s="141"/>
      <c r="CV65" s="141"/>
      <c r="CW65" s="141"/>
      <c r="CX65" s="141"/>
      <c r="CY65" s="141"/>
      <c r="CZ65" s="141"/>
      <c r="DA65" s="141"/>
      <c r="DB65" s="141"/>
      <c r="DC65" s="141"/>
      <c r="DD65" s="141"/>
      <c r="DE65" s="141"/>
      <c r="DF65" s="141"/>
      <c r="DG65" s="141"/>
      <c r="DH65" s="141"/>
      <c r="DI65" s="141"/>
      <c r="DJ65" s="141"/>
      <c r="DK65" s="141"/>
      <c r="DL65" s="141"/>
      <c r="DM65" s="141"/>
      <c r="DN65" s="141"/>
      <c r="DO65" s="141"/>
      <c r="DP65" s="141"/>
      <c r="DQ65" s="141"/>
      <c r="DR65" s="141"/>
      <c r="DS65" s="141"/>
      <c r="DT65" s="141"/>
      <c r="DU65" s="141"/>
      <c r="DV65" s="141"/>
      <c r="DW65" s="141"/>
      <c r="DX65" s="141"/>
      <c r="DY65" s="141"/>
      <c r="DZ65" s="141"/>
      <c r="EA65" s="141"/>
      <c r="EB65" s="141"/>
      <c r="EC65" s="141"/>
      <c r="ED65" s="141"/>
      <c r="EE65" s="141"/>
      <c r="EF65" s="129">
        <f>EH65/6</f>
        <v>141.83333333333334</v>
      </c>
      <c r="EH65" s="129">
        <f>175+174+127+173+108+94</f>
        <v>851</v>
      </c>
    </row>
    <row r="66" spans="1:138" s="129" customFormat="1" x14ac:dyDescent="0.25">
      <c r="A66" s="141"/>
      <c r="B66" s="141"/>
      <c r="C66" s="141"/>
      <c r="D66" s="141"/>
      <c r="E66" s="141"/>
      <c r="F66" s="141"/>
      <c r="G66" s="141"/>
      <c r="H66" s="141"/>
      <c r="I66" s="141"/>
      <c r="J66" s="141"/>
      <c r="K66" s="141"/>
      <c r="L66" s="141"/>
      <c r="M66" s="141"/>
      <c r="N66" s="141"/>
      <c r="O66" s="141"/>
      <c r="P66" s="141"/>
      <c r="Q66" s="141"/>
      <c r="R66" s="141"/>
      <c r="S66" s="141"/>
      <c r="T66" s="141"/>
      <c r="U66" s="141"/>
      <c r="V66" s="141"/>
      <c r="W66" s="141"/>
      <c r="X66" s="141"/>
      <c r="Y66" s="141"/>
      <c r="Z66" s="141"/>
      <c r="AA66" s="141"/>
      <c r="AB66" s="141"/>
      <c r="AC66" s="141"/>
      <c r="AD66" s="141"/>
      <c r="AE66" s="141"/>
      <c r="AF66" s="141"/>
      <c r="AG66" s="141"/>
      <c r="AH66" s="141"/>
      <c r="AI66" s="141"/>
      <c r="AJ66" s="141"/>
      <c r="AK66" s="141"/>
      <c r="AL66" s="141"/>
      <c r="AM66" s="141"/>
      <c r="AN66" s="141"/>
      <c r="AO66" s="141"/>
      <c r="AP66" s="141"/>
      <c r="AQ66" s="141"/>
      <c r="AR66" s="141"/>
      <c r="AS66" s="141"/>
      <c r="AT66" s="141"/>
      <c r="AU66" s="141"/>
      <c r="AV66" s="141"/>
      <c r="AW66" s="141"/>
      <c r="AX66" s="141"/>
      <c r="AY66" s="141"/>
      <c r="AZ66" s="141"/>
      <c r="BA66" s="141"/>
      <c r="BB66" s="141"/>
      <c r="BC66" s="141"/>
      <c r="BD66" s="141"/>
      <c r="BE66" s="141"/>
      <c r="BF66" s="141"/>
      <c r="BG66" s="141"/>
      <c r="BH66" s="141"/>
      <c r="BI66" s="141"/>
      <c r="BJ66" s="141"/>
      <c r="BK66" s="141"/>
      <c r="BL66" s="141"/>
      <c r="BM66" s="141"/>
      <c r="BN66" s="141"/>
      <c r="BO66" s="141"/>
      <c r="BP66" s="141"/>
      <c r="BQ66" s="141"/>
      <c r="BR66" s="141"/>
      <c r="BS66" s="141"/>
      <c r="BT66" s="141"/>
      <c r="BU66" s="141"/>
      <c r="BV66" s="141"/>
      <c r="BW66" s="141"/>
      <c r="BX66" s="141"/>
      <c r="BY66" s="141"/>
      <c r="BZ66" s="141"/>
      <c r="CA66" s="141"/>
      <c r="CB66" s="141"/>
      <c r="CC66" s="141"/>
      <c r="CD66" s="141"/>
      <c r="CE66" s="141"/>
      <c r="CF66" s="141"/>
      <c r="CG66" s="141"/>
      <c r="CH66" s="141"/>
      <c r="CI66" s="141"/>
      <c r="CJ66" s="141"/>
      <c r="CK66" s="141"/>
      <c r="CL66" s="141"/>
      <c r="CM66" s="141"/>
      <c r="CN66" s="141"/>
      <c r="CO66" s="141"/>
      <c r="CP66" s="141"/>
      <c r="CQ66" s="141"/>
      <c r="CR66" s="141"/>
      <c r="CS66" s="141"/>
      <c r="CT66" s="141"/>
      <c r="CU66" s="141"/>
      <c r="CV66" s="141"/>
      <c r="CW66" s="141"/>
      <c r="CX66" s="141"/>
      <c r="CY66" s="141"/>
      <c r="CZ66" s="141"/>
      <c r="DA66" s="141"/>
      <c r="DB66" s="141"/>
      <c r="DC66" s="141"/>
      <c r="DD66" s="141"/>
      <c r="DE66" s="141"/>
      <c r="DF66" s="141"/>
      <c r="DG66" s="141"/>
      <c r="DH66" s="141"/>
      <c r="DI66" s="141"/>
      <c r="DJ66" s="141"/>
      <c r="DK66" s="141"/>
      <c r="DL66" s="141"/>
      <c r="DM66" s="141"/>
      <c r="DN66" s="141"/>
      <c r="DO66" s="141"/>
      <c r="DP66" s="141"/>
      <c r="DQ66" s="141"/>
      <c r="DR66" s="141"/>
      <c r="DS66" s="141"/>
      <c r="DT66" s="141"/>
      <c r="DU66" s="141"/>
      <c r="DV66" s="141"/>
      <c r="DW66" s="141"/>
      <c r="DX66" s="141"/>
      <c r="DY66" s="141"/>
      <c r="DZ66" s="141"/>
      <c r="EA66" s="141"/>
      <c r="EB66" s="141"/>
      <c r="EC66" s="141"/>
      <c r="ED66" s="141"/>
      <c r="EE66" s="141"/>
      <c r="EF66" s="129">
        <f>EH66/9</f>
        <v>432.66666666666669</v>
      </c>
      <c r="EH66" s="129">
        <f>529+459+460+408+355+406+371+398+508</f>
        <v>3894</v>
      </c>
    </row>
    <row r="67" spans="1:138" s="129" customFormat="1" x14ac:dyDescent="0.25">
      <c r="A67" s="141"/>
      <c r="B67" s="141"/>
      <c r="C67" s="141"/>
      <c r="D67" s="141"/>
      <c r="E67" s="141"/>
      <c r="F67" s="141"/>
      <c r="G67" s="141"/>
      <c r="H67" s="141"/>
      <c r="I67" s="141"/>
      <c r="J67" s="141"/>
      <c r="K67" s="141"/>
      <c r="L67" s="141"/>
      <c r="M67" s="141"/>
      <c r="N67" s="141"/>
      <c r="O67" s="141"/>
      <c r="P67" s="141"/>
      <c r="Q67" s="141"/>
      <c r="R67" s="141"/>
      <c r="S67" s="141"/>
      <c r="T67" s="141"/>
      <c r="U67" s="141"/>
      <c r="V67" s="141"/>
      <c r="W67" s="141"/>
      <c r="X67" s="141"/>
      <c r="Y67" s="141"/>
      <c r="Z67" s="141"/>
      <c r="AA67" s="141"/>
      <c r="AB67" s="141"/>
      <c r="AC67" s="141"/>
      <c r="AD67" s="141"/>
      <c r="AE67" s="141"/>
      <c r="AF67" s="141"/>
      <c r="AG67" s="141"/>
      <c r="AH67" s="141"/>
      <c r="AI67" s="141"/>
      <c r="AJ67" s="141"/>
      <c r="AK67" s="141"/>
      <c r="AL67" s="141"/>
      <c r="AM67" s="141"/>
      <c r="AN67" s="141"/>
      <c r="AO67" s="141"/>
      <c r="AP67" s="141"/>
      <c r="AQ67" s="141"/>
      <c r="AR67" s="141"/>
      <c r="AS67" s="141"/>
      <c r="AT67" s="141"/>
      <c r="AU67" s="141"/>
      <c r="AV67" s="141"/>
      <c r="AW67" s="141"/>
      <c r="AX67" s="141"/>
      <c r="AY67" s="141"/>
      <c r="AZ67" s="141"/>
      <c r="BA67" s="141"/>
      <c r="BB67" s="141"/>
      <c r="BC67" s="141"/>
      <c r="BD67" s="141"/>
      <c r="BE67" s="141"/>
      <c r="BF67" s="141"/>
      <c r="BG67" s="141"/>
      <c r="BH67" s="141"/>
      <c r="BI67" s="141"/>
      <c r="BJ67" s="141"/>
      <c r="BK67" s="141"/>
      <c r="BL67" s="141"/>
      <c r="BM67" s="141"/>
      <c r="BN67" s="141"/>
      <c r="BO67" s="141"/>
      <c r="BP67" s="141"/>
      <c r="BQ67" s="141"/>
      <c r="BR67" s="141"/>
      <c r="BS67" s="141"/>
      <c r="BT67" s="141"/>
      <c r="BU67" s="141"/>
      <c r="BV67" s="141"/>
      <c r="BW67" s="141"/>
      <c r="BX67" s="141"/>
      <c r="BY67" s="141"/>
      <c r="BZ67" s="141"/>
      <c r="CA67" s="141"/>
      <c r="CB67" s="141"/>
      <c r="CC67" s="141"/>
      <c r="CD67" s="141"/>
      <c r="CE67" s="141"/>
      <c r="CF67" s="141"/>
      <c r="CG67" s="141"/>
      <c r="CH67" s="141"/>
      <c r="CI67" s="141"/>
      <c r="CJ67" s="141"/>
      <c r="CK67" s="141"/>
      <c r="CL67" s="141"/>
      <c r="CM67" s="141"/>
      <c r="CN67" s="141"/>
      <c r="CO67" s="141"/>
      <c r="CP67" s="141"/>
      <c r="CQ67" s="141"/>
      <c r="CR67" s="141"/>
      <c r="CS67" s="141"/>
      <c r="CT67" s="141"/>
      <c r="CU67" s="141"/>
      <c r="CV67" s="141"/>
      <c r="CW67" s="141"/>
      <c r="CX67" s="141"/>
      <c r="CY67" s="141"/>
      <c r="CZ67" s="141"/>
      <c r="DA67" s="141"/>
      <c r="DB67" s="141"/>
      <c r="DC67" s="141"/>
      <c r="DD67" s="141"/>
      <c r="DE67" s="141"/>
      <c r="DF67" s="141"/>
      <c r="DG67" s="141"/>
      <c r="DH67" s="141"/>
      <c r="DI67" s="141"/>
      <c r="DJ67" s="141"/>
      <c r="DK67" s="141"/>
      <c r="DL67" s="141"/>
      <c r="DM67" s="141"/>
      <c r="DN67" s="141"/>
      <c r="DO67" s="141"/>
      <c r="DP67" s="141"/>
      <c r="DQ67" s="141"/>
      <c r="DR67" s="141"/>
      <c r="DS67" s="141"/>
      <c r="DT67" s="141"/>
      <c r="DU67" s="141"/>
      <c r="DV67" s="141"/>
      <c r="DW67" s="141"/>
      <c r="DX67" s="141"/>
      <c r="DY67" s="141"/>
      <c r="DZ67" s="141"/>
      <c r="EA67" s="141"/>
      <c r="EB67" s="141"/>
      <c r="EC67" s="141"/>
      <c r="ED67" s="141"/>
      <c r="EE67" s="141"/>
      <c r="EF67" s="129">
        <f>EH67/9</f>
        <v>224.77777777777777</v>
      </c>
      <c r="EH67" s="129">
        <f>306+104+302+192+325+155+315+164+160</f>
        <v>2023</v>
      </c>
    </row>
    <row r="68" spans="1:138" s="129" customFormat="1" x14ac:dyDescent="0.25">
      <c r="A68" s="141"/>
      <c r="B68" s="141"/>
      <c r="C68" s="141"/>
      <c r="D68" s="141"/>
      <c r="E68" s="141"/>
      <c r="F68" s="141"/>
      <c r="G68" s="141"/>
      <c r="H68" s="141"/>
      <c r="I68" s="141"/>
      <c r="J68" s="141"/>
      <c r="K68" s="141"/>
      <c r="L68" s="141"/>
      <c r="M68" s="141"/>
      <c r="N68" s="141"/>
      <c r="O68" s="141"/>
      <c r="P68" s="141"/>
      <c r="Q68" s="141"/>
      <c r="R68" s="141"/>
      <c r="S68" s="141"/>
      <c r="T68" s="141"/>
      <c r="U68" s="141"/>
      <c r="V68" s="141"/>
      <c r="W68" s="141"/>
      <c r="X68" s="141"/>
      <c r="Y68" s="141"/>
      <c r="Z68" s="141"/>
      <c r="AA68" s="141"/>
      <c r="AB68" s="141"/>
      <c r="AC68" s="141"/>
      <c r="AD68" s="141"/>
      <c r="AE68" s="141"/>
      <c r="AF68" s="141"/>
      <c r="AG68" s="141"/>
      <c r="AH68" s="141"/>
      <c r="AI68" s="141"/>
      <c r="AJ68" s="141"/>
      <c r="AK68" s="141"/>
      <c r="AL68" s="141"/>
      <c r="AM68" s="141"/>
      <c r="AN68" s="141"/>
      <c r="AO68" s="141"/>
      <c r="AP68" s="141"/>
      <c r="AQ68" s="141"/>
      <c r="AR68" s="141"/>
      <c r="AS68" s="141"/>
      <c r="AT68" s="141"/>
      <c r="AU68" s="141"/>
      <c r="AV68" s="141"/>
      <c r="AW68" s="141"/>
      <c r="AX68" s="141"/>
      <c r="AY68" s="141"/>
      <c r="AZ68" s="141"/>
      <c r="BA68" s="141"/>
      <c r="BB68" s="141"/>
      <c r="BC68" s="141"/>
      <c r="BD68" s="141"/>
      <c r="BE68" s="141"/>
      <c r="BF68" s="141"/>
      <c r="BG68" s="141"/>
      <c r="BH68" s="141"/>
      <c r="BI68" s="141"/>
      <c r="BJ68" s="141"/>
      <c r="BK68" s="141"/>
      <c r="BL68" s="141"/>
      <c r="BM68" s="141"/>
      <c r="BN68" s="141"/>
      <c r="BO68" s="141"/>
      <c r="BP68" s="141"/>
      <c r="BQ68" s="141"/>
      <c r="BR68" s="141"/>
      <c r="BS68" s="141"/>
      <c r="BT68" s="141"/>
      <c r="BU68" s="141"/>
      <c r="BV68" s="141"/>
      <c r="BW68" s="141"/>
      <c r="BX68" s="141"/>
      <c r="BY68" s="141"/>
      <c r="BZ68" s="141"/>
      <c r="CA68" s="141"/>
      <c r="CB68" s="141"/>
      <c r="CC68" s="141"/>
      <c r="CD68" s="141"/>
      <c r="CE68" s="141"/>
      <c r="CF68" s="141"/>
      <c r="CG68" s="141"/>
      <c r="CH68" s="141"/>
      <c r="CI68" s="141"/>
      <c r="CJ68" s="141"/>
      <c r="CK68" s="141"/>
      <c r="CL68" s="141"/>
      <c r="CM68" s="141"/>
      <c r="CN68" s="141"/>
      <c r="CO68" s="141"/>
      <c r="CP68" s="141"/>
      <c r="CQ68" s="141"/>
      <c r="CR68" s="141"/>
      <c r="CS68" s="141"/>
      <c r="CT68" s="141"/>
      <c r="CU68" s="141"/>
      <c r="CV68" s="141"/>
      <c r="CW68" s="141"/>
      <c r="CX68" s="141"/>
      <c r="CY68" s="141"/>
      <c r="CZ68" s="141"/>
      <c r="DA68" s="141"/>
      <c r="DB68" s="141"/>
      <c r="DC68" s="141"/>
      <c r="DD68" s="141"/>
      <c r="DE68" s="141"/>
      <c r="DF68" s="141"/>
      <c r="DG68" s="141"/>
      <c r="DH68" s="141"/>
      <c r="DI68" s="141"/>
      <c r="DJ68" s="141"/>
      <c r="DK68" s="141"/>
      <c r="DL68" s="141"/>
      <c r="DM68" s="141"/>
      <c r="DN68" s="141"/>
      <c r="DO68" s="141"/>
      <c r="DP68" s="141"/>
      <c r="DQ68" s="141"/>
      <c r="DR68" s="141"/>
      <c r="DS68" s="141"/>
      <c r="DT68" s="141"/>
      <c r="DU68" s="141"/>
      <c r="DV68" s="141"/>
      <c r="DW68" s="141"/>
      <c r="DX68" s="141"/>
      <c r="DY68" s="141"/>
      <c r="DZ68" s="141"/>
      <c r="EA68" s="141"/>
      <c r="EB68" s="141"/>
      <c r="EC68" s="141"/>
      <c r="ED68" s="141"/>
      <c r="EE68" s="141"/>
      <c r="EF68" s="129">
        <f>EH68/9</f>
        <v>224.66666666666666</v>
      </c>
      <c r="EH68" s="129">
        <f>205+374+177+132+308+322+143+189+172</f>
        <v>2022</v>
      </c>
    </row>
    <row r="69" spans="1:138" s="129" customFormat="1" x14ac:dyDescent="0.25">
      <c r="A69" s="141"/>
      <c r="B69" s="141"/>
      <c r="C69" s="141"/>
      <c r="D69" s="141"/>
      <c r="E69" s="141"/>
      <c r="F69" s="141"/>
      <c r="G69" s="141"/>
      <c r="H69" s="141"/>
      <c r="I69" s="141"/>
      <c r="J69" s="141"/>
      <c r="K69" s="141"/>
      <c r="L69" s="141"/>
      <c r="M69" s="141"/>
      <c r="N69" s="141"/>
      <c r="O69" s="141"/>
      <c r="P69" s="141"/>
      <c r="Q69" s="141"/>
      <c r="R69" s="141"/>
      <c r="S69" s="141"/>
      <c r="T69" s="141"/>
      <c r="U69" s="141"/>
      <c r="V69" s="141"/>
      <c r="W69" s="141"/>
      <c r="X69" s="141"/>
      <c r="Y69" s="141"/>
      <c r="Z69" s="141"/>
      <c r="AA69" s="141"/>
      <c r="AB69" s="141"/>
      <c r="AC69" s="141"/>
      <c r="AD69" s="141"/>
      <c r="AE69" s="141"/>
      <c r="AF69" s="141"/>
      <c r="AG69" s="141"/>
      <c r="AH69" s="141"/>
      <c r="AI69" s="141"/>
      <c r="AJ69" s="141"/>
      <c r="AK69" s="141"/>
      <c r="AL69" s="141"/>
      <c r="AM69" s="141"/>
      <c r="AN69" s="141"/>
      <c r="AO69" s="141"/>
      <c r="AP69" s="141"/>
      <c r="AQ69" s="141"/>
      <c r="AR69" s="141"/>
      <c r="AS69" s="141"/>
      <c r="AT69" s="141"/>
      <c r="AU69" s="141"/>
      <c r="AV69" s="141"/>
      <c r="AW69" s="141"/>
      <c r="AX69" s="141"/>
      <c r="AY69" s="141"/>
      <c r="AZ69" s="141"/>
      <c r="BA69" s="141"/>
      <c r="BB69" s="141"/>
      <c r="BC69" s="141"/>
      <c r="BD69" s="141"/>
      <c r="BE69" s="141"/>
      <c r="BF69" s="141"/>
      <c r="BG69" s="141"/>
      <c r="BH69" s="141"/>
      <c r="BI69" s="141"/>
      <c r="BJ69" s="141"/>
      <c r="BK69" s="141"/>
      <c r="BL69" s="141"/>
      <c r="BM69" s="141"/>
      <c r="BN69" s="141"/>
      <c r="BO69" s="141"/>
      <c r="BP69" s="141"/>
      <c r="BQ69" s="141"/>
      <c r="BR69" s="141"/>
      <c r="BS69" s="141"/>
      <c r="BT69" s="141"/>
      <c r="BU69" s="141"/>
      <c r="BV69" s="141"/>
      <c r="BW69" s="141"/>
      <c r="BX69" s="141"/>
      <c r="BY69" s="141"/>
      <c r="BZ69" s="141"/>
      <c r="CA69" s="141"/>
      <c r="CB69" s="141"/>
      <c r="CC69" s="141"/>
      <c r="CD69" s="141"/>
      <c r="CE69" s="141"/>
      <c r="CF69" s="141"/>
      <c r="CG69" s="141"/>
      <c r="CH69" s="141"/>
      <c r="CI69" s="141"/>
      <c r="CJ69" s="141"/>
      <c r="CK69" s="141"/>
      <c r="CL69" s="141"/>
      <c r="CM69" s="141"/>
      <c r="CN69" s="141"/>
      <c r="CO69" s="141"/>
      <c r="CP69" s="141"/>
      <c r="CQ69" s="141"/>
      <c r="CR69" s="141"/>
      <c r="CS69" s="141"/>
      <c r="CT69" s="141"/>
      <c r="CU69" s="141"/>
      <c r="CV69" s="141"/>
      <c r="CW69" s="141"/>
      <c r="CX69" s="141"/>
      <c r="CY69" s="141"/>
      <c r="CZ69" s="141"/>
      <c r="DA69" s="141"/>
      <c r="DB69" s="141"/>
      <c r="DC69" s="141"/>
      <c r="DD69" s="141"/>
      <c r="DE69" s="141"/>
      <c r="DF69" s="141"/>
      <c r="DG69" s="141"/>
      <c r="DH69" s="141"/>
      <c r="DI69" s="141"/>
      <c r="DJ69" s="141"/>
      <c r="DK69" s="141"/>
      <c r="DL69" s="141"/>
      <c r="DM69" s="141"/>
      <c r="DN69" s="141"/>
      <c r="DO69" s="141"/>
      <c r="DP69" s="141"/>
      <c r="DQ69" s="141"/>
      <c r="DR69" s="141"/>
      <c r="DS69" s="141"/>
      <c r="DT69" s="141"/>
      <c r="DU69" s="141"/>
      <c r="DV69" s="141"/>
      <c r="DW69" s="141"/>
      <c r="DX69" s="141"/>
      <c r="DY69" s="141"/>
      <c r="DZ69" s="141"/>
      <c r="EA69" s="141"/>
      <c r="EB69" s="141"/>
      <c r="EC69" s="141"/>
      <c r="ED69" s="141"/>
      <c r="EE69" s="141"/>
      <c r="EF69" s="129">
        <f>EH69/3</f>
        <v>259.66666666666669</v>
      </c>
      <c r="EH69" s="129">
        <f>272+251+256</f>
        <v>779</v>
      </c>
    </row>
    <row r="70" spans="1:138" s="129" customFormat="1" x14ac:dyDescent="0.25">
      <c r="A70" s="141"/>
      <c r="B70" s="141"/>
      <c r="C70" s="141"/>
      <c r="D70" s="141"/>
      <c r="E70" s="141"/>
      <c r="F70" s="141"/>
      <c r="G70" s="141"/>
      <c r="H70" s="141"/>
      <c r="I70" s="141"/>
      <c r="J70" s="141"/>
      <c r="K70" s="141"/>
      <c r="L70" s="141"/>
      <c r="M70" s="141"/>
      <c r="N70" s="141"/>
      <c r="O70" s="141"/>
      <c r="P70" s="141"/>
      <c r="Q70" s="141"/>
      <c r="R70" s="141"/>
      <c r="S70" s="141"/>
      <c r="T70" s="141"/>
      <c r="U70" s="141"/>
      <c r="V70" s="141"/>
      <c r="W70" s="141"/>
      <c r="X70" s="141"/>
      <c r="Y70" s="141"/>
      <c r="Z70" s="141"/>
      <c r="AA70" s="141"/>
      <c r="AB70" s="141"/>
      <c r="AC70" s="141"/>
      <c r="AD70" s="141"/>
      <c r="AE70" s="141"/>
      <c r="AF70" s="141"/>
      <c r="AG70" s="141"/>
      <c r="AH70" s="141"/>
      <c r="AI70" s="141"/>
      <c r="AJ70" s="141"/>
      <c r="AK70" s="141"/>
      <c r="AL70" s="141"/>
      <c r="AM70" s="141"/>
      <c r="AN70" s="141"/>
      <c r="AO70" s="141"/>
      <c r="AP70" s="141"/>
      <c r="AQ70" s="141"/>
      <c r="AR70" s="141"/>
      <c r="AS70" s="141"/>
      <c r="AT70" s="141"/>
      <c r="AU70" s="141"/>
      <c r="AV70" s="141"/>
      <c r="AW70" s="141"/>
      <c r="AX70" s="141"/>
      <c r="AY70" s="141"/>
      <c r="AZ70" s="141"/>
      <c r="BA70" s="141"/>
      <c r="BB70" s="141"/>
      <c r="BC70" s="141"/>
      <c r="BD70" s="141"/>
      <c r="BE70" s="141"/>
      <c r="BF70" s="141"/>
      <c r="BG70" s="141"/>
      <c r="BH70" s="141"/>
      <c r="BI70" s="141"/>
      <c r="BJ70" s="141"/>
      <c r="BK70" s="141"/>
      <c r="BL70" s="141"/>
      <c r="BM70" s="141"/>
      <c r="BN70" s="141"/>
      <c r="BO70" s="141"/>
      <c r="BP70" s="141"/>
      <c r="BQ70" s="141"/>
      <c r="BR70" s="141"/>
      <c r="BS70" s="141"/>
      <c r="BT70" s="141"/>
      <c r="BU70" s="141"/>
      <c r="BV70" s="141"/>
      <c r="BW70" s="141"/>
      <c r="BX70" s="141"/>
      <c r="BY70" s="141"/>
      <c r="BZ70" s="141"/>
      <c r="CA70" s="141"/>
      <c r="CB70" s="141"/>
      <c r="CC70" s="141"/>
      <c r="CD70" s="141"/>
      <c r="CE70" s="141"/>
      <c r="CF70" s="141"/>
      <c r="CG70" s="141"/>
      <c r="CH70" s="141"/>
      <c r="CI70" s="141"/>
      <c r="CJ70" s="141"/>
      <c r="CK70" s="141"/>
      <c r="CL70" s="141"/>
      <c r="CM70" s="141"/>
      <c r="CN70" s="141"/>
      <c r="CO70" s="141"/>
      <c r="CP70" s="141"/>
      <c r="CQ70" s="141"/>
      <c r="CR70" s="141"/>
      <c r="CS70" s="141"/>
      <c r="CT70" s="141"/>
      <c r="CU70" s="141"/>
      <c r="CV70" s="141"/>
      <c r="CW70" s="141"/>
      <c r="CX70" s="141"/>
      <c r="CY70" s="141"/>
      <c r="CZ70" s="141"/>
      <c r="DA70" s="141"/>
      <c r="DB70" s="141"/>
      <c r="DC70" s="141"/>
      <c r="DD70" s="141"/>
      <c r="DE70" s="141"/>
      <c r="DF70" s="141"/>
      <c r="DG70" s="141"/>
      <c r="DH70" s="141"/>
      <c r="DI70" s="141"/>
      <c r="DJ70" s="141"/>
      <c r="DK70" s="141"/>
      <c r="DL70" s="141"/>
      <c r="DM70" s="141"/>
      <c r="DN70" s="141"/>
      <c r="DO70" s="141"/>
      <c r="DP70" s="141"/>
      <c r="DQ70" s="141"/>
      <c r="DR70" s="141"/>
      <c r="DS70" s="141"/>
      <c r="DT70" s="141"/>
      <c r="DU70" s="141"/>
      <c r="DV70" s="141"/>
      <c r="DW70" s="141"/>
      <c r="DX70" s="141"/>
      <c r="DY70" s="141"/>
      <c r="DZ70" s="141"/>
      <c r="EA70" s="141"/>
      <c r="EB70" s="141"/>
      <c r="EC70" s="141"/>
      <c r="ED70" s="141"/>
      <c r="EE70" s="141"/>
    </row>
  </sheetData>
  <mergeCells count="5">
    <mergeCell ref="A36:N36"/>
    <mergeCell ref="A2:P2"/>
    <mergeCell ref="A3:P3"/>
    <mergeCell ref="A4:P5"/>
    <mergeCell ref="A19:P20"/>
  </mergeCells>
  <pageMargins left="0.7" right="0.7" top="0.75" bottom="0.75" header="0.3" footer="0.3"/>
  <pageSetup scale="6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50"/>
  <sheetViews>
    <sheetView view="pageBreakPreview" topLeftCell="A127" zoomScale="110" zoomScaleNormal="100" zoomScaleSheetLayoutView="110" workbookViewId="0">
      <selection activeCell="L13" sqref="L13"/>
    </sheetView>
  </sheetViews>
  <sheetFormatPr defaultRowHeight="15" x14ac:dyDescent="0.25"/>
  <cols>
    <col min="1" max="1" width="12.85546875" customWidth="1"/>
    <col min="3" max="3" width="31.140625" customWidth="1"/>
    <col min="4" max="5" width="11.42578125" hidden="1" customWidth="1"/>
    <col min="6" max="6" width="11.85546875" hidden="1" customWidth="1"/>
    <col min="7" max="7" width="10.42578125" hidden="1" customWidth="1"/>
    <col min="8" max="8" width="9.5703125" hidden="1" customWidth="1"/>
    <col min="9" max="9" width="9.28515625" hidden="1" customWidth="1"/>
    <col min="10" max="10" width="11.28515625" hidden="1" customWidth="1"/>
    <col min="11" max="11" width="10.140625" hidden="1" customWidth="1"/>
    <col min="12" max="12" width="11.5703125" customWidth="1"/>
    <col min="13" max="13" width="11.42578125" customWidth="1"/>
    <col min="14" max="14" width="13.85546875" bestFit="1" customWidth="1"/>
    <col min="15" max="15" width="11.5703125" bestFit="1" customWidth="1"/>
    <col min="16" max="16" width="12.7109375" bestFit="1" customWidth="1"/>
    <col min="17" max="17" width="11.5703125" bestFit="1" customWidth="1"/>
    <col min="18" max="19" width="12.5703125" bestFit="1" customWidth="1"/>
  </cols>
  <sheetData>
    <row r="1" spans="1:19" ht="17.25" x14ac:dyDescent="0.25">
      <c r="A1" s="412" t="s">
        <v>1074</v>
      </c>
      <c r="B1" s="412"/>
      <c r="C1" s="412"/>
      <c r="D1" s="412"/>
      <c r="E1" s="412"/>
      <c r="F1" s="412"/>
      <c r="G1" s="412"/>
      <c r="H1" s="412"/>
      <c r="I1" s="412"/>
      <c r="J1" s="412"/>
      <c r="K1" s="412"/>
      <c r="L1" s="412"/>
      <c r="M1" s="412"/>
      <c r="N1" s="412"/>
      <c r="O1" s="412"/>
      <c r="P1" s="412"/>
      <c r="Q1" s="412"/>
      <c r="R1" s="412"/>
      <c r="S1" s="412"/>
    </row>
    <row r="2" spans="1:19" s="281" customFormat="1" ht="31.5" x14ac:dyDescent="0.25">
      <c r="A2" s="328" t="s">
        <v>94</v>
      </c>
      <c r="B2" s="328" t="s">
        <v>95</v>
      </c>
      <c r="C2" s="329" t="s">
        <v>54</v>
      </c>
      <c r="D2" s="330">
        <v>2002</v>
      </c>
      <c r="E2" s="330">
        <v>2003</v>
      </c>
      <c r="F2" s="330">
        <v>2004</v>
      </c>
      <c r="G2" s="330">
        <v>2005</v>
      </c>
      <c r="H2" s="330">
        <v>2006</v>
      </c>
      <c r="I2" s="330">
        <v>2007</v>
      </c>
      <c r="J2" s="330">
        <v>2008</v>
      </c>
      <c r="K2" s="330">
        <v>2009</v>
      </c>
      <c r="L2" s="330">
        <v>2010</v>
      </c>
      <c r="M2" s="330">
        <v>2011</v>
      </c>
      <c r="N2" s="330">
        <v>2012</v>
      </c>
      <c r="O2" s="330">
        <v>2013</v>
      </c>
      <c r="P2" s="330">
        <v>2014</v>
      </c>
      <c r="Q2" s="330">
        <v>2015</v>
      </c>
      <c r="R2" s="330">
        <v>2016</v>
      </c>
      <c r="S2" s="330">
        <v>2017</v>
      </c>
    </row>
    <row r="3" spans="1:19" ht="16.5" customHeight="1" x14ac:dyDescent="0.25">
      <c r="A3" s="186" t="s">
        <v>103</v>
      </c>
      <c r="B3" s="187">
        <v>2525</v>
      </c>
      <c r="C3" s="279" t="s">
        <v>96</v>
      </c>
      <c r="D3" s="188">
        <v>34</v>
      </c>
      <c r="E3" s="188">
        <v>34</v>
      </c>
      <c r="F3" s="188">
        <v>34</v>
      </c>
      <c r="G3" s="188">
        <v>39</v>
      </c>
      <c r="H3" s="188">
        <v>39</v>
      </c>
      <c r="I3" s="188">
        <v>39</v>
      </c>
      <c r="J3" s="188">
        <v>39</v>
      </c>
      <c r="K3" s="188">
        <v>57</v>
      </c>
      <c r="L3" s="327" t="s">
        <v>1674</v>
      </c>
      <c r="M3" s="327" t="s">
        <v>1675</v>
      </c>
      <c r="N3" s="327" t="s">
        <v>1675</v>
      </c>
      <c r="O3" s="327" t="s">
        <v>1675</v>
      </c>
      <c r="P3" s="327" t="s">
        <v>1676</v>
      </c>
      <c r="Q3" s="327" t="s">
        <v>1677</v>
      </c>
      <c r="R3" s="327" t="s">
        <v>1678</v>
      </c>
      <c r="S3" s="327" t="s">
        <v>1679</v>
      </c>
    </row>
    <row r="4" spans="1:19" ht="18.75" customHeight="1" x14ac:dyDescent="0.25">
      <c r="A4" s="270"/>
      <c r="B4" s="189"/>
      <c r="C4" s="278" t="s">
        <v>1115</v>
      </c>
      <c r="D4" s="188" t="s">
        <v>104</v>
      </c>
      <c r="E4" s="188" t="s">
        <v>109</v>
      </c>
      <c r="F4" s="190" t="s">
        <v>114</v>
      </c>
      <c r="G4" s="191" t="s">
        <v>119</v>
      </c>
      <c r="H4" s="191" t="s">
        <v>124</v>
      </c>
      <c r="I4" s="190" t="s">
        <v>129</v>
      </c>
      <c r="J4" s="190" t="s">
        <v>134</v>
      </c>
      <c r="K4" s="190" t="s">
        <v>139</v>
      </c>
      <c r="L4" s="327" t="s">
        <v>1680</v>
      </c>
      <c r="M4" s="327" t="s">
        <v>1681</v>
      </c>
      <c r="N4" s="327" t="s">
        <v>1682</v>
      </c>
      <c r="O4" s="327" t="s">
        <v>1683</v>
      </c>
      <c r="P4" s="327" t="s">
        <v>1684</v>
      </c>
      <c r="Q4" s="327" t="s">
        <v>1685</v>
      </c>
      <c r="R4" s="327" t="s">
        <v>1686</v>
      </c>
      <c r="S4" s="327" t="s">
        <v>1687</v>
      </c>
    </row>
    <row r="5" spans="1:19" ht="16.5" customHeight="1" x14ac:dyDescent="0.25">
      <c r="A5" s="270"/>
      <c r="B5" s="189"/>
      <c r="C5" s="278" t="s">
        <v>97</v>
      </c>
      <c r="D5" s="188" t="s">
        <v>105</v>
      </c>
      <c r="E5" s="188" t="s">
        <v>110</v>
      </c>
      <c r="F5" s="188" t="s">
        <v>115</v>
      </c>
      <c r="G5" s="188" t="s">
        <v>120</v>
      </c>
      <c r="H5" s="188" t="s">
        <v>125</v>
      </c>
      <c r="I5" s="188" t="s">
        <v>130</v>
      </c>
      <c r="J5" s="188" t="s">
        <v>135</v>
      </c>
      <c r="K5" s="188" t="s">
        <v>140</v>
      </c>
      <c r="L5" s="327" t="s">
        <v>1162</v>
      </c>
      <c r="M5" s="327" t="s">
        <v>1168</v>
      </c>
      <c r="N5" s="327" t="s">
        <v>146</v>
      </c>
      <c r="O5" s="327" t="s">
        <v>1179</v>
      </c>
      <c r="P5" s="327" t="s">
        <v>1185</v>
      </c>
      <c r="Q5" s="327" t="s">
        <v>148</v>
      </c>
      <c r="R5" s="327" t="s">
        <v>590</v>
      </c>
      <c r="S5" s="327" t="s">
        <v>1201</v>
      </c>
    </row>
    <row r="6" spans="1:19" ht="16.5" customHeight="1" x14ac:dyDescent="0.25">
      <c r="A6" s="270"/>
      <c r="B6" s="189"/>
      <c r="C6" s="278" t="s">
        <v>98</v>
      </c>
      <c r="D6" s="188" t="s">
        <v>106</v>
      </c>
      <c r="E6" s="188" t="s">
        <v>111</v>
      </c>
      <c r="F6" s="188" t="s">
        <v>116</v>
      </c>
      <c r="G6" s="188" t="s">
        <v>121</v>
      </c>
      <c r="H6" s="188" t="s">
        <v>126</v>
      </c>
      <c r="I6" s="188" t="s">
        <v>131</v>
      </c>
      <c r="J6" s="188" t="s">
        <v>136</v>
      </c>
      <c r="K6" s="188" t="s">
        <v>141</v>
      </c>
      <c r="L6" s="327" t="s">
        <v>1163</v>
      </c>
      <c r="M6" s="327" t="s">
        <v>1169</v>
      </c>
      <c r="N6" s="327" t="s">
        <v>1174</v>
      </c>
      <c r="O6" s="327" t="s">
        <v>1180</v>
      </c>
      <c r="P6" s="327" t="s">
        <v>1186</v>
      </c>
      <c r="Q6" s="327" t="s">
        <v>1191</v>
      </c>
      <c r="R6" s="327" t="s">
        <v>1196</v>
      </c>
      <c r="S6" s="327" t="s">
        <v>1202</v>
      </c>
    </row>
    <row r="7" spans="1:19" ht="16.5" customHeight="1" x14ac:dyDescent="0.25">
      <c r="A7" s="270"/>
      <c r="B7" s="189"/>
      <c r="C7" s="278" t="s">
        <v>99</v>
      </c>
      <c r="D7" s="188" t="s">
        <v>107</v>
      </c>
      <c r="E7" s="188" t="s">
        <v>112</v>
      </c>
      <c r="F7" s="188" t="s">
        <v>117</v>
      </c>
      <c r="G7" s="188" t="s">
        <v>122</v>
      </c>
      <c r="H7" s="188" t="s">
        <v>127</v>
      </c>
      <c r="I7" s="188" t="s">
        <v>132</v>
      </c>
      <c r="J7" s="188" t="s">
        <v>137</v>
      </c>
      <c r="K7" s="188" t="s">
        <v>142</v>
      </c>
      <c r="L7" s="327" t="s">
        <v>1164</v>
      </c>
      <c r="M7" s="327" t="s">
        <v>1170</v>
      </c>
      <c r="N7" s="327" t="s">
        <v>1175</v>
      </c>
      <c r="O7" s="327" t="s">
        <v>1181</v>
      </c>
      <c r="P7" s="327" t="s">
        <v>1187</v>
      </c>
      <c r="Q7" s="327" t="s">
        <v>1192</v>
      </c>
      <c r="R7" s="327" t="s">
        <v>1197</v>
      </c>
      <c r="S7" s="327" t="s">
        <v>1203</v>
      </c>
    </row>
    <row r="8" spans="1:19" ht="15.75" x14ac:dyDescent="0.25">
      <c r="A8" s="270"/>
      <c r="B8" s="189"/>
      <c r="C8" s="278" t="s">
        <v>100</v>
      </c>
      <c r="D8" s="188" t="s">
        <v>108</v>
      </c>
      <c r="E8" s="188" t="s">
        <v>113</v>
      </c>
      <c r="F8" s="188" t="s">
        <v>118</v>
      </c>
      <c r="G8" s="188" t="s">
        <v>123</v>
      </c>
      <c r="H8" s="188" t="s">
        <v>128</v>
      </c>
      <c r="I8" s="188" t="s">
        <v>133</v>
      </c>
      <c r="J8" s="188" t="s">
        <v>138</v>
      </c>
      <c r="K8" s="188" t="s">
        <v>143</v>
      </c>
      <c r="L8" s="327" t="s">
        <v>1165</v>
      </c>
      <c r="M8" s="327" t="s">
        <v>1171</v>
      </c>
      <c r="N8" s="327" t="s">
        <v>1176</v>
      </c>
      <c r="O8" s="327" t="s">
        <v>1182</v>
      </c>
      <c r="P8" s="327" t="s">
        <v>1188</v>
      </c>
      <c r="Q8" s="327" t="s">
        <v>1193</v>
      </c>
      <c r="R8" s="327" t="s">
        <v>1198</v>
      </c>
      <c r="S8" s="327" t="s">
        <v>1204</v>
      </c>
    </row>
    <row r="9" spans="1:19" ht="18" customHeight="1" x14ac:dyDescent="0.25">
      <c r="A9" s="270"/>
      <c r="B9" s="189"/>
      <c r="C9" s="278" t="s">
        <v>101</v>
      </c>
      <c r="D9" s="188" t="s">
        <v>926</v>
      </c>
      <c r="E9" s="188" t="s">
        <v>928</v>
      </c>
      <c r="F9" s="188" t="s">
        <v>930</v>
      </c>
      <c r="G9" s="188" t="s">
        <v>932</v>
      </c>
      <c r="H9" s="188" t="s">
        <v>934</v>
      </c>
      <c r="I9" s="188" t="s">
        <v>936</v>
      </c>
      <c r="J9" s="188" t="s">
        <v>938</v>
      </c>
      <c r="K9" s="188" t="s">
        <v>940</v>
      </c>
      <c r="L9" s="327" t="s">
        <v>1166</v>
      </c>
      <c r="M9" s="327" t="s">
        <v>1172</v>
      </c>
      <c r="N9" s="327" t="s">
        <v>1177</v>
      </c>
      <c r="O9" s="327" t="s">
        <v>1183</v>
      </c>
      <c r="P9" s="327" t="s">
        <v>1189</v>
      </c>
      <c r="Q9" s="327" t="s">
        <v>1194</v>
      </c>
      <c r="R9" s="327" t="s">
        <v>1199</v>
      </c>
      <c r="S9" s="327" t="s">
        <v>1205</v>
      </c>
    </row>
    <row r="10" spans="1:19" ht="18" customHeight="1" x14ac:dyDescent="0.25">
      <c r="A10" s="270"/>
      <c r="B10" s="189"/>
      <c r="C10" s="278" t="s">
        <v>102</v>
      </c>
      <c r="D10" s="188" t="s">
        <v>927</v>
      </c>
      <c r="E10" s="188" t="s">
        <v>929</v>
      </c>
      <c r="F10" s="188" t="s">
        <v>931</v>
      </c>
      <c r="G10" s="188" t="s">
        <v>933</v>
      </c>
      <c r="H10" s="188" t="s">
        <v>935</v>
      </c>
      <c r="I10" s="188" t="s">
        <v>937</v>
      </c>
      <c r="J10" s="188" t="s">
        <v>939</v>
      </c>
      <c r="K10" s="188" t="s">
        <v>941</v>
      </c>
      <c r="L10" s="327" t="s">
        <v>1167</v>
      </c>
      <c r="M10" s="327" t="s">
        <v>1173</v>
      </c>
      <c r="N10" s="327" t="s">
        <v>1178</v>
      </c>
      <c r="O10" s="327" t="s">
        <v>1184</v>
      </c>
      <c r="P10" s="327" t="s">
        <v>1190</v>
      </c>
      <c r="Q10" s="327" t="s">
        <v>1195</v>
      </c>
      <c r="R10" s="327" t="s">
        <v>1200</v>
      </c>
      <c r="S10" s="327" t="s">
        <v>1205</v>
      </c>
    </row>
    <row r="11" spans="1:19" ht="16.5" customHeight="1" x14ac:dyDescent="0.25">
      <c r="A11" s="186" t="s">
        <v>149</v>
      </c>
      <c r="B11" s="187">
        <v>1376</v>
      </c>
      <c r="C11" s="279" t="s">
        <v>96</v>
      </c>
      <c r="D11" s="188">
        <v>23</v>
      </c>
      <c r="E11" s="188">
        <v>23</v>
      </c>
      <c r="F11" s="188">
        <v>23</v>
      </c>
      <c r="G11" s="188">
        <v>23</v>
      </c>
      <c r="H11" s="188">
        <v>23</v>
      </c>
      <c r="I11" s="188">
        <v>23</v>
      </c>
      <c r="J11" s="188">
        <v>23</v>
      </c>
      <c r="K11" s="188">
        <v>27</v>
      </c>
      <c r="L11" s="327" t="s">
        <v>1688</v>
      </c>
      <c r="M11" s="327" t="s">
        <v>1688</v>
      </c>
      <c r="N11" s="327" t="s">
        <v>1688</v>
      </c>
      <c r="O11" s="327" t="s">
        <v>1689</v>
      </c>
      <c r="P11" s="327" t="s">
        <v>1688</v>
      </c>
      <c r="Q11" s="327" t="s">
        <v>1690</v>
      </c>
      <c r="R11" s="327" t="s">
        <v>1691</v>
      </c>
      <c r="S11" s="327" t="s">
        <v>1691</v>
      </c>
    </row>
    <row r="12" spans="1:19" ht="18.75" customHeight="1" x14ac:dyDescent="0.25">
      <c r="A12" s="270"/>
      <c r="B12" s="189"/>
      <c r="C12" s="278" t="s">
        <v>1115</v>
      </c>
      <c r="D12" s="190" t="s">
        <v>150</v>
      </c>
      <c r="E12" s="190" t="s">
        <v>155</v>
      </c>
      <c r="F12" s="190" t="s">
        <v>160</v>
      </c>
      <c r="G12" s="190" t="s">
        <v>165</v>
      </c>
      <c r="H12" s="190" t="s">
        <v>170</v>
      </c>
      <c r="I12" s="188" t="s">
        <v>175</v>
      </c>
      <c r="J12" s="190" t="s">
        <v>180</v>
      </c>
      <c r="K12" s="190" t="s">
        <v>185</v>
      </c>
      <c r="L12" s="327" t="s">
        <v>1692</v>
      </c>
      <c r="M12" s="327" t="s">
        <v>1693</v>
      </c>
      <c r="N12" s="327" t="s">
        <v>1694</v>
      </c>
      <c r="O12" s="327" t="s">
        <v>1695</v>
      </c>
      <c r="P12" s="327" t="s">
        <v>1696</v>
      </c>
      <c r="Q12" s="327" t="s">
        <v>1697</v>
      </c>
      <c r="R12" s="327" t="s">
        <v>1698</v>
      </c>
      <c r="S12" s="327" t="s">
        <v>1699</v>
      </c>
    </row>
    <row r="13" spans="1:19" ht="16.5" customHeight="1" x14ac:dyDescent="0.25">
      <c r="A13" s="270"/>
      <c r="B13" s="189"/>
      <c r="C13" s="278" t="s">
        <v>97</v>
      </c>
      <c r="D13" s="188" t="s">
        <v>151</v>
      </c>
      <c r="E13" s="188" t="s">
        <v>156</v>
      </c>
      <c r="F13" s="188" t="s">
        <v>161</v>
      </c>
      <c r="G13" s="188" t="s">
        <v>166</v>
      </c>
      <c r="H13" s="188" t="s">
        <v>171</v>
      </c>
      <c r="I13" s="188" t="s">
        <v>176</v>
      </c>
      <c r="J13" s="188" t="s">
        <v>181</v>
      </c>
      <c r="K13" s="188" t="s">
        <v>186</v>
      </c>
      <c r="L13" s="327" t="s">
        <v>520</v>
      </c>
      <c r="M13" s="327" t="s">
        <v>1210</v>
      </c>
      <c r="N13" s="327" t="s">
        <v>191</v>
      </c>
      <c r="O13" s="327" t="s">
        <v>1219</v>
      </c>
      <c r="P13" s="327" t="s">
        <v>1224</v>
      </c>
      <c r="Q13" s="327" t="s">
        <v>194</v>
      </c>
      <c r="R13" s="327" t="s">
        <v>1233</v>
      </c>
      <c r="S13" s="327" t="s">
        <v>1239</v>
      </c>
    </row>
    <row r="14" spans="1:19" ht="16.5" customHeight="1" x14ac:dyDescent="0.25">
      <c r="A14" s="270"/>
      <c r="B14" s="189"/>
      <c r="C14" s="278" t="s">
        <v>98</v>
      </c>
      <c r="D14" s="188" t="s">
        <v>152</v>
      </c>
      <c r="E14" s="188" t="s">
        <v>157</v>
      </c>
      <c r="F14" s="188" t="s">
        <v>162</v>
      </c>
      <c r="G14" s="188" t="s">
        <v>167</v>
      </c>
      <c r="H14" s="188" t="s">
        <v>172</v>
      </c>
      <c r="I14" s="188" t="s">
        <v>177</v>
      </c>
      <c r="J14" s="188" t="s">
        <v>182</v>
      </c>
      <c r="K14" s="188" t="s">
        <v>187</v>
      </c>
      <c r="L14" s="327" t="s">
        <v>1206</v>
      </c>
      <c r="M14" s="327" t="s">
        <v>190</v>
      </c>
      <c r="N14" s="327" t="s">
        <v>192</v>
      </c>
      <c r="O14" s="327" t="s">
        <v>1220</v>
      </c>
      <c r="P14" s="327" t="s">
        <v>1225</v>
      </c>
      <c r="Q14" s="327" t="s">
        <v>195</v>
      </c>
      <c r="R14" s="327" t="s">
        <v>1234</v>
      </c>
      <c r="S14" s="327" t="s">
        <v>1240</v>
      </c>
    </row>
    <row r="15" spans="1:19" ht="16.5" customHeight="1" x14ac:dyDescent="0.25">
      <c r="A15" s="270"/>
      <c r="B15" s="189"/>
      <c r="C15" s="278" t="s">
        <v>99</v>
      </c>
      <c r="D15" s="188" t="s">
        <v>153</v>
      </c>
      <c r="E15" s="188" t="s">
        <v>158</v>
      </c>
      <c r="F15" s="188" t="s">
        <v>163</v>
      </c>
      <c r="G15" s="188" t="s">
        <v>168</v>
      </c>
      <c r="H15" s="188" t="s">
        <v>173</v>
      </c>
      <c r="I15" s="188" t="s">
        <v>178</v>
      </c>
      <c r="J15" s="188" t="s">
        <v>183</v>
      </c>
      <c r="K15" s="188" t="s">
        <v>188</v>
      </c>
      <c r="L15" s="327" t="s">
        <v>1207</v>
      </c>
      <c r="M15" s="327" t="s">
        <v>1211</v>
      </c>
      <c r="N15" s="327" t="s">
        <v>1215</v>
      </c>
      <c r="O15" s="327" t="s">
        <v>1221</v>
      </c>
      <c r="P15" s="327" t="s">
        <v>1226</v>
      </c>
      <c r="Q15" s="327" t="s">
        <v>1229</v>
      </c>
      <c r="R15" s="327" t="s">
        <v>1235</v>
      </c>
      <c r="S15" s="327" t="s">
        <v>1241</v>
      </c>
    </row>
    <row r="16" spans="1:19" ht="16.5" customHeight="1" x14ac:dyDescent="0.25">
      <c r="A16" s="270"/>
      <c r="B16" s="189"/>
      <c r="C16" s="278" t="s">
        <v>100</v>
      </c>
      <c r="D16" s="188" t="s">
        <v>154</v>
      </c>
      <c r="E16" s="191" t="s">
        <v>159</v>
      </c>
      <c r="F16" s="188" t="s">
        <v>164</v>
      </c>
      <c r="G16" s="188" t="s">
        <v>169</v>
      </c>
      <c r="H16" s="188" t="s">
        <v>174</v>
      </c>
      <c r="I16" s="188" t="s">
        <v>179</v>
      </c>
      <c r="J16" s="188" t="s">
        <v>184</v>
      </c>
      <c r="K16" s="188" t="s">
        <v>189</v>
      </c>
      <c r="L16" s="327" t="s">
        <v>1700</v>
      </c>
      <c r="M16" s="327" t="s">
        <v>1212</v>
      </c>
      <c r="N16" s="327" t="s">
        <v>1216</v>
      </c>
      <c r="O16" s="327" t="s">
        <v>1701</v>
      </c>
      <c r="P16" s="327" t="s">
        <v>1702</v>
      </c>
      <c r="Q16" s="327" t="s">
        <v>1230</v>
      </c>
      <c r="R16" s="327" t="s">
        <v>1236</v>
      </c>
      <c r="S16" s="327" t="s">
        <v>1242</v>
      </c>
    </row>
    <row r="17" spans="1:19" ht="18" customHeight="1" x14ac:dyDescent="0.25">
      <c r="A17" s="270"/>
      <c r="B17" s="189"/>
      <c r="C17" s="278" t="s">
        <v>101</v>
      </c>
      <c r="D17" s="188" t="s">
        <v>942</v>
      </c>
      <c r="E17" s="188" t="s">
        <v>944</v>
      </c>
      <c r="F17" s="188" t="s">
        <v>946</v>
      </c>
      <c r="G17" s="188" t="s">
        <v>948</v>
      </c>
      <c r="H17" s="188" t="s">
        <v>950</v>
      </c>
      <c r="I17" s="188" t="s">
        <v>952</v>
      </c>
      <c r="J17" s="188" t="s">
        <v>954</v>
      </c>
      <c r="K17" s="188" t="s">
        <v>956</v>
      </c>
      <c r="L17" s="327" t="s">
        <v>1208</v>
      </c>
      <c r="M17" s="327" t="s">
        <v>1213</v>
      </c>
      <c r="N17" s="327" t="s">
        <v>1217</v>
      </c>
      <c r="O17" s="327" t="s">
        <v>1222</v>
      </c>
      <c r="P17" s="327" t="s">
        <v>1227</v>
      </c>
      <c r="Q17" s="327" t="s">
        <v>1231</v>
      </c>
      <c r="R17" s="327" t="s">
        <v>1237</v>
      </c>
      <c r="S17" s="327" t="s">
        <v>1243</v>
      </c>
    </row>
    <row r="18" spans="1:19" ht="18" customHeight="1" x14ac:dyDescent="0.25">
      <c r="A18" s="280"/>
      <c r="B18" s="269"/>
      <c r="C18" s="278" t="s">
        <v>102</v>
      </c>
      <c r="D18" s="188" t="s">
        <v>943</v>
      </c>
      <c r="E18" s="188" t="s">
        <v>945</v>
      </c>
      <c r="F18" s="188" t="s">
        <v>947</v>
      </c>
      <c r="G18" s="188" t="s">
        <v>949</v>
      </c>
      <c r="H18" s="188" t="s">
        <v>951</v>
      </c>
      <c r="I18" s="188" t="s">
        <v>953</v>
      </c>
      <c r="J18" s="188" t="s">
        <v>955</v>
      </c>
      <c r="K18" s="188" t="s">
        <v>957</v>
      </c>
      <c r="L18" s="327" t="s">
        <v>1209</v>
      </c>
      <c r="M18" s="327" t="s">
        <v>1214</v>
      </c>
      <c r="N18" s="327" t="s">
        <v>1218</v>
      </c>
      <c r="O18" s="327" t="s">
        <v>1223</v>
      </c>
      <c r="P18" s="327" t="s">
        <v>1228</v>
      </c>
      <c r="Q18" s="327" t="s">
        <v>1232</v>
      </c>
      <c r="R18" s="327" t="s">
        <v>1238</v>
      </c>
      <c r="S18" s="327" t="s">
        <v>1244</v>
      </c>
    </row>
    <row r="19" spans="1:19" ht="15.75" x14ac:dyDescent="0.25">
      <c r="A19" s="270" t="s">
        <v>196</v>
      </c>
      <c r="B19" s="189">
        <v>583</v>
      </c>
      <c r="C19" s="279" t="s">
        <v>96</v>
      </c>
      <c r="D19" s="188">
        <v>7</v>
      </c>
      <c r="E19" s="188">
        <v>7</v>
      </c>
      <c r="F19" s="188">
        <v>7</v>
      </c>
      <c r="G19" s="188">
        <v>9</v>
      </c>
      <c r="H19" s="188">
        <v>9</v>
      </c>
      <c r="I19" s="188">
        <v>9</v>
      </c>
      <c r="J19" s="188">
        <v>9</v>
      </c>
      <c r="K19" s="188">
        <v>9</v>
      </c>
      <c r="L19" s="327" t="s">
        <v>1703</v>
      </c>
      <c r="M19" s="327" t="s">
        <v>1704</v>
      </c>
      <c r="N19" s="327" t="s">
        <v>1704</v>
      </c>
      <c r="O19" s="327" t="s">
        <v>1704</v>
      </c>
      <c r="P19" s="327" t="s">
        <v>1705</v>
      </c>
      <c r="Q19" s="327" t="s">
        <v>1706</v>
      </c>
      <c r="R19" s="327" t="s">
        <v>1704</v>
      </c>
      <c r="S19" s="327" t="s">
        <v>1707</v>
      </c>
    </row>
    <row r="20" spans="1:19" ht="18" x14ac:dyDescent="0.25">
      <c r="A20" s="270"/>
      <c r="B20" s="189"/>
      <c r="C20" s="278" t="s">
        <v>1115</v>
      </c>
      <c r="D20" s="188" t="s">
        <v>197</v>
      </c>
      <c r="E20" s="188" t="s">
        <v>204</v>
      </c>
      <c r="F20" s="188" t="s">
        <v>211</v>
      </c>
      <c r="G20" s="188" t="s">
        <v>218</v>
      </c>
      <c r="H20" s="188" t="s">
        <v>223</v>
      </c>
      <c r="I20" s="188" t="s">
        <v>230</v>
      </c>
      <c r="J20" s="188" t="s">
        <v>237</v>
      </c>
      <c r="K20" s="188" t="s">
        <v>243</v>
      </c>
      <c r="L20" s="327" t="s">
        <v>1708</v>
      </c>
      <c r="M20" s="327" t="s">
        <v>1709</v>
      </c>
      <c r="N20" s="327" t="s">
        <v>251</v>
      </c>
      <c r="O20" s="327" t="s">
        <v>1710</v>
      </c>
      <c r="P20" s="327" t="s">
        <v>369</v>
      </c>
      <c r="Q20" s="327" t="s">
        <v>255</v>
      </c>
      <c r="R20" s="327" t="s">
        <v>1711</v>
      </c>
      <c r="S20" s="327" t="s">
        <v>1712</v>
      </c>
    </row>
    <row r="21" spans="1:19" ht="15.75" x14ac:dyDescent="0.25">
      <c r="A21" s="193"/>
      <c r="B21" s="189"/>
      <c r="C21" s="278" t="s">
        <v>97</v>
      </c>
      <c r="D21" s="188" t="s">
        <v>198</v>
      </c>
      <c r="E21" s="188" t="s">
        <v>205</v>
      </c>
      <c r="F21" s="188" t="s">
        <v>212</v>
      </c>
      <c r="G21" s="188" t="s">
        <v>219</v>
      </c>
      <c r="H21" s="188" t="s">
        <v>224</v>
      </c>
      <c r="I21" s="188" t="s">
        <v>231</v>
      </c>
      <c r="J21" s="188" t="s">
        <v>224</v>
      </c>
      <c r="K21" s="188" t="s">
        <v>244</v>
      </c>
      <c r="L21" s="327" t="s">
        <v>1245</v>
      </c>
      <c r="M21" s="327" t="s">
        <v>1249</v>
      </c>
      <c r="N21" s="327" t="s">
        <v>252</v>
      </c>
      <c r="O21" s="327" t="s">
        <v>1255</v>
      </c>
      <c r="P21" s="327" t="s">
        <v>1260</v>
      </c>
      <c r="Q21" s="327" t="s">
        <v>256</v>
      </c>
      <c r="R21" s="327" t="s">
        <v>1265</v>
      </c>
      <c r="S21" s="327" t="s">
        <v>1270</v>
      </c>
    </row>
    <row r="22" spans="1:19" ht="15.75" x14ac:dyDescent="0.25">
      <c r="A22" s="193"/>
      <c r="B22" s="189"/>
      <c r="C22" s="278" t="s">
        <v>98</v>
      </c>
      <c r="D22" s="188" t="s">
        <v>199</v>
      </c>
      <c r="E22" s="188" t="s">
        <v>206</v>
      </c>
      <c r="F22" s="188" t="s">
        <v>213</v>
      </c>
      <c r="G22" s="188" t="s">
        <v>220</v>
      </c>
      <c r="H22" s="188" t="s">
        <v>225</v>
      </c>
      <c r="I22" s="188" t="s">
        <v>232</v>
      </c>
      <c r="J22" s="188" t="s">
        <v>238</v>
      </c>
      <c r="K22" s="188" t="s">
        <v>245</v>
      </c>
      <c r="L22" s="327" t="s">
        <v>250</v>
      </c>
      <c r="M22" s="327" t="s">
        <v>1250</v>
      </c>
      <c r="N22" s="327" t="s">
        <v>253</v>
      </c>
      <c r="O22" s="327" t="s">
        <v>1256</v>
      </c>
      <c r="P22" s="327" t="s">
        <v>1261</v>
      </c>
      <c r="Q22" s="327" t="s">
        <v>257</v>
      </c>
      <c r="R22" s="327" t="s">
        <v>1266</v>
      </c>
      <c r="S22" s="327" t="s">
        <v>1271</v>
      </c>
    </row>
    <row r="23" spans="1:19" ht="15.75" x14ac:dyDescent="0.25">
      <c r="A23" s="193"/>
      <c r="B23" s="189"/>
      <c r="C23" s="278" t="s">
        <v>99</v>
      </c>
      <c r="D23" s="188" t="s">
        <v>200</v>
      </c>
      <c r="E23" s="188" t="s">
        <v>207</v>
      </c>
      <c r="F23" s="188" t="s">
        <v>214</v>
      </c>
      <c r="G23" s="188" t="s">
        <v>221</v>
      </c>
      <c r="H23" s="188" t="s">
        <v>226</v>
      </c>
      <c r="I23" s="188" t="s">
        <v>233</v>
      </c>
      <c r="J23" s="188" t="s">
        <v>239</v>
      </c>
      <c r="K23" s="188" t="s">
        <v>246</v>
      </c>
      <c r="L23" s="327" t="s">
        <v>1246</v>
      </c>
      <c r="M23" s="327" t="s">
        <v>1251</v>
      </c>
      <c r="N23" s="327" t="s">
        <v>254</v>
      </c>
      <c r="O23" s="327" t="s">
        <v>1257</v>
      </c>
      <c r="P23" s="327" t="s">
        <v>1262</v>
      </c>
      <c r="Q23" s="327" t="s">
        <v>258</v>
      </c>
      <c r="R23" s="327" t="s">
        <v>1267</v>
      </c>
      <c r="S23" s="327" t="s">
        <v>1272</v>
      </c>
    </row>
    <row r="24" spans="1:19" ht="15.75" x14ac:dyDescent="0.25">
      <c r="A24" s="193"/>
      <c r="B24" s="189"/>
      <c r="C24" s="278" t="s">
        <v>100</v>
      </c>
      <c r="D24" s="188" t="s">
        <v>201</v>
      </c>
      <c r="E24" s="188" t="s">
        <v>208</v>
      </c>
      <c r="F24" s="188" t="s">
        <v>215</v>
      </c>
      <c r="G24" s="188" t="s">
        <v>222</v>
      </c>
      <c r="H24" s="188" t="s">
        <v>227</v>
      </c>
      <c r="I24" s="188" t="s">
        <v>234</v>
      </c>
      <c r="J24" s="188" t="s">
        <v>240</v>
      </c>
      <c r="K24" s="188" t="s">
        <v>247</v>
      </c>
      <c r="L24" s="327" t="s">
        <v>1247</v>
      </c>
      <c r="M24" s="327" t="s">
        <v>1252</v>
      </c>
      <c r="N24" s="327" t="s">
        <v>1253</v>
      </c>
      <c r="O24" s="327" t="s">
        <v>1258</v>
      </c>
      <c r="P24" s="327" t="s">
        <v>1263</v>
      </c>
      <c r="Q24" s="327" t="s">
        <v>1713</v>
      </c>
      <c r="R24" s="327" t="s">
        <v>1268</v>
      </c>
      <c r="S24" s="327" t="s">
        <v>1273</v>
      </c>
    </row>
    <row r="25" spans="1:19" ht="17.25" x14ac:dyDescent="0.25">
      <c r="A25" s="193"/>
      <c r="B25" s="189"/>
      <c r="C25" s="278" t="s">
        <v>101</v>
      </c>
      <c r="D25" s="190" t="s">
        <v>202</v>
      </c>
      <c r="E25" s="188" t="s">
        <v>209</v>
      </c>
      <c r="F25" s="190" t="s">
        <v>216</v>
      </c>
      <c r="G25" s="188" t="s">
        <v>958</v>
      </c>
      <c r="H25" s="188" t="s">
        <v>228</v>
      </c>
      <c r="I25" s="190" t="s">
        <v>235</v>
      </c>
      <c r="J25" s="188" t="s">
        <v>241</v>
      </c>
      <c r="K25" s="188" t="s">
        <v>248</v>
      </c>
      <c r="L25" s="327" t="s">
        <v>1714</v>
      </c>
      <c r="M25" s="327" t="s">
        <v>1715</v>
      </c>
      <c r="N25" s="327" t="s">
        <v>1716</v>
      </c>
      <c r="O25" s="327" t="s">
        <v>1259</v>
      </c>
      <c r="P25" s="327"/>
      <c r="Q25" s="327" t="s">
        <v>259</v>
      </c>
      <c r="R25" s="327" t="s">
        <v>1717</v>
      </c>
      <c r="S25" s="327" t="s">
        <v>1718</v>
      </c>
    </row>
    <row r="26" spans="1:19" ht="18" customHeight="1" x14ac:dyDescent="0.25">
      <c r="A26" s="194"/>
      <c r="B26" s="192"/>
      <c r="C26" s="278" t="s">
        <v>102</v>
      </c>
      <c r="D26" s="188" t="s">
        <v>203</v>
      </c>
      <c r="E26" s="188" t="s">
        <v>210</v>
      </c>
      <c r="F26" s="190" t="s">
        <v>217</v>
      </c>
      <c r="G26" s="188" t="s">
        <v>959</v>
      </c>
      <c r="H26" s="190" t="s">
        <v>229</v>
      </c>
      <c r="I26" s="188" t="s">
        <v>236</v>
      </c>
      <c r="J26" s="188" t="s">
        <v>242</v>
      </c>
      <c r="K26" s="188" t="s">
        <v>249</v>
      </c>
      <c r="L26" s="327" t="s">
        <v>1248</v>
      </c>
      <c r="M26" s="327" t="s">
        <v>1719</v>
      </c>
      <c r="N26" s="327" t="s">
        <v>1254</v>
      </c>
      <c r="O26" s="327" t="s">
        <v>422</v>
      </c>
      <c r="P26" s="327" t="s">
        <v>1264</v>
      </c>
      <c r="Q26" s="327" t="s">
        <v>1264</v>
      </c>
      <c r="R26" s="327" t="s">
        <v>1269</v>
      </c>
      <c r="S26" s="327" t="s">
        <v>1274</v>
      </c>
    </row>
    <row r="27" spans="1:19" ht="16.5" customHeight="1" x14ac:dyDescent="0.25">
      <c r="A27" s="195" t="s">
        <v>260</v>
      </c>
      <c r="B27" s="196">
        <v>724</v>
      </c>
      <c r="C27" s="279" t="s">
        <v>96</v>
      </c>
      <c r="D27" s="188">
        <v>10</v>
      </c>
      <c r="E27" s="188">
        <v>10</v>
      </c>
      <c r="F27" s="188">
        <v>10</v>
      </c>
      <c r="G27" s="188">
        <v>13</v>
      </c>
      <c r="H27" s="188">
        <v>13</v>
      </c>
      <c r="I27" s="188">
        <v>14</v>
      </c>
      <c r="J27" s="188">
        <v>14</v>
      </c>
      <c r="K27" s="188">
        <v>14</v>
      </c>
      <c r="L27" s="327" t="s">
        <v>1720</v>
      </c>
      <c r="M27" s="327" t="s">
        <v>1720</v>
      </c>
      <c r="N27" s="327" t="s">
        <v>1720</v>
      </c>
      <c r="O27" s="327" t="s">
        <v>1703</v>
      </c>
      <c r="P27" s="327" t="s">
        <v>1721</v>
      </c>
      <c r="Q27" s="327" t="s">
        <v>1707</v>
      </c>
      <c r="R27" s="327" t="s">
        <v>1720</v>
      </c>
      <c r="S27" s="327" t="s">
        <v>1720</v>
      </c>
    </row>
    <row r="28" spans="1:19" ht="18.75" customHeight="1" x14ac:dyDescent="0.25">
      <c r="A28" s="197"/>
      <c r="B28" s="198"/>
      <c r="C28" s="278" t="s">
        <v>1115</v>
      </c>
      <c r="D28" s="188" t="s">
        <v>261</v>
      </c>
      <c r="E28" s="188" t="s">
        <v>268</v>
      </c>
      <c r="F28" s="188" t="s">
        <v>275</v>
      </c>
      <c r="G28" s="188" t="s">
        <v>280</v>
      </c>
      <c r="H28" s="188" t="s">
        <v>285</v>
      </c>
      <c r="I28" s="188" t="s">
        <v>290</v>
      </c>
      <c r="J28" s="188" t="s">
        <v>295</v>
      </c>
      <c r="K28" s="188" t="s">
        <v>300</v>
      </c>
      <c r="L28" s="327" t="s">
        <v>1722</v>
      </c>
      <c r="M28" s="327" t="s">
        <v>1723</v>
      </c>
      <c r="N28" s="327" t="s">
        <v>309</v>
      </c>
      <c r="O28" s="327" t="s">
        <v>197</v>
      </c>
      <c r="P28" s="327" t="s">
        <v>1724</v>
      </c>
      <c r="Q28" s="327" t="s">
        <v>314</v>
      </c>
      <c r="R28" s="327" t="s">
        <v>1725</v>
      </c>
      <c r="S28" s="327" t="s">
        <v>1726</v>
      </c>
    </row>
    <row r="29" spans="1:19" ht="16.5" customHeight="1" x14ac:dyDescent="0.25">
      <c r="A29" s="197"/>
      <c r="B29" s="198"/>
      <c r="C29" s="278" t="s">
        <v>97</v>
      </c>
      <c r="D29" s="188" t="s">
        <v>262</v>
      </c>
      <c r="E29" s="188" t="s">
        <v>269</v>
      </c>
      <c r="F29" s="188" t="s">
        <v>276</v>
      </c>
      <c r="G29" s="188" t="s">
        <v>281</v>
      </c>
      <c r="H29" s="188" t="s">
        <v>286</v>
      </c>
      <c r="I29" s="188" t="s">
        <v>291</v>
      </c>
      <c r="J29" s="188" t="s">
        <v>296</v>
      </c>
      <c r="K29" s="188" t="s">
        <v>301</v>
      </c>
      <c r="L29" s="327" t="s">
        <v>837</v>
      </c>
      <c r="M29" s="327" t="s">
        <v>837</v>
      </c>
      <c r="N29" s="327" t="s">
        <v>310</v>
      </c>
      <c r="O29" s="327" t="s">
        <v>1280</v>
      </c>
      <c r="P29" s="327" t="s">
        <v>1286</v>
      </c>
      <c r="Q29" s="327" t="s">
        <v>1292</v>
      </c>
      <c r="R29" s="327" t="s">
        <v>1293</v>
      </c>
      <c r="S29" s="327" t="s">
        <v>1297</v>
      </c>
    </row>
    <row r="30" spans="1:19" ht="16.5" customHeight="1" x14ac:dyDescent="0.25">
      <c r="A30" s="197"/>
      <c r="B30" s="198"/>
      <c r="C30" s="278" t="s">
        <v>98</v>
      </c>
      <c r="D30" s="188" t="s">
        <v>263</v>
      </c>
      <c r="E30" s="188" t="s">
        <v>270</v>
      </c>
      <c r="F30" s="188" t="s">
        <v>277</v>
      </c>
      <c r="G30" s="188" t="s">
        <v>282</v>
      </c>
      <c r="H30" s="188" t="s">
        <v>287</v>
      </c>
      <c r="I30" s="188" t="s">
        <v>292</v>
      </c>
      <c r="J30" s="188" t="s">
        <v>297</v>
      </c>
      <c r="K30" s="188" t="s">
        <v>302</v>
      </c>
      <c r="L30" s="327" t="s">
        <v>307</v>
      </c>
      <c r="M30" s="327" t="s">
        <v>1276</v>
      </c>
      <c r="N30" s="327" t="s">
        <v>311</v>
      </c>
      <c r="O30" s="327" t="s">
        <v>1281</v>
      </c>
      <c r="P30" s="327" t="s">
        <v>1287</v>
      </c>
      <c r="Q30" s="327" t="s">
        <v>315</v>
      </c>
      <c r="R30" s="327" t="s">
        <v>1294</v>
      </c>
      <c r="S30" s="327" t="s">
        <v>1298</v>
      </c>
    </row>
    <row r="31" spans="1:19" ht="15.75" x14ac:dyDescent="0.25">
      <c r="A31" s="197"/>
      <c r="B31" s="198"/>
      <c r="C31" s="278" t="s">
        <v>99</v>
      </c>
      <c r="D31" s="188" t="s">
        <v>264</v>
      </c>
      <c r="E31" s="188" t="s">
        <v>271</v>
      </c>
      <c r="F31" s="188" t="s">
        <v>278</v>
      </c>
      <c r="G31" s="188" t="s">
        <v>283</v>
      </c>
      <c r="H31" s="188" t="s">
        <v>288</v>
      </c>
      <c r="I31" s="188" t="s">
        <v>293</v>
      </c>
      <c r="J31" s="188" t="s">
        <v>298</v>
      </c>
      <c r="K31" s="188" t="s">
        <v>303</v>
      </c>
      <c r="L31" s="327" t="s">
        <v>1275</v>
      </c>
      <c r="M31" s="327" t="s">
        <v>1277</v>
      </c>
      <c r="N31" s="327" t="s">
        <v>312</v>
      </c>
      <c r="O31" s="327" t="s">
        <v>1282</v>
      </c>
      <c r="P31" s="327" t="s">
        <v>1288</v>
      </c>
      <c r="Q31" s="327" t="s">
        <v>316</v>
      </c>
      <c r="R31" s="327" t="s">
        <v>1295</v>
      </c>
      <c r="S31" s="327" t="s">
        <v>1299</v>
      </c>
    </row>
    <row r="32" spans="1:19" ht="15.75" x14ac:dyDescent="0.25">
      <c r="A32" s="197"/>
      <c r="B32" s="198"/>
      <c r="C32" s="278" t="s">
        <v>100</v>
      </c>
      <c r="D32" s="188" t="s">
        <v>265</v>
      </c>
      <c r="E32" s="190" t="s">
        <v>272</v>
      </c>
      <c r="F32" s="188" t="s">
        <v>279</v>
      </c>
      <c r="G32" s="188" t="s">
        <v>284</v>
      </c>
      <c r="H32" s="188" t="s">
        <v>289</v>
      </c>
      <c r="I32" s="188" t="s">
        <v>294</v>
      </c>
      <c r="J32" s="188" t="s">
        <v>299</v>
      </c>
      <c r="K32" s="188" t="s">
        <v>304</v>
      </c>
      <c r="L32" s="327" t="s">
        <v>1193</v>
      </c>
      <c r="M32" s="327" t="s">
        <v>1278</v>
      </c>
      <c r="N32" s="327" t="s">
        <v>1279</v>
      </c>
      <c r="O32" s="327" t="s">
        <v>1283</v>
      </c>
      <c r="P32" s="327" t="s">
        <v>1289</v>
      </c>
      <c r="Q32" s="327" t="s">
        <v>1279</v>
      </c>
      <c r="R32" s="327" t="s">
        <v>1296</v>
      </c>
      <c r="S32" s="327" t="s">
        <v>1300</v>
      </c>
    </row>
    <row r="33" spans="1:19" ht="18" customHeight="1" x14ac:dyDescent="0.25">
      <c r="A33" s="199"/>
      <c r="B33" s="200"/>
      <c r="C33" s="278" t="s">
        <v>101</v>
      </c>
      <c r="D33" s="188" t="s">
        <v>266</v>
      </c>
      <c r="E33" s="188" t="s">
        <v>273</v>
      </c>
      <c r="F33" s="188" t="s">
        <v>960</v>
      </c>
      <c r="G33" s="188" t="s">
        <v>962</v>
      </c>
      <c r="H33" s="188" t="s">
        <v>964</v>
      </c>
      <c r="I33" s="188" t="s">
        <v>966</v>
      </c>
      <c r="J33" s="188" t="s">
        <v>968</v>
      </c>
      <c r="K33" s="188" t="s">
        <v>305</v>
      </c>
      <c r="L33" s="327" t="s">
        <v>1727</v>
      </c>
      <c r="M33" s="327" t="s">
        <v>1728</v>
      </c>
      <c r="N33" s="327" t="s">
        <v>1729</v>
      </c>
      <c r="O33" s="327" t="s">
        <v>1284</v>
      </c>
      <c r="P33" s="327" t="s">
        <v>1290</v>
      </c>
      <c r="Q33" s="327" t="s">
        <v>1259</v>
      </c>
      <c r="R33" s="327" t="s">
        <v>1730</v>
      </c>
      <c r="S33" s="327" t="s">
        <v>1301</v>
      </c>
    </row>
    <row r="34" spans="1:19" ht="18" customHeight="1" x14ac:dyDescent="0.25">
      <c r="A34" s="201"/>
      <c r="B34" s="202"/>
      <c r="C34" s="278" t="s">
        <v>102</v>
      </c>
      <c r="D34" s="188" t="s">
        <v>267</v>
      </c>
      <c r="E34" s="188" t="s">
        <v>274</v>
      </c>
      <c r="F34" s="188" t="s">
        <v>961</v>
      </c>
      <c r="G34" s="188" t="s">
        <v>963</v>
      </c>
      <c r="H34" s="188" t="s">
        <v>965</v>
      </c>
      <c r="I34" s="188" t="s">
        <v>967</v>
      </c>
      <c r="J34" s="188" t="s">
        <v>969</v>
      </c>
      <c r="K34" s="188" t="s">
        <v>306</v>
      </c>
      <c r="L34" s="327" t="s">
        <v>1731</v>
      </c>
      <c r="M34" s="327" t="s">
        <v>308</v>
      </c>
      <c r="N34" s="327" t="s">
        <v>313</v>
      </c>
      <c r="O34" s="327" t="s">
        <v>1285</v>
      </c>
      <c r="P34" s="327" t="s">
        <v>1291</v>
      </c>
      <c r="Q34" s="327" t="s">
        <v>1732</v>
      </c>
      <c r="R34" s="327" t="s">
        <v>1730</v>
      </c>
      <c r="S34" s="327" t="s">
        <v>1302</v>
      </c>
    </row>
    <row r="35" spans="1:19" ht="15.75" x14ac:dyDescent="0.25">
      <c r="A35" s="197" t="s">
        <v>317</v>
      </c>
      <c r="B35" s="198">
        <v>1312</v>
      </c>
      <c r="C35" s="279" t="s">
        <v>96</v>
      </c>
      <c r="D35" s="188">
        <v>14</v>
      </c>
      <c r="E35" s="188">
        <v>14</v>
      </c>
      <c r="F35" s="188">
        <v>14</v>
      </c>
      <c r="G35" s="188">
        <v>15</v>
      </c>
      <c r="H35" s="188">
        <v>15</v>
      </c>
      <c r="I35" s="188">
        <v>15</v>
      </c>
      <c r="J35" s="188">
        <v>21</v>
      </c>
      <c r="K35" s="188">
        <v>21</v>
      </c>
      <c r="L35" s="327" t="s">
        <v>1733</v>
      </c>
      <c r="M35" s="327" t="s">
        <v>1689</v>
      </c>
      <c r="N35" s="327" t="s">
        <v>1689</v>
      </c>
      <c r="O35" s="327" t="s">
        <v>1734</v>
      </c>
      <c r="P35" s="327" t="s">
        <v>1735</v>
      </c>
      <c r="Q35" s="327" t="s">
        <v>1736</v>
      </c>
      <c r="R35" s="327" t="s">
        <v>1689</v>
      </c>
      <c r="S35" s="327" t="s">
        <v>1688</v>
      </c>
    </row>
    <row r="36" spans="1:19" ht="18" x14ac:dyDescent="0.25">
      <c r="A36" s="197"/>
      <c r="B36" s="198"/>
      <c r="C36" s="278" t="s">
        <v>1115</v>
      </c>
      <c r="D36" s="188" t="s">
        <v>318</v>
      </c>
      <c r="E36" s="188" t="s">
        <v>325</v>
      </c>
      <c r="F36" s="188" t="s">
        <v>331</v>
      </c>
      <c r="G36" s="188" t="s">
        <v>337</v>
      </c>
      <c r="H36" s="190" t="s">
        <v>343</v>
      </c>
      <c r="I36" s="188" t="s">
        <v>349</v>
      </c>
      <c r="J36" s="188" t="s">
        <v>356</v>
      </c>
      <c r="K36" s="188" t="s">
        <v>363</v>
      </c>
      <c r="L36" s="327" t="s">
        <v>1737</v>
      </c>
      <c r="M36" s="327" t="s">
        <v>1738</v>
      </c>
      <c r="N36" s="327" t="s">
        <v>369</v>
      </c>
      <c r="O36" s="327" t="s">
        <v>1725</v>
      </c>
      <c r="P36" s="327" t="s">
        <v>1739</v>
      </c>
      <c r="Q36" s="327" t="s">
        <v>371</v>
      </c>
      <c r="R36" s="327" t="s">
        <v>1740</v>
      </c>
      <c r="S36" s="327" t="s">
        <v>1741</v>
      </c>
    </row>
    <row r="37" spans="1:19" ht="15.75" x14ac:dyDescent="0.25">
      <c r="A37" s="197"/>
      <c r="B37" s="198"/>
      <c r="C37" s="278" t="s">
        <v>97</v>
      </c>
      <c r="D37" s="188" t="s">
        <v>319</v>
      </c>
      <c r="E37" s="188" t="s">
        <v>326</v>
      </c>
      <c r="F37" s="188" t="s">
        <v>332</v>
      </c>
      <c r="G37" s="188" t="s">
        <v>338</v>
      </c>
      <c r="H37" s="188" t="s">
        <v>344</v>
      </c>
      <c r="I37" s="188" t="s">
        <v>350</v>
      </c>
      <c r="J37" s="188" t="s">
        <v>357</v>
      </c>
      <c r="K37" s="188" t="s">
        <v>140</v>
      </c>
      <c r="L37" s="327" t="s">
        <v>1303</v>
      </c>
      <c r="M37" s="327" t="s">
        <v>1308</v>
      </c>
      <c r="N37" s="327" t="s">
        <v>370</v>
      </c>
      <c r="O37" s="327" t="s">
        <v>370</v>
      </c>
      <c r="P37" s="327" t="s">
        <v>1320</v>
      </c>
      <c r="Q37" s="327" t="s">
        <v>1325</v>
      </c>
      <c r="R37" s="327" t="s">
        <v>1330</v>
      </c>
      <c r="S37" s="327" t="s">
        <v>1335</v>
      </c>
    </row>
    <row r="38" spans="1:19" ht="16.5" customHeight="1" x14ac:dyDescent="0.25">
      <c r="A38" s="197"/>
      <c r="B38" s="198"/>
      <c r="C38" s="278" t="s">
        <v>98</v>
      </c>
      <c r="D38" s="188" t="s">
        <v>320</v>
      </c>
      <c r="E38" s="188" t="s">
        <v>327</v>
      </c>
      <c r="F38" s="188" t="s">
        <v>333</v>
      </c>
      <c r="G38" s="188" t="s">
        <v>339</v>
      </c>
      <c r="H38" s="188" t="s">
        <v>345</v>
      </c>
      <c r="I38" s="188" t="s">
        <v>351</v>
      </c>
      <c r="J38" s="188" t="s">
        <v>358</v>
      </c>
      <c r="K38" s="188" t="s">
        <v>364</v>
      </c>
      <c r="L38" s="327" t="s">
        <v>1304</v>
      </c>
      <c r="M38" s="327" t="s">
        <v>1309</v>
      </c>
      <c r="N38" s="327" t="s">
        <v>1313</v>
      </c>
      <c r="O38" s="327" t="s">
        <v>1317</v>
      </c>
      <c r="P38" s="327" t="s">
        <v>1321</v>
      </c>
      <c r="Q38" s="327" t="s">
        <v>1326</v>
      </c>
      <c r="R38" s="327" t="s">
        <v>1331</v>
      </c>
      <c r="S38" s="327" t="s">
        <v>1336</v>
      </c>
    </row>
    <row r="39" spans="1:19" ht="15.75" x14ac:dyDescent="0.25">
      <c r="A39" s="197"/>
      <c r="B39" s="198"/>
      <c r="C39" s="278" t="s">
        <v>99</v>
      </c>
      <c r="D39" s="188" t="s">
        <v>321</v>
      </c>
      <c r="E39" s="188" t="s">
        <v>328</v>
      </c>
      <c r="F39" s="188" t="s">
        <v>334</v>
      </c>
      <c r="G39" s="188" t="s">
        <v>340</v>
      </c>
      <c r="H39" s="188" t="s">
        <v>346</v>
      </c>
      <c r="I39" s="188" t="s">
        <v>352</v>
      </c>
      <c r="J39" s="188" t="s">
        <v>359</v>
      </c>
      <c r="K39" s="188" t="s">
        <v>365</v>
      </c>
      <c r="L39" s="327" t="s">
        <v>1305</v>
      </c>
      <c r="M39" s="327" t="s">
        <v>1310</v>
      </c>
      <c r="N39" s="327" t="s">
        <v>1314</v>
      </c>
      <c r="O39" s="327" t="s">
        <v>1318</v>
      </c>
      <c r="P39" s="327" t="s">
        <v>1322</v>
      </c>
      <c r="Q39" s="327" t="s">
        <v>1327</v>
      </c>
      <c r="R39" s="327" t="s">
        <v>1332</v>
      </c>
      <c r="S39" s="327" t="s">
        <v>1337</v>
      </c>
    </row>
    <row r="40" spans="1:19" ht="15.75" x14ac:dyDescent="0.25">
      <c r="A40" s="199"/>
      <c r="B40" s="200"/>
      <c r="C40" s="278" t="s">
        <v>100</v>
      </c>
      <c r="D40" s="188" t="s">
        <v>322</v>
      </c>
      <c r="E40" s="188" t="s">
        <v>329</v>
      </c>
      <c r="F40" s="188" t="s">
        <v>335</v>
      </c>
      <c r="G40" s="188" t="s">
        <v>341</v>
      </c>
      <c r="H40" s="188" t="s">
        <v>347</v>
      </c>
      <c r="I40" s="188" t="s">
        <v>353</v>
      </c>
      <c r="J40" s="188" t="s">
        <v>360</v>
      </c>
      <c r="K40" s="188" t="s">
        <v>366</v>
      </c>
      <c r="L40" s="327" t="s">
        <v>1306</v>
      </c>
      <c r="M40" s="327" t="s">
        <v>1311</v>
      </c>
      <c r="N40" s="327" t="s">
        <v>1315</v>
      </c>
      <c r="O40" s="327" t="s">
        <v>1319</v>
      </c>
      <c r="P40" s="327" t="s">
        <v>1323</v>
      </c>
      <c r="Q40" s="327" t="s">
        <v>1328</v>
      </c>
      <c r="R40" s="327" t="s">
        <v>1296</v>
      </c>
      <c r="S40" s="327" t="s">
        <v>1338</v>
      </c>
    </row>
    <row r="41" spans="1:19" ht="16.5" customHeight="1" x14ac:dyDescent="0.25">
      <c r="A41" s="199"/>
      <c r="B41" s="200"/>
      <c r="C41" s="278" t="s">
        <v>101</v>
      </c>
      <c r="D41" s="190" t="s">
        <v>323</v>
      </c>
      <c r="E41" s="188" t="s">
        <v>216</v>
      </c>
      <c r="F41" s="190" t="s">
        <v>202</v>
      </c>
      <c r="G41" s="190" t="s">
        <v>342</v>
      </c>
      <c r="H41" s="190" t="s">
        <v>202</v>
      </c>
      <c r="I41" s="188" t="s">
        <v>354</v>
      </c>
      <c r="J41" s="188" t="s">
        <v>361</v>
      </c>
      <c r="K41" s="188" t="s">
        <v>367</v>
      </c>
      <c r="L41" s="327" t="s">
        <v>1742</v>
      </c>
      <c r="M41" s="327" t="s">
        <v>1743</v>
      </c>
      <c r="N41" s="327" t="s">
        <v>1695</v>
      </c>
      <c r="O41" s="327" t="s">
        <v>1744</v>
      </c>
      <c r="P41" s="327" t="s">
        <v>1745</v>
      </c>
      <c r="Q41" s="327" t="s">
        <v>1746</v>
      </c>
      <c r="R41" s="327" t="s">
        <v>1333</v>
      </c>
      <c r="S41" s="327" t="s">
        <v>1259</v>
      </c>
    </row>
    <row r="42" spans="1:19" ht="16.5" customHeight="1" x14ac:dyDescent="0.25">
      <c r="A42" s="199"/>
      <c r="B42" s="200"/>
      <c r="C42" s="278" t="s">
        <v>102</v>
      </c>
      <c r="D42" s="190" t="s">
        <v>324</v>
      </c>
      <c r="E42" s="190" t="s">
        <v>330</v>
      </c>
      <c r="F42" s="190" t="s">
        <v>336</v>
      </c>
      <c r="G42" s="190" t="s">
        <v>267</v>
      </c>
      <c r="H42" s="188" t="s">
        <v>348</v>
      </c>
      <c r="I42" s="188" t="s">
        <v>355</v>
      </c>
      <c r="J42" s="188" t="s">
        <v>362</v>
      </c>
      <c r="K42" s="188" t="s">
        <v>368</v>
      </c>
      <c r="L42" s="327" t="s">
        <v>1307</v>
      </c>
      <c r="M42" s="327" t="s">
        <v>1312</v>
      </c>
      <c r="N42" s="327" t="s">
        <v>1316</v>
      </c>
      <c r="O42" s="327" t="s">
        <v>1747</v>
      </c>
      <c r="P42" s="327" t="s">
        <v>1324</v>
      </c>
      <c r="Q42" s="327" t="s">
        <v>1329</v>
      </c>
      <c r="R42" s="327" t="s">
        <v>1334</v>
      </c>
      <c r="S42" s="327" t="s">
        <v>1339</v>
      </c>
    </row>
    <row r="43" spans="1:19" ht="15.75" x14ac:dyDescent="0.25">
      <c r="A43" s="195" t="s">
        <v>372</v>
      </c>
      <c r="B43" s="196">
        <v>1465</v>
      </c>
      <c r="C43" s="279" t="s">
        <v>96</v>
      </c>
      <c r="D43" s="188">
        <v>11</v>
      </c>
      <c r="E43" s="188">
        <v>11</v>
      </c>
      <c r="F43" s="188">
        <v>11</v>
      </c>
      <c r="G43" s="188">
        <v>18</v>
      </c>
      <c r="H43" s="188">
        <v>18</v>
      </c>
      <c r="I43" s="188">
        <v>18</v>
      </c>
      <c r="J43" s="188">
        <v>35</v>
      </c>
      <c r="K43" s="188">
        <v>35</v>
      </c>
      <c r="L43" s="327" t="s">
        <v>1748</v>
      </c>
      <c r="M43" s="327" t="s">
        <v>1748</v>
      </c>
      <c r="N43" s="327" t="s">
        <v>1748</v>
      </c>
      <c r="O43" s="327" t="s">
        <v>1748</v>
      </c>
      <c r="P43" s="327" t="s">
        <v>1748</v>
      </c>
      <c r="Q43" s="327" t="s">
        <v>1748</v>
      </c>
      <c r="R43" s="327" t="s">
        <v>1748</v>
      </c>
      <c r="S43" s="327" t="s">
        <v>1748</v>
      </c>
    </row>
    <row r="44" spans="1:19" ht="18.75" customHeight="1" x14ac:dyDescent="0.25">
      <c r="A44" s="197"/>
      <c r="B44" s="198"/>
      <c r="C44" s="278" t="s">
        <v>1115</v>
      </c>
      <c r="D44" s="188" t="s">
        <v>373</v>
      </c>
      <c r="E44" s="188" t="s">
        <v>380</v>
      </c>
      <c r="F44" s="188" t="s">
        <v>387</v>
      </c>
      <c r="G44" s="188" t="s">
        <v>391</v>
      </c>
      <c r="H44" s="188" t="s">
        <v>197</v>
      </c>
      <c r="I44" s="188" t="s">
        <v>399</v>
      </c>
      <c r="J44" s="188" t="s">
        <v>406</v>
      </c>
      <c r="K44" s="188" t="s">
        <v>412</v>
      </c>
      <c r="L44" s="327" t="s">
        <v>1685</v>
      </c>
      <c r="M44" s="327" t="s">
        <v>1749</v>
      </c>
      <c r="N44" s="327" t="s">
        <v>420</v>
      </c>
      <c r="O44" s="327" t="s">
        <v>1750</v>
      </c>
      <c r="P44" s="327" t="s">
        <v>1751</v>
      </c>
      <c r="Q44" s="327" t="s">
        <v>423</v>
      </c>
      <c r="R44" s="327" t="s">
        <v>1752</v>
      </c>
      <c r="S44" s="327" t="s">
        <v>1753</v>
      </c>
    </row>
    <row r="45" spans="1:19" ht="16.5" customHeight="1" x14ac:dyDescent="0.25">
      <c r="A45" s="197"/>
      <c r="B45" s="198"/>
      <c r="C45" s="278" t="s">
        <v>97</v>
      </c>
      <c r="D45" s="188" t="s">
        <v>374</v>
      </c>
      <c r="E45" s="188" t="s">
        <v>381</v>
      </c>
      <c r="F45" s="188" t="s">
        <v>388</v>
      </c>
      <c r="G45" s="188" t="s">
        <v>145</v>
      </c>
      <c r="H45" s="188" t="s">
        <v>395</v>
      </c>
      <c r="I45" s="188" t="s">
        <v>400</v>
      </c>
      <c r="J45" s="188" t="s">
        <v>407</v>
      </c>
      <c r="K45" s="188" t="s">
        <v>413</v>
      </c>
      <c r="L45" s="327" t="s">
        <v>1340</v>
      </c>
      <c r="M45" s="327" t="s">
        <v>1345</v>
      </c>
      <c r="N45" s="327" t="s">
        <v>421</v>
      </c>
      <c r="O45" s="327" t="s">
        <v>1353</v>
      </c>
      <c r="P45" s="327" t="s">
        <v>1358</v>
      </c>
      <c r="Q45" s="327" t="s">
        <v>424</v>
      </c>
      <c r="R45" s="327" t="s">
        <v>1366</v>
      </c>
      <c r="S45" s="327" t="s">
        <v>1370</v>
      </c>
    </row>
    <row r="46" spans="1:19" ht="16.5" customHeight="1" x14ac:dyDescent="0.25">
      <c r="A46" s="197"/>
      <c r="B46" s="198"/>
      <c r="C46" s="278" t="s">
        <v>98</v>
      </c>
      <c r="D46" s="188" t="s">
        <v>375</v>
      </c>
      <c r="E46" s="188" t="s">
        <v>382</v>
      </c>
      <c r="F46" s="188" t="s">
        <v>389</v>
      </c>
      <c r="G46" s="188" t="s">
        <v>392</v>
      </c>
      <c r="H46" s="188" t="s">
        <v>396</v>
      </c>
      <c r="I46" s="188" t="s">
        <v>401</v>
      </c>
      <c r="J46" s="188" t="s">
        <v>408</v>
      </c>
      <c r="K46" s="188" t="s">
        <v>414</v>
      </c>
      <c r="L46" s="327" t="s">
        <v>1341</v>
      </c>
      <c r="M46" s="327" t="s">
        <v>1346</v>
      </c>
      <c r="N46" s="327" t="s">
        <v>1350</v>
      </c>
      <c r="O46" s="327" t="s">
        <v>1354</v>
      </c>
      <c r="P46" s="327" t="s">
        <v>1359</v>
      </c>
      <c r="Q46" s="327" t="s">
        <v>1363</v>
      </c>
      <c r="R46" s="327" t="s">
        <v>1367</v>
      </c>
      <c r="S46" s="327" t="s">
        <v>1371</v>
      </c>
    </row>
    <row r="47" spans="1:19" ht="16.5" customHeight="1" x14ac:dyDescent="0.25">
      <c r="A47" s="197"/>
      <c r="B47" s="198"/>
      <c r="C47" s="278" t="s">
        <v>99</v>
      </c>
      <c r="D47" s="188" t="s">
        <v>376</v>
      </c>
      <c r="E47" s="188" t="s">
        <v>383</v>
      </c>
      <c r="F47" s="188" t="s">
        <v>390</v>
      </c>
      <c r="G47" s="188" t="s">
        <v>393</v>
      </c>
      <c r="H47" s="188" t="s">
        <v>397</v>
      </c>
      <c r="I47" s="188" t="s">
        <v>402</v>
      </c>
      <c r="J47" s="188" t="s">
        <v>409</v>
      </c>
      <c r="K47" s="188" t="s">
        <v>415</v>
      </c>
      <c r="L47" s="327" t="s">
        <v>1342</v>
      </c>
      <c r="M47" s="327" t="s">
        <v>1347</v>
      </c>
      <c r="N47" s="327" t="s">
        <v>1351</v>
      </c>
      <c r="O47" s="327" t="s">
        <v>1355</v>
      </c>
      <c r="P47" s="327" t="s">
        <v>1360</v>
      </c>
      <c r="Q47" s="327" t="s">
        <v>1364</v>
      </c>
      <c r="R47" s="327" t="s">
        <v>1368</v>
      </c>
      <c r="S47" s="327" t="s">
        <v>1372</v>
      </c>
    </row>
    <row r="48" spans="1:19" ht="15.75" x14ac:dyDescent="0.25">
      <c r="A48" s="197"/>
      <c r="B48" s="198"/>
      <c r="C48" s="278" t="s">
        <v>100</v>
      </c>
      <c r="D48" s="188" t="s">
        <v>377</v>
      </c>
      <c r="E48" s="188" t="s">
        <v>384</v>
      </c>
      <c r="F48" s="188" t="s">
        <v>144</v>
      </c>
      <c r="G48" s="188" t="s">
        <v>394</v>
      </c>
      <c r="H48" s="188" t="s">
        <v>398</v>
      </c>
      <c r="I48" s="188" t="s">
        <v>403</v>
      </c>
      <c r="J48" s="188" t="s">
        <v>410</v>
      </c>
      <c r="K48" s="188" t="s">
        <v>416</v>
      </c>
      <c r="L48" s="327" t="s">
        <v>1343</v>
      </c>
      <c r="M48" s="327" t="s">
        <v>1348</v>
      </c>
      <c r="N48" s="327" t="s">
        <v>1352</v>
      </c>
      <c r="O48" s="327" t="s">
        <v>1356</v>
      </c>
      <c r="P48" s="327" t="s">
        <v>1361</v>
      </c>
      <c r="Q48" s="327" t="s">
        <v>1365</v>
      </c>
      <c r="R48" s="327" t="s">
        <v>1754</v>
      </c>
      <c r="S48" s="327" t="s">
        <v>1373</v>
      </c>
    </row>
    <row r="49" spans="1:19" ht="18" customHeight="1" x14ac:dyDescent="0.25">
      <c r="A49" s="199"/>
      <c r="B49" s="200"/>
      <c r="C49" s="278" t="s">
        <v>101</v>
      </c>
      <c r="D49" s="188" t="s">
        <v>378</v>
      </c>
      <c r="E49" s="188" t="s">
        <v>385</v>
      </c>
      <c r="F49" s="188" t="s">
        <v>970</v>
      </c>
      <c r="G49" s="188" t="s">
        <v>972</v>
      </c>
      <c r="H49" s="188" t="s">
        <v>974</v>
      </c>
      <c r="I49" s="188" t="s">
        <v>404</v>
      </c>
      <c r="J49" s="188" t="s">
        <v>976</v>
      </c>
      <c r="K49" s="188" t="s">
        <v>417</v>
      </c>
      <c r="L49" s="327" t="s">
        <v>1344</v>
      </c>
      <c r="M49" s="327" t="s">
        <v>1349</v>
      </c>
      <c r="N49" s="327" t="s">
        <v>1344</v>
      </c>
      <c r="O49" s="327" t="s">
        <v>1349</v>
      </c>
      <c r="P49" s="327" t="s">
        <v>1362</v>
      </c>
      <c r="Q49" s="327" t="s">
        <v>1349</v>
      </c>
      <c r="R49" s="327" t="s">
        <v>1369</v>
      </c>
      <c r="S49" s="327" t="s">
        <v>1374</v>
      </c>
    </row>
    <row r="50" spans="1:19" ht="18" customHeight="1" x14ac:dyDescent="0.25">
      <c r="A50" s="201"/>
      <c r="B50" s="202"/>
      <c r="C50" s="278" t="s">
        <v>102</v>
      </c>
      <c r="D50" s="190" t="s">
        <v>379</v>
      </c>
      <c r="E50" s="190" t="s">
        <v>386</v>
      </c>
      <c r="F50" s="188" t="s">
        <v>971</v>
      </c>
      <c r="G50" s="188" t="s">
        <v>973</v>
      </c>
      <c r="H50" s="188" t="s">
        <v>975</v>
      </c>
      <c r="I50" s="188" t="s">
        <v>405</v>
      </c>
      <c r="J50" s="188" t="s">
        <v>411</v>
      </c>
      <c r="K50" s="188" t="s">
        <v>418</v>
      </c>
      <c r="L50" s="327" t="s">
        <v>1732</v>
      </c>
      <c r="M50" s="327" t="s">
        <v>1755</v>
      </c>
      <c r="N50" s="327" t="s">
        <v>1756</v>
      </c>
      <c r="O50" s="327" t="s">
        <v>1357</v>
      </c>
      <c r="P50" s="327" t="s">
        <v>1757</v>
      </c>
      <c r="Q50" s="327" t="s">
        <v>1755</v>
      </c>
      <c r="R50" s="327" t="s">
        <v>1758</v>
      </c>
      <c r="S50" s="327" t="s">
        <v>1375</v>
      </c>
    </row>
    <row r="51" spans="1:19" ht="15.75" x14ac:dyDescent="0.25">
      <c r="A51" s="195" t="s">
        <v>425</v>
      </c>
      <c r="B51" s="196">
        <v>1401</v>
      </c>
      <c r="C51" s="279" t="s">
        <v>96</v>
      </c>
      <c r="D51" s="203">
        <v>17</v>
      </c>
      <c r="E51" s="203">
        <v>17</v>
      </c>
      <c r="F51" s="203">
        <v>17</v>
      </c>
      <c r="G51" s="203">
        <v>21</v>
      </c>
      <c r="H51" s="203">
        <v>19</v>
      </c>
      <c r="I51" s="203">
        <v>19</v>
      </c>
      <c r="J51" s="203">
        <v>22</v>
      </c>
      <c r="K51" s="203">
        <v>22</v>
      </c>
      <c r="L51" s="327" t="s">
        <v>1759</v>
      </c>
      <c r="M51" s="327" t="s">
        <v>1760</v>
      </c>
      <c r="N51" s="327" t="s">
        <v>1691</v>
      </c>
      <c r="O51" s="327" t="s">
        <v>1691</v>
      </c>
      <c r="P51" s="327" t="s">
        <v>1759</v>
      </c>
      <c r="Q51" s="327" t="s">
        <v>1759</v>
      </c>
      <c r="R51" s="327" t="s">
        <v>1759</v>
      </c>
      <c r="S51" s="327" t="s">
        <v>1759</v>
      </c>
    </row>
    <row r="52" spans="1:19" ht="18" x14ac:dyDescent="0.25">
      <c r="A52" s="197"/>
      <c r="B52" s="198"/>
      <c r="C52" s="278" t="s">
        <v>1115</v>
      </c>
      <c r="D52" s="188" t="s">
        <v>426</v>
      </c>
      <c r="E52" s="188" t="s">
        <v>432</v>
      </c>
      <c r="F52" s="188" t="s">
        <v>437</v>
      </c>
      <c r="G52" s="188" t="s">
        <v>442</v>
      </c>
      <c r="H52" s="188" t="s">
        <v>447</v>
      </c>
      <c r="I52" s="188" t="s">
        <v>452</v>
      </c>
      <c r="J52" s="188" t="s">
        <v>457</v>
      </c>
      <c r="K52" s="188" t="s">
        <v>462</v>
      </c>
      <c r="L52" s="327" t="s">
        <v>1761</v>
      </c>
      <c r="M52" s="327" t="s">
        <v>1762</v>
      </c>
      <c r="N52" s="327" t="s">
        <v>1741</v>
      </c>
      <c r="O52" s="327" t="s">
        <v>1763</v>
      </c>
      <c r="P52" s="327" t="s">
        <v>1708</v>
      </c>
      <c r="Q52" s="327" t="s">
        <v>1764</v>
      </c>
      <c r="R52" s="327" t="s">
        <v>1765</v>
      </c>
      <c r="S52" s="327" t="s">
        <v>1741</v>
      </c>
    </row>
    <row r="53" spans="1:19" ht="15.75" x14ac:dyDescent="0.25">
      <c r="A53" s="197"/>
      <c r="B53" s="198"/>
      <c r="C53" s="278" t="s">
        <v>97</v>
      </c>
      <c r="D53" s="188" t="s">
        <v>427</v>
      </c>
      <c r="E53" s="188" t="s">
        <v>433</v>
      </c>
      <c r="F53" s="188" t="s">
        <v>438</v>
      </c>
      <c r="G53" s="188" t="s">
        <v>443</v>
      </c>
      <c r="H53" s="188" t="s">
        <v>448</v>
      </c>
      <c r="I53" s="188" t="s">
        <v>453</v>
      </c>
      <c r="J53" s="188" t="s">
        <v>458</v>
      </c>
      <c r="K53" s="188" t="s">
        <v>463</v>
      </c>
      <c r="L53" s="327" t="s">
        <v>1376</v>
      </c>
      <c r="M53" s="327" t="s">
        <v>1379</v>
      </c>
      <c r="N53" s="327" t="s">
        <v>1383</v>
      </c>
      <c r="O53" s="327" t="s">
        <v>1386</v>
      </c>
      <c r="P53" s="327" t="s">
        <v>1390</v>
      </c>
      <c r="Q53" s="327" t="s">
        <v>1394</v>
      </c>
      <c r="R53" s="327" t="s">
        <v>1397</v>
      </c>
      <c r="S53" s="327" t="s">
        <v>1401</v>
      </c>
    </row>
    <row r="54" spans="1:19" ht="15.75" x14ac:dyDescent="0.25">
      <c r="A54" s="197"/>
      <c r="B54" s="198"/>
      <c r="C54" s="278" t="s">
        <v>98</v>
      </c>
      <c r="D54" s="188" t="s">
        <v>428</v>
      </c>
      <c r="E54" s="188" t="s">
        <v>434</v>
      </c>
      <c r="F54" s="188" t="s">
        <v>439</v>
      </c>
      <c r="G54" s="188" t="s">
        <v>444</v>
      </c>
      <c r="H54" s="188" t="s">
        <v>449</v>
      </c>
      <c r="I54" s="188" t="s">
        <v>454</v>
      </c>
      <c r="J54" s="188" t="s">
        <v>459</v>
      </c>
      <c r="K54" s="188" t="s">
        <v>464</v>
      </c>
      <c r="L54" s="327" t="s">
        <v>1377</v>
      </c>
      <c r="M54" s="327" t="s">
        <v>1380</v>
      </c>
      <c r="N54" s="327" t="s">
        <v>1384</v>
      </c>
      <c r="O54" s="327" t="s">
        <v>1387</v>
      </c>
      <c r="P54" s="327" t="s">
        <v>1391</v>
      </c>
      <c r="Q54" s="327" t="s">
        <v>1395</v>
      </c>
      <c r="R54" s="327" t="s">
        <v>1398</v>
      </c>
      <c r="S54" s="327" t="s">
        <v>1402</v>
      </c>
    </row>
    <row r="55" spans="1:19" ht="15.75" x14ac:dyDescent="0.25">
      <c r="A55" s="197"/>
      <c r="B55" s="198"/>
      <c r="C55" s="278" t="s">
        <v>99</v>
      </c>
      <c r="D55" s="188" t="s">
        <v>429</v>
      </c>
      <c r="E55" s="188" t="s">
        <v>435</v>
      </c>
      <c r="F55" s="188" t="s">
        <v>440</v>
      </c>
      <c r="G55" s="188" t="s">
        <v>445</v>
      </c>
      <c r="H55" s="188" t="s">
        <v>450</v>
      </c>
      <c r="I55" s="188" t="s">
        <v>455</v>
      </c>
      <c r="J55" s="188" t="s">
        <v>460</v>
      </c>
      <c r="K55" s="188" t="s">
        <v>465</v>
      </c>
      <c r="L55" s="327" t="s">
        <v>1378</v>
      </c>
      <c r="M55" s="327" t="s">
        <v>1381</v>
      </c>
      <c r="N55" s="327" t="s">
        <v>1766</v>
      </c>
      <c r="O55" s="327" t="s">
        <v>1388</v>
      </c>
      <c r="P55" s="327" t="s">
        <v>1392</v>
      </c>
      <c r="Q55" s="327" t="s">
        <v>1396</v>
      </c>
      <c r="R55" s="327" t="s">
        <v>1399</v>
      </c>
      <c r="S55" s="327" t="s">
        <v>1403</v>
      </c>
    </row>
    <row r="56" spans="1:19" ht="15.75" x14ac:dyDescent="0.25">
      <c r="A56" s="197"/>
      <c r="B56" s="198"/>
      <c r="C56" s="278" t="s">
        <v>100</v>
      </c>
      <c r="D56" s="188" t="s">
        <v>430</v>
      </c>
      <c r="E56" s="188" t="s">
        <v>436</v>
      </c>
      <c r="F56" s="188" t="s">
        <v>441</v>
      </c>
      <c r="G56" s="188" t="s">
        <v>446</v>
      </c>
      <c r="H56" s="188" t="s">
        <v>451</v>
      </c>
      <c r="I56" s="188" t="s">
        <v>456</v>
      </c>
      <c r="J56" s="188" t="s">
        <v>461</v>
      </c>
      <c r="K56" s="188" t="s">
        <v>466</v>
      </c>
      <c r="L56" s="327" t="s">
        <v>1767</v>
      </c>
      <c r="M56" s="327" t="s">
        <v>1768</v>
      </c>
      <c r="N56" s="327" t="s">
        <v>1769</v>
      </c>
      <c r="O56" s="327" t="s">
        <v>1323</v>
      </c>
      <c r="P56" s="327" t="s">
        <v>1323</v>
      </c>
      <c r="Q56" s="327" t="s">
        <v>1188</v>
      </c>
      <c r="R56" s="327" t="s">
        <v>1323</v>
      </c>
      <c r="S56" s="327" t="s">
        <v>1404</v>
      </c>
    </row>
    <row r="57" spans="1:19" ht="17.25" x14ac:dyDescent="0.25">
      <c r="A57" s="199"/>
      <c r="B57" s="200"/>
      <c r="C57" s="278" t="s">
        <v>101</v>
      </c>
      <c r="D57" s="188" t="s">
        <v>431</v>
      </c>
      <c r="E57" s="188" t="s">
        <v>978</v>
      </c>
      <c r="F57" s="188" t="s">
        <v>980</v>
      </c>
      <c r="G57" s="188" t="s">
        <v>982</v>
      </c>
      <c r="H57" s="188" t="s">
        <v>984</v>
      </c>
      <c r="I57" s="188" t="s">
        <v>986</v>
      </c>
      <c r="J57" s="188" t="s">
        <v>988</v>
      </c>
      <c r="K57" s="188" t="s">
        <v>467</v>
      </c>
      <c r="L57" s="327" t="s">
        <v>1344</v>
      </c>
      <c r="M57" s="327" t="s">
        <v>1770</v>
      </c>
      <c r="N57" s="327" t="s">
        <v>1385</v>
      </c>
      <c r="O57" s="327" t="s">
        <v>1344</v>
      </c>
      <c r="P57" s="327" t="s">
        <v>1344</v>
      </c>
      <c r="Q57" s="327" t="s">
        <v>1339</v>
      </c>
      <c r="R57" s="327" t="s">
        <v>1400</v>
      </c>
      <c r="S57" s="327" t="s">
        <v>1405</v>
      </c>
    </row>
    <row r="58" spans="1:19" ht="18" customHeight="1" x14ac:dyDescent="0.25">
      <c r="A58" s="201"/>
      <c r="B58" s="202"/>
      <c r="C58" s="278" t="s">
        <v>102</v>
      </c>
      <c r="D58" s="188" t="s">
        <v>977</v>
      </c>
      <c r="E58" s="188" t="s">
        <v>979</v>
      </c>
      <c r="F58" s="188" t="s">
        <v>981</v>
      </c>
      <c r="G58" s="188" t="s">
        <v>983</v>
      </c>
      <c r="H58" s="188" t="s">
        <v>985</v>
      </c>
      <c r="I58" s="188" t="s">
        <v>987</v>
      </c>
      <c r="J58" s="188" t="s">
        <v>989</v>
      </c>
      <c r="K58" s="190" t="s">
        <v>468</v>
      </c>
      <c r="L58" s="327" t="s">
        <v>1771</v>
      </c>
      <c r="M58" s="327" t="s">
        <v>1382</v>
      </c>
      <c r="N58" s="327" t="s">
        <v>1772</v>
      </c>
      <c r="O58" s="327" t="s">
        <v>1389</v>
      </c>
      <c r="P58" s="327" t="s">
        <v>1393</v>
      </c>
      <c r="Q58" s="327" t="s">
        <v>1732</v>
      </c>
      <c r="R58" s="327" t="s">
        <v>1773</v>
      </c>
      <c r="S58" s="327" t="s">
        <v>1406</v>
      </c>
    </row>
    <row r="59" spans="1:19" ht="15.75" x14ac:dyDescent="0.25">
      <c r="A59" s="197" t="s">
        <v>471</v>
      </c>
      <c r="B59" s="198">
        <v>800</v>
      </c>
      <c r="C59" s="279" t="s">
        <v>96</v>
      </c>
      <c r="D59" s="203">
        <v>20</v>
      </c>
      <c r="E59" s="203">
        <v>20</v>
      </c>
      <c r="F59" s="203">
        <v>20</v>
      </c>
      <c r="G59" s="203">
        <v>20</v>
      </c>
      <c r="H59" s="203">
        <v>20</v>
      </c>
      <c r="I59" s="203">
        <v>20</v>
      </c>
      <c r="J59" s="203">
        <v>20</v>
      </c>
      <c r="K59" s="203">
        <v>20</v>
      </c>
      <c r="L59" s="327" t="s">
        <v>1774</v>
      </c>
      <c r="M59" s="327" t="s">
        <v>1775</v>
      </c>
      <c r="N59" s="327" t="s">
        <v>1775</v>
      </c>
      <c r="O59" s="327" t="s">
        <v>1774</v>
      </c>
      <c r="P59" s="327" t="s">
        <v>1776</v>
      </c>
      <c r="Q59" s="327" t="s">
        <v>1776</v>
      </c>
      <c r="R59" s="327" t="s">
        <v>1776</v>
      </c>
      <c r="S59" s="327" t="s">
        <v>1776</v>
      </c>
    </row>
    <row r="60" spans="1:19" ht="18" x14ac:dyDescent="0.25">
      <c r="A60" s="197"/>
      <c r="B60" s="198"/>
      <c r="C60" s="278" t="s">
        <v>1115</v>
      </c>
      <c r="D60" s="188" t="s">
        <v>472</v>
      </c>
      <c r="E60" s="190" t="s">
        <v>477</v>
      </c>
      <c r="F60" s="188" t="s">
        <v>482</v>
      </c>
      <c r="G60" s="188" t="s">
        <v>487</v>
      </c>
      <c r="H60" s="188" t="s">
        <v>255</v>
      </c>
      <c r="I60" s="188" t="s">
        <v>499</v>
      </c>
      <c r="J60" s="188" t="s">
        <v>504</v>
      </c>
      <c r="K60" s="188" t="s">
        <v>510</v>
      </c>
      <c r="L60" s="327" t="s">
        <v>1777</v>
      </c>
      <c r="M60" s="327" t="s">
        <v>255</v>
      </c>
      <c r="N60" s="327" t="s">
        <v>487</v>
      </c>
      <c r="O60" s="327" t="s">
        <v>1778</v>
      </c>
      <c r="P60" s="327" t="s">
        <v>1779</v>
      </c>
      <c r="Q60" s="327" t="s">
        <v>406</v>
      </c>
      <c r="R60" s="327" t="s">
        <v>1780</v>
      </c>
      <c r="S60" s="327" t="s">
        <v>1781</v>
      </c>
    </row>
    <row r="61" spans="1:19" ht="15.75" x14ac:dyDescent="0.25">
      <c r="A61" s="197"/>
      <c r="B61" s="198"/>
      <c r="C61" s="278" t="s">
        <v>97</v>
      </c>
      <c r="D61" s="188" t="s">
        <v>473</v>
      </c>
      <c r="E61" s="188" t="s">
        <v>478</v>
      </c>
      <c r="F61" s="188" t="s">
        <v>483</v>
      </c>
      <c r="G61" s="188" t="s">
        <v>488</v>
      </c>
      <c r="H61" s="188" t="s">
        <v>493</v>
      </c>
      <c r="I61" s="188" t="s">
        <v>500</v>
      </c>
      <c r="J61" s="188" t="s">
        <v>500</v>
      </c>
      <c r="K61" s="188" t="s">
        <v>140</v>
      </c>
      <c r="L61" s="327" t="s">
        <v>1407</v>
      </c>
      <c r="M61" s="327" t="s">
        <v>1413</v>
      </c>
      <c r="N61" s="327" t="s">
        <v>516</v>
      </c>
      <c r="O61" s="327" t="s">
        <v>1419</v>
      </c>
      <c r="P61" s="327" t="s">
        <v>1425</v>
      </c>
      <c r="Q61" s="327" t="s">
        <v>520</v>
      </c>
      <c r="R61" s="327" t="s">
        <v>1434</v>
      </c>
      <c r="S61" s="327" t="s">
        <v>1440</v>
      </c>
    </row>
    <row r="62" spans="1:19" ht="16.5" customHeight="1" x14ac:dyDescent="0.25">
      <c r="A62" s="197"/>
      <c r="B62" s="198"/>
      <c r="C62" s="278" t="s">
        <v>98</v>
      </c>
      <c r="D62" s="188" t="s">
        <v>474</v>
      </c>
      <c r="E62" s="188" t="s">
        <v>479</v>
      </c>
      <c r="F62" s="188" t="s">
        <v>484</v>
      </c>
      <c r="G62" s="188" t="s">
        <v>489</v>
      </c>
      <c r="H62" s="188" t="s">
        <v>494</v>
      </c>
      <c r="I62" s="188" t="s">
        <v>501</v>
      </c>
      <c r="J62" s="188" t="s">
        <v>505</v>
      </c>
      <c r="K62" s="188" t="s">
        <v>511</v>
      </c>
      <c r="L62" s="327" t="s">
        <v>1408</v>
      </c>
      <c r="M62" s="327" t="s">
        <v>1782</v>
      </c>
      <c r="N62" s="327" t="s">
        <v>1783</v>
      </c>
      <c r="O62" s="327" t="s">
        <v>1420</v>
      </c>
      <c r="P62" s="327" t="s">
        <v>1426</v>
      </c>
      <c r="Q62" s="327" t="s">
        <v>1431</v>
      </c>
      <c r="R62" s="327" t="s">
        <v>1435</v>
      </c>
      <c r="S62" s="327" t="s">
        <v>1441</v>
      </c>
    </row>
    <row r="63" spans="1:19" ht="16.5" customHeight="1" x14ac:dyDescent="0.25">
      <c r="A63" s="197"/>
      <c r="B63" s="198"/>
      <c r="C63" s="278" t="s">
        <v>99</v>
      </c>
      <c r="D63" s="188" t="s">
        <v>475</v>
      </c>
      <c r="E63" s="188" t="s">
        <v>480</v>
      </c>
      <c r="F63" s="188" t="s">
        <v>485</v>
      </c>
      <c r="G63" s="188" t="s">
        <v>490</v>
      </c>
      <c r="H63" s="188" t="s">
        <v>495</v>
      </c>
      <c r="I63" s="188" t="s">
        <v>502</v>
      </c>
      <c r="J63" s="188" t="s">
        <v>506</v>
      </c>
      <c r="K63" s="188" t="s">
        <v>512</v>
      </c>
      <c r="L63" s="327" t="s">
        <v>1409</v>
      </c>
      <c r="M63" s="327" t="s">
        <v>1414</v>
      </c>
      <c r="N63" s="327" t="s">
        <v>517</v>
      </c>
      <c r="O63" s="327" t="s">
        <v>1421</v>
      </c>
      <c r="P63" s="327" t="s">
        <v>1427</v>
      </c>
      <c r="Q63" s="327" t="s">
        <v>1432</v>
      </c>
      <c r="R63" s="327" t="s">
        <v>1436</v>
      </c>
      <c r="S63" s="327" t="s">
        <v>1442</v>
      </c>
    </row>
    <row r="64" spans="1:19" ht="15.75" x14ac:dyDescent="0.25">
      <c r="A64" s="197"/>
      <c r="B64" s="198"/>
      <c r="C64" s="278" t="s">
        <v>100</v>
      </c>
      <c r="D64" s="188" t="s">
        <v>476</v>
      </c>
      <c r="E64" s="188" t="s">
        <v>481</v>
      </c>
      <c r="F64" s="190" t="s">
        <v>486</v>
      </c>
      <c r="G64" s="190" t="s">
        <v>491</v>
      </c>
      <c r="H64" s="190" t="s">
        <v>496</v>
      </c>
      <c r="I64" s="188" t="s">
        <v>503</v>
      </c>
      <c r="J64" s="188" t="s">
        <v>507</v>
      </c>
      <c r="K64" s="188" t="s">
        <v>513</v>
      </c>
      <c r="L64" s="327" t="s">
        <v>1410</v>
      </c>
      <c r="M64" s="327" t="s">
        <v>1415</v>
      </c>
      <c r="N64" s="327" t="s">
        <v>1418</v>
      </c>
      <c r="O64" s="327" t="s">
        <v>1422</v>
      </c>
      <c r="P64" s="327" t="s">
        <v>1428</v>
      </c>
      <c r="Q64" s="327" t="s">
        <v>1433</v>
      </c>
      <c r="R64" s="327" t="s">
        <v>1437</v>
      </c>
      <c r="S64" s="327" t="s">
        <v>1443</v>
      </c>
    </row>
    <row r="65" spans="1:19" ht="18" customHeight="1" x14ac:dyDescent="0.25">
      <c r="A65" s="199"/>
      <c r="B65" s="200"/>
      <c r="C65" s="278" t="s">
        <v>101</v>
      </c>
      <c r="D65" s="188" t="s">
        <v>990</v>
      </c>
      <c r="E65" s="188" t="s">
        <v>992</v>
      </c>
      <c r="F65" s="188" t="s">
        <v>994</v>
      </c>
      <c r="G65" s="188" t="s">
        <v>492</v>
      </c>
      <c r="H65" s="188" t="s">
        <v>497</v>
      </c>
      <c r="I65" s="188" t="s">
        <v>997</v>
      </c>
      <c r="J65" s="188" t="s">
        <v>508</v>
      </c>
      <c r="K65" s="190" t="s">
        <v>514</v>
      </c>
      <c r="L65" s="327" t="s">
        <v>1411</v>
      </c>
      <c r="M65" s="327" t="s">
        <v>1416</v>
      </c>
      <c r="N65" s="327" t="s">
        <v>519</v>
      </c>
      <c r="O65" s="327" t="s">
        <v>1423</v>
      </c>
      <c r="P65" s="327" t="s">
        <v>1429</v>
      </c>
      <c r="Q65" s="327" t="s">
        <v>522</v>
      </c>
      <c r="R65" s="327" t="s">
        <v>1438</v>
      </c>
      <c r="S65" s="327" t="s">
        <v>1444</v>
      </c>
    </row>
    <row r="66" spans="1:19" ht="18" customHeight="1" x14ac:dyDescent="0.25">
      <c r="A66" s="199"/>
      <c r="B66" s="200"/>
      <c r="C66" s="278" t="s">
        <v>102</v>
      </c>
      <c r="D66" s="188" t="s">
        <v>991</v>
      </c>
      <c r="E66" s="188" t="s">
        <v>993</v>
      </c>
      <c r="F66" s="188" t="s">
        <v>995</v>
      </c>
      <c r="G66" s="188" t="s">
        <v>996</v>
      </c>
      <c r="H66" s="188" t="s">
        <v>498</v>
      </c>
      <c r="I66" s="188" t="s">
        <v>998</v>
      </c>
      <c r="J66" s="188" t="s">
        <v>509</v>
      </c>
      <c r="K66" s="190" t="s">
        <v>515</v>
      </c>
      <c r="L66" s="327" t="s">
        <v>1412</v>
      </c>
      <c r="M66" s="327" t="s">
        <v>1417</v>
      </c>
      <c r="N66" s="327" t="s">
        <v>518</v>
      </c>
      <c r="O66" s="327" t="s">
        <v>1424</v>
      </c>
      <c r="P66" s="327" t="s">
        <v>1430</v>
      </c>
      <c r="Q66" s="327" t="s">
        <v>521</v>
      </c>
      <c r="R66" s="327" t="s">
        <v>1439</v>
      </c>
      <c r="S66" s="327" t="s">
        <v>1445</v>
      </c>
    </row>
    <row r="67" spans="1:19" ht="16.5" customHeight="1" x14ac:dyDescent="0.25">
      <c r="A67" s="195" t="s">
        <v>523</v>
      </c>
      <c r="B67" s="196">
        <v>851</v>
      </c>
      <c r="C67" s="279" t="s">
        <v>96</v>
      </c>
      <c r="D67" s="203">
        <v>16</v>
      </c>
      <c r="E67" s="203">
        <v>16</v>
      </c>
      <c r="F67" s="203">
        <v>16</v>
      </c>
      <c r="G67" s="203">
        <v>21</v>
      </c>
      <c r="H67" s="203">
        <v>21</v>
      </c>
      <c r="I67" s="203">
        <v>21</v>
      </c>
      <c r="J67" s="203">
        <v>22</v>
      </c>
      <c r="K67" s="203">
        <v>22</v>
      </c>
      <c r="L67" s="327" t="s">
        <v>1690</v>
      </c>
      <c r="M67" s="327" t="s">
        <v>1760</v>
      </c>
      <c r="N67" s="327" t="s">
        <v>1760</v>
      </c>
      <c r="O67" s="327" t="s">
        <v>1760</v>
      </c>
      <c r="P67" s="327" t="s">
        <v>1760</v>
      </c>
      <c r="Q67" s="327" t="s">
        <v>1760</v>
      </c>
      <c r="R67" s="327" t="s">
        <v>1760</v>
      </c>
      <c r="S67" s="327" t="s">
        <v>1689</v>
      </c>
    </row>
    <row r="68" spans="1:19" ht="18.75" customHeight="1" x14ac:dyDescent="0.25">
      <c r="A68" s="197"/>
      <c r="B68" s="198"/>
      <c r="C68" s="278" t="s">
        <v>1115</v>
      </c>
      <c r="D68" s="188" t="s">
        <v>437</v>
      </c>
      <c r="E68" s="188" t="s">
        <v>530</v>
      </c>
      <c r="F68" s="188" t="s">
        <v>535</v>
      </c>
      <c r="G68" s="188" t="s">
        <v>540</v>
      </c>
      <c r="H68" s="188" t="s">
        <v>545</v>
      </c>
      <c r="I68" s="188" t="s">
        <v>549</v>
      </c>
      <c r="J68" s="188" t="s">
        <v>553</v>
      </c>
      <c r="K68" s="188" t="s">
        <v>469</v>
      </c>
      <c r="L68" s="327" t="s">
        <v>1784</v>
      </c>
      <c r="M68" s="327" t="s">
        <v>1785</v>
      </c>
      <c r="N68" s="327" t="s">
        <v>487</v>
      </c>
      <c r="O68" s="327" t="s">
        <v>572</v>
      </c>
      <c r="P68" s="327" t="s">
        <v>487</v>
      </c>
      <c r="Q68" s="327" t="s">
        <v>568</v>
      </c>
      <c r="R68" s="327" t="s">
        <v>1786</v>
      </c>
      <c r="S68" s="327" t="s">
        <v>1787</v>
      </c>
    </row>
    <row r="69" spans="1:19" ht="16.5" customHeight="1" x14ac:dyDescent="0.25">
      <c r="A69" s="197"/>
      <c r="B69" s="198"/>
      <c r="C69" s="278" t="s">
        <v>97</v>
      </c>
      <c r="D69" s="188" t="s">
        <v>524</v>
      </c>
      <c r="E69" s="188" t="s">
        <v>531</v>
      </c>
      <c r="F69" s="188" t="s">
        <v>536</v>
      </c>
      <c r="G69" s="188" t="s">
        <v>541</v>
      </c>
      <c r="H69" s="188" t="s">
        <v>546</v>
      </c>
      <c r="I69" s="188" t="s">
        <v>550</v>
      </c>
      <c r="J69" s="188" t="s">
        <v>554</v>
      </c>
      <c r="K69" s="188" t="s">
        <v>554</v>
      </c>
      <c r="L69" s="327" t="s">
        <v>563</v>
      </c>
      <c r="M69" s="327" t="s">
        <v>1451</v>
      </c>
      <c r="N69" s="327" t="s">
        <v>564</v>
      </c>
      <c r="O69" s="327" t="s">
        <v>1459</v>
      </c>
      <c r="P69" s="327" t="s">
        <v>1465</v>
      </c>
      <c r="Q69" s="327" t="s">
        <v>569</v>
      </c>
      <c r="R69" s="327" t="s">
        <v>1473</v>
      </c>
      <c r="S69" s="327" t="s">
        <v>1479</v>
      </c>
    </row>
    <row r="70" spans="1:19" ht="15.75" x14ac:dyDescent="0.25">
      <c r="A70" s="197"/>
      <c r="B70" s="198"/>
      <c r="C70" s="278" t="s">
        <v>98</v>
      </c>
      <c r="D70" s="188" t="s">
        <v>525</v>
      </c>
      <c r="E70" s="188" t="s">
        <v>532</v>
      </c>
      <c r="F70" s="188" t="s">
        <v>537</v>
      </c>
      <c r="G70" s="188" t="s">
        <v>542</v>
      </c>
      <c r="H70" s="188" t="s">
        <v>547</v>
      </c>
      <c r="I70" s="188" t="s">
        <v>551</v>
      </c>
      <c r="J70" s="188" t="s">
        <v>555</v>
      </c>
      <c r="K70" s="188" t="s">
        <v>558</v>
      </c>
      <c r="L70" s="327" t="s">
        <v>1446</v>
      </c>
      <c r="M70" s="327" t="s">
        <v>1452</v>
      </c>
      <c r="N70" s="327" t="s">
        <v>565</v>
      </c>
      <c r="O70" s="327" t="s">
        <v>1460</v>
      </c>
      <c r="P70" s="327" t="s">
        <v>1466</v>
      </c>
      <c r="Q70" s="327" t="s">
        <v>570</v>
      </c>
      <c r="R70" s="327" t="s">
        <v>1474</v>
      </c>
      <c r="S70" s="327" t="s">
        <v>1480</v>
      </c>
    </row>
    <row r="71" spans="1:19" ht="16.5" customHeight="1" x14ac:dyDescent="0.25">
      <c r="A71" s="197"/>
      <c r="B71" s="198"/>
      <c r="C71" s="278" t="s">
        <v>99</v>
      </c>
      <c r="D71" s="188" t="s">
        <v>526</v>
      </c>
      <c r="E71" s="188" t="s">
        <v>533</v>
      </c>
      <c r="F71" s="188" t="s">
        <v>538</v>
      </c>
      <c r="G71" s="188" t="s">
        <v>543</v>
      </c>
      <c r="H71" s="188" t="s">
        <v>548</v>
      </c>
      <c r="I71" s="188" t="s">
        <v>301</v>
      </c>
      <c r="J71" s="188" t="s">
        <v>556</v>
      </c>
      <c r="K71" s="190" t="s">
        <v>559</v>
      </c>
      <c r="L71" s="327" t="s">
        <v>1447</v>
      </c>
      <c r="M71" s="327" t="s">
        <v>1453</v>
      </c>
      <c r="N71" s="327" t="s">
        <v>1457</v>
      </c>
      <c r="O71" s="327" t="s">
        <v>1461</v>
      </c>
      <c r="P71" s="327" t="s">
        <v>1467</v>
      </c>
      <c r="Q71" s="327" t="s">
        <v>1470</v>
      </c>
      <c r="R71" s="327" t="s">
        <v>1475</v>
      </c>
      <c r="S71" s="327" t="s">
        <v>1481</v>
      </c>
    </row>
    <row r="72" spans="1:19" ht="16.5" customHeight="1" x14ac:dyDescent="0.25">
      <c r="A72" s="197"/>
      <c r="B72" s="198"/>
      <c r="C72" s="278" t="s">
        <v>100</v>
      </c>
      <c r="D72" s="188" t="s">
        <v>527</v>
      </c>
      <c r="E72" s="188" t="s">
        <v>534</v>
      </c>
      <c r="F72" s="188" t="s">
        <v>539</v>
      </c>
      <c r="G72" s="188" t="s">
        <v>544</v>
      </c>
      <c r="H72" s="188" t="s">
        <v>335</v>
      </c>
      <c r="I72" s="188" t="s">
        <v>552</v>
      </c>
      <c r="J72" s="190" t="s">
        <v>557</v>
      </c>
      <c r="K72" s="188" t="s">
        <v>560</v>
      </c>
      <c r="L72" s="327" t="s">
        <v>1448</v>
      </c>
      <c r="M72" s="327" t="s">
        <v>1454</v>
      </c>
      <c r="N72" s="327" t="s">
        <v>1458</v>
      </c>
      <c r="O72" s="327" t="s">
        <v>1462</v>
      </c>
      <c r="P72" s="327" t="s">
        <v>1468</v>
      </c>
      <c r="Q72" s="327" t="s">
        <v>1462</v>
      </c>
      <c r="R72" s="327" t="s">
        <v>1476</v>
      </c>
      <c r="S72" s="327" t="s">
        <v>1482</v>
      </c>
    </row>
    <row r="73" spans="1:19" ht="18" customHeight="1" x14ac:dyDescent="0.25">
      <c r="A73" s="197"/>
      <c r="B73" s="198"/>
      <c r="C73" s="278" t="s">
        <v>101</v>
      </c>
      <c r="D73" s="188" t="s">
        <v>528</v>
      </c>
      <c r="E73" s="188" t="s">
        <v>999</v>
      </c>
      <c r="F73" s="188" t="s">
        <v>1001</v>
      </c>
      <c r="G73" s="188" t="s">
        <v>1001</v>
      </c>
      <c r="H73" s="188" t="s">
        <v>1004</v>
      </c>
      <c r="I73" s="188" t="s">
        <v>1006</v>
      </c>
      <c r="J73" s="188" t="s">
        <v>1008</v>
      </c>
      <c r="K73" s="188" t="s">
        <v>561</v>
      </c>
      <c r="L73" s="327" t="s">
        <v>1449</v>
      </c>
      <c r="M73" s="327" t="s">
        <v>1455</v>
      </c>
      <c r="N73" s="327" t="s">
        <v>567</v>
      </c>
      <c r="O73" s="327" t="s">
        <v>1463</v>
      </c>
      <c r="P73" s="327" t="s">
        <v>1463</v>
      </c>
      <c r="Q73" s="327" t="s">
        <v>1471</v>
      </c>
      <c r="R73" s="327" t="s">
        <v>1477</v>
      </c>
      <c r="S73" s="327" t="s">
        <v>1483</v>
      </c>
    </row>
    <row r="74" spans="1:19" ht="18" customHeight="1" x14ac:dyDescent="0.25">
      <c r="A74" s="201"/>
      <c r="B74" s="202"/>
      <c r="C74" s="278" t="s">
        <v>102</v>
      </c>
      <c r="D74" s="188" t="s">
        <v>529</v>
      </c>
      <c r="E74" s="188" t="s">
        <v>1000</v>
      </c>
      <c r="F74" s="188" t="s">
        <v>1002</v>
      </c>
      <c r="G74" s="188" t="s">
        <v>1003</v>
      </c>
      <c r="H74" s="188" t="s">
        <v>1005</v>
      </c>
      <c r="I74" s="188" t="s">
        <v>1007</v>
      </c>
      <c r="J74" s="188" t="s">
        <v>1009</v>
      </c>
      <c r="K74" s="188" t="s">
        <v>562</v>
      </c>
      <c r="L74" s="327" t="s">
        <v>1450</v>
      </c>
      <c r="M74" s="327" t="s">
        <v>1456</v>
      </c>
      <c r="N74" s="327" t="s">
        <v>566</v>
      </c>
      <c r="O74" s="327" t="s">
        <v>1464</v>
      </c>
      <c r="P74" s="327" t="s">
        <v>1469</v>
      </c>
      <c r="Q74" s="327" t="s">
        <v>1472</v>
      </c>
      <c r="R74" s="327" t="s">
        <v>1478</v>
      </c>
      <c r="S74" s="327" t="s">
        <v>1483</v>
      </c>
    </row>
    <row r="75" spans="1:19" ht="16.5" customHeight="1" x14ac:dyDescent="0.25">
      <c r="A75" s="195" t="s">
        <v>571</v>
      </c>
      <c r="B75" s="196">
        <v>799</v>
      </c>
      <c r="C75" s="279" t="s">
        <v>96</v>
      </c>
      <c r="D75" s="203">
        <v>11</v>
      </c>
      <c r="E75" s="203">
        <v>11</v>
      </c>
      <c r="F75" s="203">
        <v>11</v>
      </c>
      <c r="G75" s="203">
        <v>11</v>
      </c>
      <c r="H75" s="203">
        <v>11</v>
      </c>
      <c r="I75" s="203">
        <v>15</v>
      </c>
      <c r="J75" s="203">
        <v>16</v>
      </c>
      <c r="K75" s="203">
        <v>16</v>
      </c>
      <c r="L75" s="327" t="s">
        <v>1734</v>
      </c>
      <c r="M75" s="327" t="s">
        <v>1734</v>
      </c>
      <c r="N75" s="327" t="s">
        <v>1734</v>
      </c>
      <c r="O75" s="327" t="s">
        <v>1734</v>
      </c>
      <c r="P75" s="327" t="s">
        <v>1734</v>
      </c>
      <c r="Q75" s="327" t="s">
        <v>1734</v>
      </c>
      <c r="R75" s="327" t="s">
        <v>1734</v>
      </c>
      <c r="S75" s="327" t="s">
        <v>1788</v>
      </c>
    </row>
    <row r="76" spans="1:19" ht="18.75" customHeight="1" x14ac:dyDescent="0.25">
      <c r="A76" s="197"/>
      <c r="B76" s="198"/>
      <c r="C76" s="278" t="s">
        <v>1115</v>
      </c>
      <c r="D76" s="188" t="s">
        <v>572</v>
      </c>
      <c r="E76" s="188" t="s">
        <v>579</v>
      </c>
      <c r="F76" s="188" t="s">
        <v>584</v>
      </c>
      <c r="G76" s="188" t="s">
        <v>589</v>
      </c>
      <c r="H76" s="188" t="s">
        <v>595</v>
      </c>
      <c r="I76" s="188" t="s">
        <v>261</v>
      </c>
      <c r="J76" s="188" t="s">
        <v>437</v>
      </c>
      <c r="K76" s="190" t="s">
        <v>147</v>
      </c>
      <c r="L76" s="327" t="s">
        <v>1789</v>
      </c>
      <c r="M76" s="327" t="s">
        <v>1790</v>
      </c>
      <c r="N76" s="327" t="s">
        <v>615</v>
      </c>
      <c r="O76" s="327" t="s">
        <v>1791</v>
      </c>
      <c r="P76" s="327" t="s">
        <v>1792</v>
      </c>
      <c r="Q76" s="327" t="s">
        <v>1793</v>
      </c>
      <c r="R76" s="327" t="s">
        <v>1794</v>
      </c>
      <c r="S76" s="327" t="s">
        <v>1795</v>
      </c>
    </row>
    <row r="77" spans="1:19" ht="16.5" customHeight="1" x14ac:dyDescent="0.25">
      <c r="A77" s="197"/>
      <c r="B77" s="198"/>
      <c r="C77" s="278" t="s">
        <v>97</v>
      </c>
      <c r="D77" s="188" t="s">
        <v>573</v>
      </c>
      <c r="E77" s="188" t="s">
        <v>580</v>
      </c>
      <c r="F77" s="188" t="s">
        <v>585</v>
      </c>
      <c r="G77" s="188" t="s">
        <v>590</v>
      </c>
      <c r="H77" s="188" t="s">
        <v>596</v>
      </c>
      <c r="I77" s="188" t="s">
        <v>569</v>
      </c>
      <c r="J77" s="188" t="s">
        <v>605</v>
      </c>
      <c r="K77" s="188" t="s">
        <v>609</v>
      </c>
      <c r="L77" s="327" t="s">
        <v>1484</v>
      </c>
      <c r="M77" s="327" t="s">
        <v>1490</v>
      </c>
      <c r="N77" s="327" t="s">
        <v>616</v>
      </c>
      <c r="O77" s="327" t="s">
        <v>1497</v>
      </c>
      <c r="P77" s="327" t="s">
        <v>1501</v>
      </c>
      <c r="Q77" s="327" t="s">
        <v>620</v>
      </c>
      <c r="R77" s="327" t="s">
        <v>388</v>
      </c>
      <c r="S77" s="327" t="s">
        <v>1509</v>
      </c>
    </row>
    <row r="78" spans="1:19" ht="16.5" customHeight="1" x14ac:dyDescent="0.25">
      <c r="A78" s="197"/>
      <c r="B78" s="198"/>
      <c r="C78" s="278" t="s">
        <v>98</v>
      </c>
      <c r="D78" s="188" t="s">
        <v>574</v>
      </c>
      <c r="E78" s="188" t="s">
        <v>581</v>
      </c>
      <c r="F78" s="188" t="s">
        <v>586</v>
      </c>
      <c r="G78" s="188" t="s">
        <v>591</v>
      </c>
      <c r="H78" s="188" t="s">
        <v>597</v>
      </c>
      <c r="I78" s="188" t="s">
        <v>602</v>
      </c>
      <c r="J78" s="188" t="s">
        <v>606</v>
      </c>
      <c r="K78" s="188" t="s">
        <v>610</v>
      </c>
      <c r="L78" s="327" t="s">
        <v>1485</v>
      </c>
      <c r="M78" s="327" t="s">
        <v>1491</v>
      </c>
      <c r="N78" s="327" t="s">
        <v>617</v>
      </c>
      <c r="O78" s="327" t="s">
        <v>1498</v>
      </c>
      <c r="P78" s="327" t="s">
        <v>1502</v>
      </c>
      <c r="Q78" s="327" t="s">
        <v>621</v>
      </c>
      <c r="R78" s="327" t="s">
        <v>1506</v>
      </c>
      <c r="S78" s="327" t="s">
        <v>1510</v>
      </c>
    </row>
    <row r="79" spans="1:19" ht="16.5" customHeight="1" x14ac:dyDescent="0.25">
      <c r="A79" s="197"/>
      <c r="B79" s="198"/>
      <c r="C79" s="278" t="s">
        <v>99</v>
      </c>
      <c r="D79" s="188" t="s">
        <v>575</v>
      </c>
      <c r="E79" s="188" t="s">
        <v>582</v>
      </c>
      <c r="F79" s="188" t="s">
        <v>587</v>
      </c>
      <c r="G79" s="188" t="s">
        <v>592</v>
      </c>
      <c r="H79" s="188" t="s">
        <v>598</v>
      </c>
      <c r="I79" s="188" t="s">
        <v>603</v>
      </c>
      <c r="J79" s="188" t="s">
        <v>607</v>
      </c>
      <c r="K79" s="188" t="s">
        <v>611</v>
      </c>
      <c r="L79" s="327" t="s">
        <v>1486</v>
      </c>
      <c r="M79" s="327" t="s">
        <v>1492</v>
      </c>
      <c r="N79" s="327" t="s">
        <v>1496</v>
      </c>
      <c r="O79" s="327" t="s">
        <v>1499</v>
      </c>
      <c r="P79" s="327" t="s">
        <v>1503</v>
      </c>
      <c r="Q79" s="327" t="s">
        <v>622</v>
      </c>
      <c r="R79" s="327" t="s">
        <v>1507</v>
      </c>
      <c r="S79" s="327" t="s">
        <v>1511</v>
      </c>
    </row>
    <row r="80" spans="1:19" ht="16.5" customHeight="1" x14ac:dyDescent="0.25">
      <c r="A80" s="197"/>
      <c r="B80" s="198"/>
      <c r="C80" s="278" t="s">
        <v>100</v>
      </c>
      <c r="D80" s="188" t="s">
        <v>576</v>
      </c>
      <c r="E80" s="188" t="s">
        <v>583</v>
      </c>
      <c r="F80" s="188" t="s">
        <v>588</v>
      </c>
      <c r="G80" s="188" t="s">
        <v>593</v>
      </c>
      <c r="H80" s="188" t="s">
        <v>599</v>
      </c>
      <c r="I80" s="188" t="s">
        <v>604</v>
      </c>
      <c r="J80" s="188" t="s">
        <v>608</v>
      </c>
      <c r="K80" s="188" t="s">
        <v>612</v>
      </c>
      <c r="L80" s="327" t="s">
        <v>1487</v>
      </c>
      <c r="M80" s="327" t="s">
        <v>1493</v>
      </c>
      <c r="N80" s="327" t="s">
        <v>1283</v>
      </c>
      <c r="O80" s="327" t="s">
        <v>1487</v>
      </c>
      <c r="P80" s="327" t="s">
        <v>1504</v>
      </c>
      <c r="Q80" s="327" t="s">
        <v>1505</v>
      </c>
      <c r="R80" s="327" t="s">
        <v>1508</v>
      </c>
      <c r="S80" s="327" t="s">
        <v>1512</v>
      </c>
    </row>
    <row r="81" spans="1:19" ht="18" customHeight="1" x14ac:dyDescent="0.25">
      <c r="A81" s="199"/>
      <c r="B81" s="200"/>
      <c r="C81" s="278" t="s">
        <v>101</v>
      </c>
      <c r="D81" s="188" t="s">
        <v>577</v>
      </c>
      <c r="E81" s="188" t="s">
        <v>1010</v>
      </c>
      <c r="F81" s="188" t="s">
        <v>1012</v>
      </c>
      <c r="G81" s="188" t="s">
        <v>1014</v>
      </c>
      <c r="H81" s="188" t="s">
        <v>600</v>
      </c>
      <c r="I81" s="188" t="s">
        <v>1015</v>
      </c>
      <c r="J81" s="188" t="s">
        <v>1017</v>
      </c>
      <c r="K81" s="188" t="s">
        <v>613</v>
      </c>
      <c r="L81" s="327" t="s">
        <v>1488</v>
      </c>
      <c r="M81" s="327" t="s">
        <v>1494</v>
      </c>
      <c r="N81" s="327" t="s">
        <v>619</v>
      </c>
      <c r="O81" s="327" t="s">
        <v>1500</v>
      </c>
      <c r="P81" s="327" t="s">
        <v>1471</v>
      </c>
      <c r="Q81" s="327" t="s">
        <v>1471</v>
      </c>
      <c r="R81" s="327" t="s">
        <v>1483</v>
      </c>
      <c r="S81" s="327" t="s">
        <v>1483</v>
      </c>
    </row>
    <row r="82" spans="1:19" ht="18" customHeight="1" x14ac:dyDescent="0.25">
      <c r="A82" s="199"/>
      <c r="B82" s="200"/>
      <c r="C82" s="278" t="s">
        <v>102</v>
      </c>
      <c r="D82" s="188" t="s">
        <v>578</v>
      </c>
      <c r="E82" s="188" t="s">
        <v>1011</v>
      </c>
      <c r="F82" s="188" t="s">
        <v>1013</v>
      </c>
      <c r="G82" s="188" t="s">
        <v>594</v>
      </c>
      <c r="H82" s="188" t="s">
        <v>601</v>
      </c>
      <c r="I82" s="188" t="s">
        <v>1016</v>
      </c>
      <c r="J82" s="188" t="s">
        <v>1018</v>
      </c>
      <c r="K82" s="188" t="s">
        <v>614</v>
      </c>
      <c r="L82" s="327" t="s">
        <v>1489</v>
      </c>
      <c r="M82" s="327" t="s">
        <v>1495</v>
      </c>
      <c r="N82" s="327" t="s">
        <v>618</v>
      </c>
      <c r="O82" s="327" t="s">
        <v>1500</v>
      </c>
      <c r="P82" s="327" t="s">
        <v>1500</v>
      </c>
      <c r="Q82" s="327" t="s">
        <v>1455</v>
      </c>
      <c r="R82" s="327" t="s">
        <v>1478</v>
      </c>
      <c r="S82" s="327" t="s">
        <v>1478</v>
      </c>
    </row>
    <row r="83" spans="1:19" ht="16.5" customHeight="1" x14ac:dyDescent="0.25">
      <c r="A83" s="195" t="s">
        <v>623</v>
      </c>
      <c r="B83" s="196">
        <v>360</v>
      </c>
      <c r="C83" s="279" t="s">
        <v>96</v>
      </c>
      <c r="D83" s="203">
        <v>5</v>
      </c>
      <c r="E83" s="203">
        <v>5</v>
      </c>
      <c r="F83" s="203">
        <v>5</v>
      </c>
      <c r="G83" s="203">
        <v>5</v>
      </c>
      <c r="H83" s="203">
        <v>5</v>
      </c>
      <c r="I83" s="203">
        <v>5</v>
      </c>
      <c r="J83" s="203">
        <v>5</v>
      </c>
      <c r="K83" s="203">
        <v>5</v>
      </c>
      <c r="L83" s="327" t="s">
        <v>1796</v>
      </c>
      <c r="M83" s="327" t="s">
        <v>1796</v>
      </c>
      <c r="N83" s="327" t="s">
        <v>1796</v>
      </c>
      <c r="O83" s="327" t="s">
        <v>1796</v>
      </c>
      <c r="P83" s="327" t="s">
        <v>1796</v>
      </c>
      <c r="Q83" s="327" t="s">
        <v>1796</v>
      </c>
      <c r="R83" s="327" t="s">
        <v>1796</v>
      </c>
      <c r="S83" s="327" t="s">
        <v>1703</v>
      </c>
    </row>
    <row r="84" spans="1:19" ht="18.75" customHeight="1" x14ac:dyDescent="0.25">
      <c r="A84" s="197"/>
      <c r="B84" s="198"/>
      <c r="C84" s="278" t="s">
        <v>1115</v>
      </c>
      <c r="D84" s="188" t="s">
        <v>624</v>
      </c>
      <c r="E84" s="188" t="s">
        <v>268</v>
      </c>
      <c r="F84" s="188" t="s">
        <v>635</v>
      </c>
      <c r="G84" s="188" t="s">
        <v>641</v>
      </c>
      <c r="H84" s="188" t="s">
        <v>646</v>
      </c>
      <c r="I84" s="188" t="s">
        <v>373</v>
      </c>
      <c r="J84" s="188" t="s">
        <v>659</v>
      </c>
      <c r="K84" s="188" t="s">
        <v>666</v>
      </c>
      <c r="L84" s="327" t="s">
        <v>1797</v>
      </c>
      <c r="M84" s="327" t="s">
        <v>1798</v>
      </c>
      <c r="N84" s="327" t="s">
        <v>615</v>
      </c>
      <c r="O84" s="327" t="s">
        <v>1799</v>
      </c>
      <c r="P84" s="327" t="s">
        <v>678</v>
      </c>
      <c r="Q84" s="327" t="s">
        <v>678</v>
      </c>
      <c r="R84" s="327" t="s">
        <v>1800</v>
      </c>
      <c r="S84" s="327" t="s">
        <v>1801</v>
      </c>
    </row>
    <row r="85" spans="1:19" ht="16.5" customHeight="1" x14ac:dyDescent="0.25">
      <c r="A85" s="197"/>
      <c r="B85" s="198"/>
      <c r="C85" s="278" t="s">
        <v>97</v>
      </c>
      <c r="D85" s="188" t="s">
        <v>625</v>
      </c>
      <c r="E85" s="188" t="s">
        <v>631</v>
      </c>
      <c r="F85" s="188" t="s">
        <v>636</v>
      </c>
      <c r="G85" s="188" t="s">
        <v>642</v>
      </c>
      <c r="H85" s="188" t="s">
        <v>647</v>
      </c>
      <c r="I85" s="188" t="s">
        <v>653</v>
      </c>
      <c r="J85" s="188" t="s">
        <v>660</v>
      </c>
      <c r="K85" s="188" t="s">
        <v>667</v>
      </c>
      <c r="L85" s="327" t="s">
        <v>1513</v>
      </c>
      <c r="M85" s="327" t="s">
        <v>673</v>
      </c>
      <c r="N85" s="327" t="s">
        <v>673</v>
      </c>
      <c r="O85" s="327" t="s">
        <v>1525</v>
      </c>
      <c r="P85" s="327" t="s">
        <v>1530</v>
      </c>
      <c r="Q85" s="327" t="s">
        <v>679</v>
      </c>
      <c r="R85" s="327" t="s">
        <v>1535</v>
      </c>
      <c r="S85" s="327" t="s">
        <v>1541</v>
      </c>
    </row>
    <row r="86" spans="1:19" ht="16.5" customHeight="1" x14ac:dyDescent="0.25">
      <c r="A86" s="197"/>
      <c r="B86" s="198"/>
      <c r="C86" s="278" t="s">
        <v>98</v>
      </c>
      <c r="D86" s="188" t="s">
        <v>626</v>
      </c>
      <c r="E86" s="188" t="s">
        <v>632</v>
      </c>
      <c r="F86" s="188" t="s">
        <v>637</v>
      </c>
      <c r="G86" s="188" t="s">
        <v>643</v>
      </c>
      <c r="H86" s="188" t="s">
        <v>648</v>
      </c>
      <c r="I86" s="188" t="s">
        <v>654</v>
      </c>
      <c r="J86" s="188" t="s">
        <v>661</v>
      </c>
      <c r="K86" s="188" t="s">
        <v>668</v>
      </c>
      <c r="L86" s="327" t="s">
        <v>1514</v>
      </c>
      <c r="M86" s="327" t="s">
        <v>1519</v>
      </c>
      <c r="N86" s="327" t="s">
        <v>674</v>
      </c>
      <c r="O86" s="327" t="s">
        <v>1526</v>
      </c>
      <c r="P86" s="327" t="s">
        <v>1531</v>
      </c>
      <c r="Q86" s="327" t="s">
        <v>680</v>
      </c>
      <c r="R86" s="327" t="s">
        <v>1536</v>
      </c>
      <c r="S86" s="327" t="s">
        <v>1542</v>
      </c>
    </row>
    <row r="87" spans="1:19" ht="16.5" customHeight="1" x14ac:dyDescent="0.25">
      <c r="A87" s="197"/>
      <c r="B87" s="198"/>
      <c r="C87" s="278" t="s">
        <v>99</v>
      </c>
      <c r="D87" s="188" t="s">
        <v>627</v>
      </c>
      <c r="E87" s="188" t="s">
        <v>633</v>
      </c>
      <c r="F87" s="188" t="s">
        <v>638</v>
      </c>
      <c r="G87" s="188" t="s">
        <v>644</v>
      </c>
      <c r="H87" s="188" t="s">
        <v>649</v>
      </c>
      <c r="I87" s="188" t="s">
        <v>655</v>
      </c>
      <c r="J87" s="188" t="s">
        <v>662</v>
      </c>
      <c r="K87" s="188" t="s">
        <v>669</v>
      </c>
      <c r="L87" s="327" t="s">
        <v>1515</v>
      </c>
      <c r="M87" s="327" t="s">
        <v>1520</v>
      </c>
      <c r="N87" s="327" t="s">
        <v>675</v>
      </c>
      <c r="O87" s="327" t="s">
        <v>1527</v>
      </c>
      <c r="P87" s="327" t="s">
        <v>1532</v>
      </c>
      <c r="Q87" s="327" t="s">
        <v>681</v>
      </c>
      <c r="R87" s="327" t="s">
        <v>1537</v>
      </c>
      <c r="S87" s="327" t="s">
        <v>1543</v>
      </c>
    </row>
    <row r="88" spans="1:19" ht="16.5" customHeight="1" x14ac:dyDescent="0.25">
      <c r="A88" s="197"/>
      <c r="B88" s="198"/>
      <c r="C88" s="278" t="s">
        <v>100</v>
      </c>
      <c r="D88" s="188" t="s">
        <v>628</v>
      </c>
      <c r="E88" s="188" t="s">
        <v>634</v>
      </c>
      <c r="F88" s="188" t="s">
        <v>639</v>
      </c>
      <c r="G88" s="188" t="s">
        <v>645</v>
      </c>
      <c r="H88" s="188" t="s">
        <v>650</v>
      </c>
      <c r="I88" s="188" t="s">
        <v>656</v>
      </c>
      <c r="J88" s="188" t="s">
        <v>663</v>
      </c>
      <c r="K88" s="188" t="s">
        <v>670</v>
      </c>
      <c r="L88" s="327" t="s">
        <v>1516</v>
      </c>
      <c r="M88" s="327" t="s">
        <v>1521</v>
      </c>
      <c r="N88" s="327" t="s">
        <v>1524</v>
      </c>
      <c r="O88" s="327" t="s">
        <v>1528</v>
      </c>
      <c r="P88" s="327" t="s">
        <v>1338</v>
      </c>
      <c r="Q88" s="327" t="s">
        <v>1533</v>
      </c>
      <c r="R88" s="327" t="s">
        <v>1538</v>
      </c>
      <c r="S88" s="327" t="s">
        <v>1528</v>
      </c>
    </row>
    <row r="89" spans="1:19" ht="18" customHeight="1" x14ac:dyDescent="0.25">
      <c r="A89" s="199"/>
      <c r="B89" s="200"/>
      <c r="C89" s="278" t="s">
        <v>101</v>
      </c>
      <c r="D89" s="188" t="s">
        <v>629</v>
      </c>
      <c r="E89" s="188" t="s">
        <v>1019</v>
      </c>
      <c r="F89" s="188" t="s">
        <v>640</v>
      </c>
      <c r="G89" s="188" t="s">
        <v>1022</v>
      </c>
      <c r="H89" s="188" t="s">
        <v>651</v>
      </c>
      <c r="I89" s="188" t="s">
        <v>657</v>
      </c>
      <c r="J89" s="188" t="s">
        <v>664</v>
      </c>
      <c r="K89" s="188" t="s">
        <v>671</v>
      </c>
      <c r="L89" s="327" t="s">
        <v>1517</v>
      </c>
      <c r="M89" s="327" t="s">
        <v>1522</v>
      </c>
      <c r="N89" s="327" t="s">
        <v>677</v>
      </c>
      <c r="O89" s="327" t="s">
        <v>1488</v>
      </c>
      <c r="P89" s="327" t="s">
        <v>1500</v>
      </c>
      <c r="Q89" s="327" t="s">
        <v>1455</v>
      </c>
      <c r="R89" s="327" t="s">
        <v>1539</v>
      </c>
      <c r="S89" s="327" t="s">
        <v>1478</v>
      </c>
    </row>
    <row r="90" spans="1:19" ht="18" customHeight="1" x14ac:dyDescent="0.25">
      <c r="A90" s="201"/>
      <c r="B90" s="202"/>
      <c r="C90" s="278" t="s">
        <v>102</v>
      </c>
      <c r="D90" s="188" t="s">
        <v>630</v>
      </c>
      <c r="E90" s="188" t="s">
        <v>1020</v>
      </c>
      <c r="F90" s="188" t="s">
        <v>1021</v>
      </c>
      <c r="G90" s="188" t="s">
        <v>1023</v>
      </c>
      <c r="H90" s="188" t="s">
        <v>652</v>
      </c>
      <c r="I90" s="188" t="s">
        <v>658</v>
      </c>
      <c r="J90" s="188" t="s">
        <v>665</v>
      </c>
      <c r="K90" s="188" t="s">
        <v>672</v>
      </c>
      <c r="L90" s="327" t="s">
        <v>1518</v>
      </c>
      <c r="M90" s="327" t="s">
        <v>1523</v>
      </c>
      <c r="N90" s="327" t="s">
        <v>676</v>
      </c>
      <c r="O90" s="327" t="s">
        <v>1529</v>
      </c>
      <c r="P90" s="327" t="s">
        <v>1500</v>
      </c>
      <c r="Q90" s="327" t="s">
        <v>1534</v>
      </c>
      <c r="R90" s="327" t="s">
        <v>1540</v>
      </c>
      <c r="S90" s="327" t="s">
        <v>1478</v>
      </c>
    </row>
    <row r="91" spans="1:19" ht="15.75" x14ac:dyDescent="0.25">
      <c r="A91" s="197" t="s">
        <v>682</v>
      </c>
      <c r="B91" s="198">
        <v>395</v>
      </c>
      <c r="C91" s="279" t="s">
        <v>96</v>
      </c>
      <c r="D91" s="203">
        <v>6</v>
      </c>
      <c r="E91" s="203">
        <v>6</v>
      </c>
      <c r="F91" s="203">
        <v>6</v>
      </c>
      <c r="G91" s="203">
        <v>6</v>
      </c>
      <c r="H91" s="203">
        <v>6</v>
      </c>
      <c r="I91" s="203">
        <v>6</v>
      </c>
      <c r="J91" s="203">
        <v>12</v>
      </c>
      <c r="K91" s="203">
        <v>12</v>
      </c>
      <c r="L91" s="327" t="s">
        <v>1707</v>
      </c>
      <c r="M91" s="327" t="s">
        <v>1707</v>
      </c>
      <c r="N91" s="327" t="s">
        <v>1707</v>
      </c>
      <c r="O91" s="327" t="s">
        <v>1706</v>
      </c>
      <c r="P91" s="327" t="s">
        <v>1802</v>
      </c>
      <c r="Q91" s="327" t="s">
        <v>1706</v>
      </c>
      <c r="R91" s="327" t="s">
        <v>1704</v>
      </c>
      <c r="S91" s="327" t="s">
        <v>1704</v>
      </c>
    </row>
    <row r="92" spans="1:19" ht="18.75" customHeight="1" x14ac:dyDescent="0.25">
      <c r="A92" s="197"/>
      <c r="B92" s="198"/>
      <c r="C92" s="278" t="s">
        <v>1115</v>
      </c>
      <c r="D92" s="188" t="s">
        <v>268</v>
      </c>
      <c r="E92" s="188" t="s">
        <v>373</v>
      </c>
      <c r="F92" s="188" t="s">
        <v>693</v>
      </c>
      <c r="G92" s="188" t="s">
        <v>700</v>
      </c>
      <c r="H92" s="188" t="s">
        <v>707</v>
      </c>
      <c r="I92" s="188" t="s">
        <v>712</v>
      </c>
      <c r="J92" s="188" t="s">
        <v>719</v>
      </c>
      <c r="K92" s="188" t="s">
        <v>726</v>
      </c>
      <c r="L92" s="327" t="s">
        <v>1750</v>
      </c>
      <c r="M92" s="327" t="s">
        <v>1803</v>
      </c>
      <c r="N92" s="327" t="s">
        <v>733</v>
      </c>
      <c r="O92" s="327" t="s">
        <v>1804</v>
      </c>
      <c r="P92" s="327" t="s">
        <v>1805</v>
      </c>
      <c r="Q92" s="327" t="s">
        <v>1806</v>
      </c>
      <c r="R92" s="327" t="s">
        <v>1807</v>
      </c>
      <c r="S92" s="327" t="s">
        <v>1808</v>
      </c>
    </row>
    <row r="93" spans="1:19" ht="16.5" customHeight="1" x14ac:dyDescent="0.25">
      <c r="A93" s="197"/>
      <c r="B93" s="198"/>
      <c r="C93" s="278" t="s">
        <v>97</v>
      </c>
      <c r="D93" s="188" t="s">
        <v>683</v>
      </c>
      <c r="E93" s="188" t="s">
        <v>625</v>
      </c>
      <c r="F93" s="188" t="s">
        <v>694</v>
      </c>
      <c r="G93" s="188" t="s">
        <v>701</v>
      </c>
      <c r="H93" s="188" t="s">
        <v>708</v>
      </c>
      <c r="I93" s="188" t="s">
        <v>713</v>
      </c>
      <c r="J93" s="188" t="s">
        <v>720</v>
      </c>
      <c r="K93" s="188" t="s">
        <v>605</v>
      </c>
      <c r="L93" s="327" t="s">
        <v>1544</v>
      </c>
      <c r="M93" s="327" t="s">
        <v>679</v>
      </c>
      <c r="N93" s="327" t="s">
        <v>734</v>
      </c>
      <c r="O93" s="327" t="s">
        <v>1484</v>
      </c>
      <c r="P93" s="327" t="s">
        <v>1555</v>
      </c>
      <c r="Q93" s="327" t="s">
        <v>1530</v>
      </c>
      <c r="R93" s="327" t="s">
        <v>1566</v>
      </c>
      <c r="S93" s="327" t="s">
        <v>1571</v>
      </c>
    </row>
    <row r="94" spans="1:19" ht="16.5" customHeight="1" x14ac:dyDescent="0.25">
      <c r="A94" s="197"/>
      <c r="B94" s="198"/>
      <c r="C94" s="278" t="s">
        <v>98</v>
      </c>
      <c r="D94" s="188" t="s">
        <v>684</v>
      </c>
      <c r="E94" s="188" t="s">
        <v>689</v>
      </c>
      <c r="F94" s="188" t="s">
        <v>695</v>
      </c>
      <c r="G94" s="188" t="s">
        <v>702</v>
      </c>
      <c r="H94" s="188" t="s">
        <v>709</v>
      </c>
      <c r="I94" s="188" t="s">
        <v>714</v>
      </c>
      <c r="J94" s="188" t="s">
        <v>721</v>
      </c>
      <c r="K94" s="188" t="s">
        <v>727</v>
      </c>
      <c r="L94" s="327" t="s">
        <v>1545</v>
      </c>
      <c r="M94" s="327" t="s">
        <v>1546</v>
      </c>
      <c r="N94" s="327" t="s">
        <v>735</v>
      </c>
      <c r="O94" s="327" t="s">
        <v>1552</v>
      </c>
      <c r="P94" s="327" t="s">
        <v>1556</v>
      </c>
      <c r="Q94" s="327" t="s">
        <v>1561</v>
      </c>
      <c r="R94" s="327" t="s">
        <v>1567</v>
      </c>
      <c r="S94" s="327" t="s">
        <v>1572</v>
      </c>
    </row>
    <row r="95" spans="1:19" ht="16.5" customHeight="1" x14ac:dyDescent="0.25">
      <c r="A95" s="197"/>
      <c r="B95" s="198"/>
      <c r="C95" s="278" t="s">
        <v>99</v>
      </c>
      <c r="D95" s="188" t="s">
        <v>685</v>
      </c>
      <c r="E95" s="188" t="s">
        <v>605</v>
      </c>
      <c r="F95" s="188" t="s">
        <v>696</v>
      </c>
      <c r="G95" s="188" t="s">
        <v>703</v>
      </c>
      <c r="H95" s="188" t="s">
        <v>710</v>
      </c>
      <c r="I95" s="188" t="s">
        <v>715</v>
      </c>
      <c r="J95" s="188" t="s">
        <v>722</v>
      </c>
      <c r="K95" s="188" t="s">
        <v>728</v>
      </c>
      <c r="L95" s="327" t="s">
        <v>732</v>
      </c>
      <c r="M95" s="327" t="s">
        <v>1547</v>
      </c>
      <c r="N95" s="327" t="s">
        <v>736</v>
      </c>
      <c r="O95" s="327" t="s">
        <v>1530</v>
      </c>
      <c r="P95" s="327" t="s">
        <v>1557</v>
      </c>
      <c r="Q95" s="327" t="s">
        <v>1562</v>
      </c>
      <c r="R95" s="327" t="s">
        <v>1568</v>
      </c>
      <c r="S95" s="327" t="s">
        <v>1573</v>
      </c>
    </row>
    <row r="96" spans="1:19" ht="15.75" x14ac:dyDescent="0.25">
      <c r="A96" s="197"/>
      <c r="B96" s="198"/>
      <c r="C96" s="278" t="s">
        <v>100</v>
      </c>
      <c r="D96" s="188" t="s">
        <v>686</v>
      </c>
      <c r="E96" s="190" t="s">
        <v>690</v>
      </c>
      <c r="F96" s="188" t="s">
        <v>697</v>
      </c>
      <c r="G96" s="188" t="s">
        <v>704</v>
      </c>
      <c r="H96" s="188" t="s">
        <v>711</v>
      </c>
      <c r="I96" s="188" t="s">
        <v>716</v>
      </c>
      <c r="J96" s="188" t="s">
        <v>723</v>
      </c>
      <c r="K96" s="188" t="s">
        <v>729</v>
      </c>
      <c r="L96" s="327" t="s">
        <v>1273</v>
      </c>
      <c r="M96" s="327" t="s">
        <v>1548</v>
      </c>
      <c r="N96" s="327" t="s">
        <v>1551</v>
      </c>
      <c r="O96" s="327" t="s">
        <v>1462</v>
      </c>
      <c r="P96" s="327" t="s">
        <v>1558</v>
      </c>
      <c r="Q96" s="327" t="s">
        <v>1563</v>
      </c>
      <c r="R96" s="327" t="s">
        <v>1551</v>
      </c>
      <c r="S96" s="327" t="s">
        <v>1574</v>
      </c>
    </row>
    <row r="97" spans="1:19" ht="16.5" customHeight="1" x14ac:dyDescent="0.25">
      <c r="A97" s="197"/>
      <c r="B97" s="198"/>
      <c r="C97" s="278" t="s">
        <v>101</v>
      </c>
      <c r="D97" s="188" t="s">
        <v>687</v>
      </c>
      <c r="E97" s="188" t="s">
        <v>691</v>
      </c>
      <c r="F97" s="188" t="s">
        <v>698</v>
      </c>
      <c r="G97" s="188" t="s">
        <v>705</v>
      </c>
      <c r="H97" s="188">
        <v>2200</v>
      </c>
      <c r="I97" s="188" t="s">
        <v>717</v>
      </c>
      <c r="J97" s="188" t="s">
        <v>724</v>
      </c>
      <c r="K97" s="188" t="s">
        <v>730</v>
      </c>
      <c r="L97" s="327" t="s">
        <v>81</v>
      </c>
      <c r="M97" s="327" t="s">
        <v>1549</v>
      </c>
      <c r="N97" s="327" t="s">
        <v>738</v>
      </c>
      <c r="O97" s="327" t="s">
        <v>1553</v>
      </c>
      <c r="P97" s="327" t="s">
        <v>1559</v>
      </c>
      <c r="Q97" s="327" t="s">
        <v>1564</v>
      </c>
      <c r="R97" s="327" t="s">
        <v>1569</v>
      </c>
      <c r="S97" s="327" t="s">
        <v>1575</v>
      </c>
    </row>
    <row r="98" spans="1:19" ht="16.5" customHeight="1" x14ac:dyDescent="0.25">
      <c r="A98" s="201"/>
      <c r="B98" s="202"/>
      <c r="C98" s="278" t="s">
        <v>102</v>
      </c>
      <c r="D98" s="188" t="s">
        <v>688</v>
      </c>
      <c r="E98" s="188" t="s">
        <v>692</v>
      </c>
      <c r="F98" s="188" t="s">
        <v>699</v>
      </c>
      <c r="G98" s="188" t="s">
        <v>706</v>
      </c>
      <c r="H98" s="188">
        <v>1300</v>
      </c>
      <c r="I98" s="188" t="s">
        <v>718</v>
      </c>
      <c r="J98" s="188" t="s">
        <v>725</v>
      </c>
      <c r="K98" s="188" t="s">
        <v>731</v>
      </c>
      <c r="L98" s="327" t="s">
        <v>81</v>
      </c>
      <c r="M98" s="327" t="s">
        <v>1550</v>
      </c>
      <c r="N98" s="327" t="s">
        <v>737</v>
      </c>
      <c r="O98" s="327" t="s">
        <v>1554</v>
      </c>
      <c r="P98" s="327" t="s">
        <v>1560</v>
      </c>
      <c r="Q98" s="327" t="s">
        <v>1565</v>
      </c>
      <c r="R98" s="327" t="s">
        <v>1570</v>
      </c>
      <c r="S98" s="327" t="s">
        <v>1529</v>
      </c>
    </row>
    <row r="99" spans="1:19" ht="15.75" x14ac:dyDescent="0.25">
      <c r="A99" s="204" t="s">
        <v>739</v>
      </c>
      <c r="B99" s="205">
        <v>916</v>
      </c>
      <c r="C99" s="279" t="s">
        <v>96</v>
      </c>
      <c r="D99" s="206">
        <v>6</v>
      </c>
      <c r="E99" s="206">
        <v>6</v>
      </c>
      <c r="F99" s="206">
        <v>6</v>
      </c>
      <c r="G99" s="206">
        <v>10</v>
      </c>
      <c r="H99" s="206">
        <v>10</v>
      </c>
      <c r="I99" s="206">
        <v>10</v>
      </c>
      <c r="J99" s="206">
        <v>10</v>
      </c>
      <c r="K99" s="206">
        <v>10</v>
      </c>
      <c r="L99" s="327" t="s">
        <v>1809</v>
      </c>
      <c r="M99" s="327" t="s">
        <v>1809</v>
      </c>
      <c r="N99" s="327" t="s">
        <v>1809</v>
      </c>
      <c r="O99" s="327" t="s">
        <v>1809</v>
      </c>
      <c r="P99" s="327" t="s">
        <v>1809</v>
      </c>
      <c r="Q99" s="327" t="s">
        <v>1809</v>
      </c>
      <c r="R99" s="327" t="s">
        <v>1809</v>
      </c>
      <c r="S99" s="327" t="s">
        <v>1704</v>
      </c>
    </row>
    <row r="100" spans="1:19" ht="18" x14ac:dyDescent="0.25">
      <c r="A100" s="204"/>
      <c r="B100" s="207"/>
      <c r="C100" s="278" t="s">
        <v>1115</v>
      </c>
      <c r="D100" s="188" t="s">
        <v>740</v>
      </c>
      <c r="E100" s="188" t="s">
        <v>747</v>
      </c>
      <c r="F100" s="188" t="s">
        <v>752</v>
      </c>
      <c r="G100" s="188" t="s">
        <v>81</v>
      </c>
      <c r="H100" s="188" t="s">
        <v>761</v>
      </c>
      <c r="I100" s="188" t="s">
        <v>595</v>
      </c>
      <c r="J100" s="188" t="s">
        <v>771</v>
      </c>
      <c r="K100" s="188" t="s">
        <v>776</v>
      </c>
      <c r="L100" s="327" t="s">
        <v>635</v>
      </c>
      <c r="M100" s="327" t="s">
        <v>369</v>
      </c>
      <c r="N100" s="327" t="s">
        <v>369</v>
      </c>
      <c r="O100" s="327" t="s">
        <v>1810</v>
      </c>
      <c r="P100" s="327" t="s">
        <v>1811</v>
      </c>
      <c r="Q100" s="327" t="s">
        <v>193</v>
      </c>
      <c r="R100" s="327" t="s">
        <v>1696</v>
      </c>
      <c r="S100" s="327" t="s">
        <v>1812</v>
      </c>
    </row>
    <row r="101" spans="1:19" ht="15.75" x14ac:dyDescent="0.25">
      <c r="A101" s="204"/>
      <c r="B101" s="207"/>
      <c r="C101" s="278" t="s">
        <v>97</v>
      </c>
      <c r="D101" s="188" t="s">
        <v>741</v>
      </c>
      <c r="E101" s="188" t="s">
        <v>748</v>
      </c>
      <c r="F101" s="188" t="s">
        <v>753</v>
      </c>
      <c r="G101" s="188" t="s">
        <v>757</v>
      </c>
      <c r="H101" s="188" t="s">
        <v>762</v>
      </c>
      <c r="I101" s="188" t="s">
        <v>766</v>
      </c>
      <c r="J101" s="188" t="s">
        <v>772</v>
      </c>
      <c r="K101" s="188" t="s">
        <v>772</v>
      </c>
      <c r="L101" s="327" t="s">
        <v>1576</v>
      </c>
      <c r="M101" s="327" t="s">
        <v>1580</v>
      </c>
      <c r="N101" s="327" t="s">
        <v>782</v>
      </c>
      <c r="O101" s="327" t="s">
        <v>1586</v>
      </c>
      <c r="P101" s="327" t="s">
        <v>1591</v>
      </c>
      <c r="Q101" s="327" t="s">
        <v>785</v>
      </c>
      <c r="R101" s="327" t="s">
        <v>1509</v>
      </c>
      <c r="S101" s="327" t="s">
        <v>1602</v>
      </c>
    </row>
    <row r="102" spans="1:19" ht="15.75" x14ac:dyDescent="0.25">
      <c r="A102" s="204"/>
      <c r="B102" s="207"/>
      <c r="C102" s="278" t="s">
        <v>98</v>
      </c>
      <c r="D102" s="188" t="s">
        <v>742</v>
      </c>
      <c r="E102" s="188" t="s">
        <v>749</v>
      </c>
      <c r="F102" s="188" t="s">
        <v>754</v>
      </c>
      <c r="G102" s="188" t="s">
        <v>758</v>
      </c>
      <c r="H102" s="188" t="s">
        <v>763</v>
      </c>
      <c r="I102" s="188" t="s">
        <v>767</v>
      </c>
      <c r="J102" s="188" t="s">
        <v>773</v>
      </c>
      <c r="K102" s="188" t="s">
        <v>777</v>
      </c>
      <c r="L102" s="327" t="s">
        <v>1577</v>
      </c>
      <c r="M102" s="327" t="s">
        <v>1581</v>
      </c>
      <c r="N102" s="327" t="s">
        <v>783</v>
      </c>
      <c r="O102" s="327" t="s">
        <v>1587</v>
      </c>
      <c r="P102" s="327" t="s">
        <v>1592</v>
      </c>
      <c r="Q102" s="327" t="s">
        <v>1596</v>
      </c>
      <c r="R102" s="327" t="s">
        <v>1598</v>
      </c>
      <c r="S102" s="327" t="s">
        <v>1603</v>
      </c>
    </row>
    <row r="103" spans="1:19" ht="16.5" customHeight="1" x14ac:dyDescent="0.25">
      <c r="A103" s="204"/>
      <c r="B103" s="207"/>
      <c r="C103" s="278" t="s">
        <v>99</v>
      </c>
      <c r="D103" s="188" t="s">
        <v>743</v>
      </c>
      <c r="E103" s="188" t="s">
        <v>750</v>
      </c>
      <c r="F103" s="188" t="s">
        <v>755</v>
      </c>
      <c r="G103" s="188" t="s">
        <v>759</v>
      </c>
      <c r="H103" s="188" t="s">
        <v>764</v>
      </c>
      <c r="I103" s="188" t="s">
        <v>768</v>
      </c>
      <c r="J103" s="188" t="s">
        <v>774</v>
      </c>
      <c r="K103" s="188" t="s">
        <v>778</v>
      </c>
      <c r="L103" s="327" t="s">
        <v>1578</v>
      </c>
      <c r="M103" s="327" t="s">
        <v>1582</v>
      </c>
      <c r="N103" s="327" t="s">
        <v>784</v>
      </c>
      <c r="O103" s="327" t="s">
        <v>1588</v>
      </c>
      <c r="P103" s="327" t="s">
        <v>1593</v>
      </c>
      <c r="Q103" s="327" t="s">
        <v>1597</v>
      </c>
      <c r="R103" s="327" t="s">
        <v>1599</v>
      </c>
      <c r="S103" s="327" t="s">
        <v>1604</v>
      </c>
    </row>
    <row r="104" spans="1:19" ht="16.5" customHeight="1" x14ac:dyDescent="0.25">
      <c r="A104" s="204"/>
      <c r="B104" s="207"/>
      <c r="C104" s="278" t="s">
        <v>100</v>
      </c>
      <c r="D104" s="188" t="s">
        <v>744</v>
      </c>
      <c r="E104" s="188" t="s">
        <v>751</v>
      </c>
      <c r="F104" s="188" t="s">
        <v>645</v>
      </c>
      <c r="G104" s="188" t="s">
        <v>760</v>
      </c>
      <c r="H104" s="188" t="s">
        <v>765</v>
      </c>
      <c r="I104" s="188" t="s">
        <v>769</v>
      </c>
      <c r="J104" s="188" t="s">
        <v>775</v>
      </c>
      <c r="K104" s="188" t="s">
        <v>779</v>
      </c>
      <c r="L104" s="327" t="s">
        <v>1813</v>
      </c>
      <c r="M104" s="327" t="s">
        <v>1814</v>
      </c>
      <c r="N104" s="327" t="s">
        <v>1815</v>
      </c>
      <c r="O104" s="327" t="s">
        <v>1589</v>
      </c>
      <c r="P104" s="327" t="s">
        <v>1563</v>
      </c>
      <c r="Q104" s="327" t="s">
        <v>1482</v>
      </c>
      <c r="R104" s="327" t="s">
        <v>1600</v>
      </c>
      <c r="S104" s="327" t="s">
        <v>1605</v>
      </c>
    </row>
    <row r="105" spans="1:19" ht="18" customHeight="1" x14ac:dyDescent="0.25">
      <c r="A105" s="208"/>
      <c r="B105" s="209"/>
      <c r="C105" s="278" t="s">
        <v>101</v>
      </c>
      <c r="D105" s="188" t="s">
        <v>745</v>
      </c>
      <c r="E105" s="188" t="s">
        <v>1024</v>
      </c>
      <c r="F105" s="188" t="s">
        <v>756</v>
      </c>
      <c r="G105" s="188" t="s">
        <v>1026</v>
      </c>
      <c r="H105" s="188" t="s">
        <v>1028</v>
      </c>
      <c r="I105" s="188" t="s">
        <v>1029</v>
      </c>
      <c r="J105" s="188" t="s">
        <v>1030</v>
      </c>
      <c r="K105" s="190" t="s">
        <v>780</v>
      </c>
      <c r="L105" s="327" t="s">
        <v>1579</v>
      </c>
      <c r="M105" s="327" t="s">
        <v>1583</v>
      </c>
      <c r="N105" s="327" t="s">
        <v>1585</v>
      </c>
      <c r="O105" s="327" t="s">
        <v>1816</v>
      </c>
      <c r="P105" s="327" t="s">
        <v>1594</v>
      </c>
      <c r="Q105" s="327" t="s">
        <v>1595</v>
      </c>
      <c r="R105" s="327" t="s">
        <v>1727</v>
      </c>
      <c r="S105" s="327" t="s">
        <v>1817</v>
      </c>
    </row>
    <row r="106" spans="1:19" ht="18" customHeight="1" x14ac:dyDescent="0.25">
      <c r="A106" s="208"/>
      <c r="B106" s="209"/>
      <c r="C106" s="278" t="s">
        <v>102</v>
      </c>
      <c r="D106" s="188" t="s">
        <v>746</v>
      </c>
      <c r="E106" s="188" t="s">
        <v>1025</v>
      </c>
      <c r="F106" s="188" t="s">
        <v>1025</v>
      </c>
      <c r="G106" s="188" t="s">
        <v>1027</v>
      </c>
      <c r="H106" s="188" t="s">
        <v>1025</v>
      </c>
      <c r="I106" s="188" t="s">
        <v>770</v>
      </c>
      <c r="J106" s="188" t="s">
        <v>1031</v>
      </c>
      <c r="K106" s="188" t="s">
        <v>781</v>
      </c>
      <c r="L106" s="327" t="s">
        <v>1818</v>
      </c>
      <c r="M106" s="327" t="s">
        <v>1584</v>
      </c>
      <c r="N106" s="327" t="s">
        <v>1816</v>
      </c>
      <c r="O106" s="327" t="s">
        <v>1590</v>
      </c>
      <c r="P106" s="327" t="s">
        <v>1595</v>
      </c>
      <c r="Q106" s="327" t="s">
        <v>1595</v>
      </c>
      <c r="R106" s="327" t="s">
        <v>1601</v>
      </c>
      <c r="S106" s="327" t="s">
        <v>1594</v>
      </c>
    </row>
    <row r="107" spans="1:19" ht="16.5" customHeight="1" x14ac:dyDescent="0.25">
      <c r="A107" s="210" t="s">
        <v>786</v>
      </c>
      <c r="B107" s="205">
        <v>1078</v>
      </c>
      <c r="C107" s="279" t="s">
        <v>96</v>
      </c>
      <c r="D107" s="206">
        <v>20</v>
      </c>
      <c r="E107" s="206">
        <v>20</v>
      </c>
      <c r="F107" s="206">
        <v>20</v>
      </c>
      <c r="G107" s="206">
        <v>21</v>
      </c>
      <c r="H107" s="206">
        <v>21</v>
      </c>
      <c r="I107" s="206">
        <v>21</v>
      </c>
      <c r="J107" s="206">
        <v>21</v>
      </c>
      <c r="K107" s="206">
        <v>22</v>
      </c>
      <c r="L107" s="327" t="s">
        <v>1760</v>
      </c>
      <c r="M107" s="327" t="s">
        <v>1760</v>
      </c>
      <c r="N107" s="327" t="s">
        <v>1760</v>
      </c>
      <c r="O107" s="327" t="s">
        <v>1690</v>
      </c>
      <c r="P107" s="327" t="s">
        <v>1690</v>
      </c>
      <c r="Q107" s="327" t="s">
        <v>1690</v>
      </c>
      <c r="R107" s="327" t="s">
        <v>1760</v>
      </c>
      <c r="S107" s="327" t="s">
        <v>1688</v>
      </c>
    </row>
    <row r="108" spans="1:19" ht="18" x14ac:dyDescent="0.25">
      <c r="A108" s="204"/>
      <c r="B108" s="207"/>
      <c r="C108" s="278" t="s">
        <v>1115</v>
      </c>
      <c r="D108" s="190" t="s">
        <v>787</v>
      </c>
      <c r="E108" s="190" t="s">
        <v>794</v>
      </c>
      <c r="F108" s="190" t="s">
        <v>800</v>
      </c>
      <c r="G108" s="190" t="s">
        <v>805</v>
      </c>
      <c r="H108" s="190" t="s">
        <v>810</v>
      </c>
      <c r="I108" s="190" t="s">
        <v>815</v>
      </c>
      <c r="J108" s="190" t="s">
        <v>820</v>
      </c>
      <c r="K108" s="190" t="s">
        <v>825</v>
      </c>
      <c r="L108" s="327" t="s">
        <v>1819</v>
      </c>
      <c r="M108" s="327" t="s">
        <v>1820</v>
      </c>
      <c r="N108" s="327" t="s">
        <v>834</v>
      </c>
      <c r="O108" s="327" t="s">
        <v>1821</v>
      </c>
      <c r="P108" s="327" t="s">
        <v>1822</v>
      </c>
      <c r="Q108" s="327" t="s">
        <v>1823</v>
      </c>
      <c r="R108" s="327" t="s">
        <v>1824</v>
      </c>
      <c r="S108" s="327" t="s">
        <v>1692</v>
      </c>
    </row>
    <row r="109" spans="1:19" ht="16.5" customHeight="1" x14ac:dyDescent="0.25">
      <c r="A109" s="204"/>
      <c r="B109" s="207"/>
      <c r="C109" s="278" t="s">
        <v>97</v>
      </c>
      <c r="D109" s="188" t="s">
        <v>788</v>
      </c>
      <c r="E109" s="188" t="s">
        <v>795</v>
      </c>
      <c r="F109" s="188" t="s">
        <v>801</v>
      </c>
      <c r="G109" s="188" t="s">
        <v>806</v>
      </c>
      <c r="H109" s="188" t="s">
        <v>811</v>
      </c>
      <c r="I109" s="188" t="s">
        <v>816</v>
      </c>
      <c r="J109" s="188" t="s">
        <v>821</v>
      </c>
      <c r="K109" s="188" t="s">
        <v>826</v>
      </c>
      <c r="L109" s="327" t="s">
        <v>833</v>
      </c>
      <c r="M109" s="327" t="s">
        <v>1611</v>
      </c>
      <c r="N109" s="327" t="s">
        <v>835</v>
      </c>
      <c r="O109" s="327" t="s">
        <v>1185</v>
      </c>
      <c r="P109" s="327" t="s">
        <v>1621</v>
      </c>
      <c r="Q109" s="327" t="s">
        <v>1627</v>
      </c>
      <c r="R109" s="327" t="s">
        <v>1633</v>
      </c>
      <c r="S109" s="327" t="s">
        <v>1490</v>
      </c>
    </row>
    <row r="110" spans="1:19" ht="16.5" customHeight="1" x14ac:dyDescent="0.25">
      <c r="A110" s="204"/>
      <c r="B110" s="207"/>
      <c r="C110" s="278" t="s">
        <v>98</v>
      </c>
      <c r="D110" s="188" t="s">
        <v>789</v>
      </c>
      <c r="E110" s="188" t="s">
        <v>796</v>
      </c>
      <c r="F110" s="188" t="s">
        <v>802</v>
      </c>
      <c r="G110" s="188" t="s">
        <v>807</v>
      </c>
      <c r="H110" s="188" t="s">
        <v>812</v>
      </c>
      <c r="I110" s="188" t="s">
        <v>817</v>
      </c>
      <c r="J110" s="188" t="s">
        <v>822</v>
      </c>
      <c r="K110" s="188" t="s">
        <v>827</v>
      </c>
      <c r="L110" s="327" t="s">
        <v>1606</v>
      </c>
      <c r="M110" s="327" t="s">
        <v>1612</v>
      </c>
      <c r="N110" s="327" t="s">
        <v>836</v>
      </c>
      <c r="O110" s="327" t="s">
        <v>1616</v>
      </c>
      <c r="P110" s="327" t="s">
        <v>1622</v>
      </c>
      <c r="Q110" s="327" t="s">
        <v>1628</v>
      </c>
      <c r="R110" s="327" t="s">
        <v>1634</v>
      </c>
      <c r="S110" s="327" t="s">
        <v>1638</v>
      </c>
    </row>
    <row r="111" spans="1:19" ht="16.5" customHeight="1" x14ac:dyDescent="0.25">
      <c r="A111" s="204"/>
      <c r="B111" s="207"/>
      <c r="C111" s="278" t="s">
        <v>99</v>
      </c>
      <c r="D111" s="188" t="s">
        <v>790</v>
      </c>
      <c r="E111" s="188" t="s">
        <v>797</v>
      </c>
      <c r="F111" s="188" t="s">
        <v>803</v>
      </c>
      <c r="G111" s="188" t="s">
        <v>808</v>
      </c>
      <c r="H111" s="188" t="s">
        <v>813</v>
      </c>
      <c r="I111" s="188" t="s">
        <v>818</v>
      </c>
      <c r="J111" s="188" t="s">
        <v>823</v>
      </c>
      <c r="K111" s="188" t="s">
        <v>828</v>
      </c>
      <c r="L111" s="327" t="s">
        <v>1607</v>
      </c>
      <c r="M111" s="327" t="s">
        <v>885</v>
      </c>
      <c r="N111" s="327" t="s">
        <v>1825</v>
      </c>
      <c r="O111" s="327" t="s">
        <v>1617</v>
      </c>
      <c r="P111" s="327" t="s">
        <v>1623</v>
      </c>
      <c r="Q111" s="327" t="s">
        <v>1629</v>
      </c>
      <c r="R111" s="327" t="s">
        <v>1826</v>
      </c>
      <c r="S111" s="327" t="s">
        <v>1826</v>
      </c>
    </row>
    <row r="112" spans="1:19" ht="16.5" customHeight="1" x14ac:dyDescent="0.25">
      <c r="A112" s="204"/>
      <c r="B112" s="207"/>
      <c r="C112" s="278" t="s">
        <v>100</v>
      </c>
      <c r="D112" s="188" t="s">
        <v>791</v>
      </c>
      <c r="E112" s="188" t="s">
        <v>798</v>
      </c>
      <c r="F112" s="188" t="s">
        <v>804</v>
      </c>
      <c r="G112" s="188" t="s">
        <v>809</v>
      </c>
      <c r="H112" s="188" t="s">
        <v>814</v>
      </c>
      <c r="I112" s="188" t="s">
        <v>819</v>
      </c>
      <c r="J112" s="188" t="s">
        <v>824</v>
      </c>
      <c r="K112" s="188" t="s">
        <v>829</v>
      </c>
      <c r="L112" s="327" t="s">
        <v>1608</v>
      </c>
      <c r="M112" s="327" t="s">
        <v>1443</v>
      </c>
      <c r="N112" s="327" t="s">
        <v>1410</v>
      </c>
      <c r="O112" s="327" t="s">
        <v>1618</v>
      </c>
      <c r="P112" s="327" t="s">
        <v>1624</v>
      </c>
      <c r="Q112" s="327" t="s">
        <v>1630</v>
      </c>
      <c r="R112" s="327" t="s">
        <v>1635</v>
      </c>
      <c r="S112" s="327" t="s">
        <v>1639</v>
      </c>
    </row>
    <row r="113" spans="1:19" ht="18" customHeight="1" x14ac:dyDescent="0.25">
      <c r="A113" s="208"/>
      <c r="B113" s="209"/>
      <c r="C113" s="278" t="s">
        <v>101</v>
      </c>
      <c r="D113" s="188" t="s">
        <v>792</v>
      </c>
      <c r="E113" s="188" t="s">
        <v>1032</v>
      </c>
      <c r="F113" s="188" t="s">
        <v>1033</v>
      </c>
      <c r="G113" s="188" t="s">
        <v>1035</v>
      </c>
      <c r="H113" s="188" t="s">
        <v>1037</v>
      </c>
      <c r="I113" s="188" t="s">
        <v>1039</v>
      </c>
      <c r="J113" s="188" t="s">
        <v>1041</v>
      </c>
      <c r="K113" s="190" t="s">
        <v>830</v>
      </c>
      <c r="L113" s="327" t="s">
        <v>1609</v>
      </c>
      <c r="M113" s="327" t="s">
        <v>1609</v>
      </c>
      <c r="N113" s="327" t="s">
        <v>1614</v>
      </c>
      <c r="O113" s="327" t="s">
        <v>1619</v>
      </c>
      <c r="P113" s="327" t="s">
        <v>1625</v>
      </c>
      <c r="Q113" s="327" t="s">
        <v>1631</v>
      </c>
      <c r="R113" s="327" t="s">
        <v>1636</v>
      </c>
      <c r="S113" s="327" t="s">
        <v>1640</v>
      </c>
    </row>
    <row r="114" spans="1:19" ht="18" customHeight="1" x14ac:dyDescent="0.25">
      <c r="A114" s="211"/>
      <c r="B114" s="209"/>
      <c r="C114" s="278" t="s">
        <v>102</v>
      </c>
      <c r="D114" s="190" t="s">
        <v>793</v>
      </c>
      <c r="E114" s="188" t="s">
        <v>799</v>
      </c>
      <c r="F114" s="188" t="s">
        <v>1034</v>
      </c>
      <c r="G114" s="188" t="s">
        <v>1036</v>
      </c>
      <c r="H114" s="188" t="s">
        <v>1038</v>
      </c>
      <c r="I114" s="188" t="s">
        <v>1040</v>
      </c>
      <c r="J114" s="188" t="s">
        <v>1042</v>
      </c>
      <c r="K114" s="188" t="s">
        <v>831</v>
      </c>
      <c r="L114" s="327" t="s">
        <v>1610</v>
      </c>
      <c r="M114" s="327" t="s">
        <v>1613</v>
      </c>
      <c r="N114" s="327" t="s">
        <v>1615</v>
      </c>
      <c r="O114" s="327" t="s">
        <v>1620</v>
      </c>
      <c r="P114" s="327" t="s">
        <v>1626</v>
      </c>
      <c r="Q114" s="327" t="s">
        <v>1632</v>
      </c>
      <c r="R114" s="327" t="s">
        <v>1637</v>
      </c>
      <c r="S114" s="327" t="s">
        <v>1641</v>
      </c>
    </row>
    <row r="115" spans="1:19" ht="15.75" x14ac:dyDescent="0.25">
      <c r="A115" s="204" t="s">
        <v>838</v>
      </c>
      <c r="B115" s="205">
        <v>460</v>
      </c>
      <c r="C115" s="279" t="s">
        <v>96</v>
      </c>
      <c r="D115" s="212">
        <v>19</v>
      </c>
      <c r="E115" s="206">
        <v>19</v>
      </c>
      <c r="F115" s="206">
        <v>19</v>
      </c>
      <c r="G115" s="206">
        <v>19</v>
      </c>
      <c r="H115" s="206">
        <v>19</v>
      </c>
      <c r="I115" s="206">
        <v>19</v>
      </c>
      <c r="J115" s="206">
        <v>19</v>
      </c>
      <c r="K115" s="206">
        <v>23</v>
      </c>
      <c r="L115" s="327" t="s">
        <v>1760</v>
      </c>
      <c r="M115" s="327" t="s">
        <v>1760</v>
      </c>
      <c r="N115" s="327" t="s">
        <v>1760</v>
      </c>
      <c r="O115" s="327" t="s">
        <v>1760</v>
      </c>
      <c r="P115" s="327" t="s">
        <v>1760</v>
      </c>
      <c r="Q115" s="327" t="s">
        <v>1760</v>
      </c>
      <c r="R115" s="327" t="s">
        <v>1760</v>
      </c>
      <c r="S115" s="327" t="s">
        <v>1688</v>
      </c>
    </row>
    <row r="116" spans="1:19" ht="18" x14ac:dyDescent="0.25">
      <c r="A116" s="204"/>
      <c r="B116" s="207"/>
      <c r="C116" s="278" t="s">
        <v>1115</v>
      </c>
      <c r="D116" s="190" t="s">
        <v>839</v>
      </c>
      <c r="E116" s="190" t="s">
        <v>844</v>
      </c>
      <c r="F116" s="190" t="s">
        <v>849</v>
      </c>
      <c r="G116" s="190" t="s">
        <v>832</v>
      </c>
      <c r="H116" s="190" t="s">
        <v>832</v>
      </c>
      <c r="I116" s="190" t="s">
        <v>864</v>
      </c>
      <c r="J116" s="188" t="s">
        <v>868</v>
      </c>
      <c r="K116" s="190" t="s">
        <v>873</v>
      </c>
      <c r="L116" s="327" t="s">
        <v>1827</v>
      </c>
      <c r="M116" s="327" t="s">
        <v>881</v>
      </c>
      <c r="N116" s="327" t="s">
        <v>882</v>
      </c>
      <c r="O116" s="327" t="s">
        <v>1828</v>
      </c>
      <c r="P116" s="327" t="s">
        <v>1829</v>
      </c>
      <c r="Q116" s="327" t="s">
        <v>1830</v>
      </c>
      <c r="R116" s="327" t="s">
        <v>1823</v>
      </c>
      <c r="S116" s="327" t="s">
        <v>1831</v>
      </c>
    </row>
    <row r="117" spans="1:19" ht="15.75" x14ac:dyDescent="0.25">
      <c r="A117" s="204"/>
      <c r="B117" s="207"/>
      <c r="C117" s="278" t="s">
        <v>97</v>
      </c>
      <c r="D117" s="214" t="s">
        <v>840</v>
      </c>
      <c r="E117" s="188" t="s">
        <v>524</v>
      </c>
      <c r="F117" s="188" t="s">
        <v>850</v>
      </c>
      <c r="G117" s="188" t="s">
        <v>205</v>
      </c>
      <c r="H117" s="188" t="s">
        <v>859</v>
      </c>
      <c r="I117" s="188" t="s">
        <v>301</v>
      </c>
      <c r="J117" s="188" t="s">
        <v>869</v>
      </c>
      <c r="K117" s="188" t="s">
        <v>874</v>
      </c>
      <c r="L117" s="327" t="s">
        <v>1642</v>
      </c>
      <c r="M117" s="327" t="s">
        <v>1644</v>
      </c>
      <c r="N117" s="327" t="s">
        <v>883</v>
      </c>
      <c r="O117" s="327" t="s">
        <v>1832</v>
      </c>
      <c r="P117" s="327" t="s">
        <v>1653</v>
      </c>
      <c r="Q117" s="327" t="s">
        <v>1659</v>
      </c>
      <c r="R117" s="327" t="s">
        <v>1663</v>
      </c>
      <c r="S117" s="327" t="s">
        <v>1668</v>
      </c>
    </row>
    <row r="118" spans="1:19" ht="15.75" x14ac:dyDescent="0.25">
      <c r="A118" s="204"/>
      <c r="B118" s="207"/>
      <c r="C118" s="278" t="s">
        <v>98</v>
      </c>
      <c r="D118" s="214" t="s">
        <v>841</v>
      </c>
      <c r="E118" s="188" t="s">
        <v>845</v>
      </c>
      <c r="F118" s="188" t="s">
        <v>851</v>
      </c>
      <c r="G118" s="188" t="s">
        <v>855</v>
      </c>
      <c r="H118" s="188" t="s">
        <v>860</v>
      </c>
      <c r="I118" s="188" t="s">
        <v>865</v>
      </c>
      <c r="J118" s="188" t="s">
        <v>870</v>
      </c>
      <c r="K118" s="188" t="s">
        <v>875</v>
      </c>
      <c r="L118" s="327" t="s">
        <v>879</v>
      </c>
      <c r="M118" s="327" t="s">
        <v>1645</v>
      </c>
      <c r="N118" s="327" t="s">
        <v>884</v>
      </c>
      <c r="O118" s="327" t="s">
        <v>1650</v>
      </c>
      <c r="P118" s="327" t="s">
        <v>1654</v>
      </c>
      <c r="Q118" s="327" t="s">
        <v>1660</v>
      </c>
      <c r="R118" s="327" t="s">
        <v>1664</v>
      </c>
      <c r="S118" s="327" t="s">
        <v>1669</v>
      </c>
    </row>
    <row r="119" spans="1:19" ht="15.75" x14ac:dyDescent="0.25">
      <c r="A119" s="204"/>
      <c r="B119" s="207"/>
      <c r="C119" s="278" t="s">
        <v>99</v>
      </c>
      <c r="D119" s="214" t="s">
        <v>842</v>
      </c>
      <c r="E119" s="190" t="s">
        <v>846</v>
      </c>
      <c r="F119" s="188" t="s">
        <v>852</v>
      </c>
      <c r="G119" s="188" t="s">
        <v>856</v>
      </c>
      <c r="H119" s="188" t="s">
        <v>861</v>
      </c>
      <c r="I119" s="188" t="s">
        <v>866</v>
      </c>
      <c r="J119" s="188" t="s">
        <v>871</v>
      </c>
      <c r="K119" s="188" t="s">
        <v>876</v>
      </c>
      <c r="L119" s="327" t="s">
        <v>1643</v>
      </c>
      <c r="M119" s="327" t="s">
        <v>1646</v>
      </c>
      <c r="N119" s="327" t="s">
        <v>885</v>
      </c>
      <c r="O119" s="327" t="s">
        <v>1651</v>
      </c>
      <c r="P119" s="327" t="s">
        <v>1655</v>
      </c>
      <c r="Q119" s="327" t="s">
        <v>1661</v>
      </c>
      <c r="R119" s="327" t="s">
        <v>1665</v>
      </c>
      <c r="S119" s="327" t="s">
        <v>1670</v>
      </c>
    </row>
    <row r="120" spans="1:19" ht="15.75" x14ac:dyDescent="0.25">
      <c r="A120" s="204"/>
      <c r="B120" s="207"/>
      <c r="C120" s="278" t="s">
        <v>100</v>
      </c>
      <c r="D120" s="214" t="s">
        <v>843</v>
      </c>
      <c r="E120" s="188" t="s">
        <v>847</v>
      </c>
      <c r="F120" s="188" t="s">
        <v>853</v>
      </c>
      <c r="G120" s="190" t="s">
        <v>857</v>
      </c>
      <c r="H120" s="188" t="s">
        <v>862</v>
      </c>
      <c r="I120" s="188" t="s">
        <v>867</v>
      </c>
      <c r="J120" s="188" t="s">
        <v>872</v>
      </c>
      <c r="K120" s="188" t="s">
        <v>877</v>
      </c>
      <c r="L120" s="327" t="s">
        <v>1273</v>
      </c>
      <c r="M120" s="327" t="s">
        <v>1647</v>
      </c>
      <c r="N120" s="327" t="s">
        <v>1649</v>
      </c>
      <c r="O120" s="327" t="s">
        <v>1253</v>
      </c>
      <c r="P120" s="327" t="s">
        <v>1656</v>
      </c>
      <c r="Q120" s="327" t="s">
        <v>1574</v>
      </c>
      <c r="R120" s="327" t="s">
        <v>1253</v>
      </c>
      <c r="S120" s="327" t="s">
        <v>1671</v>
      </c>
    </row>
    <row r="121" spans="1:19" ht="17.25" x14ac:dyDescent="0.25">
      <c r="A121" s="204"/>
      <c r="B121" s="207"/>
      <c r="C121" s="278" t="s">
        <v>101</v>
      </c>
      <c r="D121" s="213" t="s">
        <v>419</v>
      </c>
      <c r="E121" s="190" t="s">
        <v>470</v>
      </c>
      <c r="F121" s="188" t="s">
        <v>1043</v>
      </c>
      <c r="G121" s="188" t="s">
        <v>1044</v>
      </c>
      <c r="H121" s="188" t="s">
        <v>1045</v>
      </c>
      <c r="I121" s="190" t="s">
        <v>361</v>
      </c>
      <c r="J121" s="190" t="s">
        <v>367</v>
      </c>
      <c r="K121" s="190" t="s">
        <v>878</v>
      </c>
      <c r="L121" s="327" t="s">
        <v>1833</v>
      </c>
      <c r="M121" s="327" t="s">
        <v>1648</v>
      </c>
      <c r="N121" s="327" t="s">
        <v>887</v>
      </c>
      <c r="O121" s="327" t="s">
        <v>1375</v>
      </c>
      <c r="P121" s="327" t="s">
        <v>1657</v>
      </c>
      <c r="Q121" s="327" t="s">
        <v>888</v>
      </c>
      <c r="R121" s="327" t="s">
        <v>1666</v>
      </c>
      <c r="S121" s="327" t="s">
        <v>1672</v>
      </c>
    </row>
    <row r="122" spans="1:19" ht="15.75" x14ac:dyDescent="0.25">
      <c r="A122" s="268"/>
      <c r="B122" s="269"/>
      <c r="C122" s="277" t="s">
        <v>102</v>
      </c>
      <c r="D122" s="214" t="s">
        <v>367</v>
      </c>
      <c r="E122" s="188" t="s">
        <v>848</v>
      </c>
      <c r="F122" s="188" t="s">
        <v>854</v>
      </c>
      <c r="G122" s="188" t="s">
        <v>858</v>
      </c>
      <c r="H122" s="188" t="s">
        <v>863</v>
      </c>
      <c r="I122" s="188" t="s">
        <v>361</v>
      </c>
      <c r="J122" s="190" t="s">
        <v>367</v>
      </c>
      <c r="K122" s="188" t="s">
        <v>367</v>
      </c>
      <c r="L122" s="327" t="s">
        <v>880</v>
      </c>
      <c r="M122" s="327" t="s">
        <v>1834</v>
      </c>
      <c r="N122" s="327" t="s">
        <v>886</v>
      </c>
      <c r="O122" s="327" t="s">
        <v>1652</v>
      </c>
      <c r="P122" s="327" t="s">
        <v>1658</v>
      </c>
      <c r="Q122" s="327" t="s">
        <v>1662</v>
      </c>
      <c r="R122" s="327" t="s">
        <v>1667</v>
      </c>
      <c r="S122" s="327" t="s">
        <v>1673</v>
      </c>
    </row>
    <row r="123" spans="1:19" x14ac:dyDescent="0.25">
      <c r="A123" s="274" t="s">
        <v>1114</v>
      </c>
      <c r="B123" s="273"/>
      <c r="C123" s="276"/>
      <c r="D123" s="276"/>
      <c r="E123" s="276"/>
      <c r="F123" s="276"/>
      <c r="G123" s="276"/>
      <c r="H123" s="276"/>
      <c r="I123" s="276"/>
      <c r="J123" s="276"/>
      <c r="K123" s="275"/>
    </row>
    <row r="124" spans="1:19" x14ac:dyDescent="0.25">
      <c r="A124" s="274" t="s">
        <v>1113</v>
      </c>
      <c r="B124" s="273"/>
      <c r="C124" s="273"/>
      <c r="D124" s="273"/>
      <c r="E124" s="273"/>
      <c r="F124" s="273"/>
      <c r="G124" s="273"/>
      <c r="H124" s="273"/>
      <c r="I124" s="273"/>
      <c r="J124" s="273"/>
      <c r="K124" s="272"/>
    </row>
    <row r="125" spans="1:19" x14ac:dyDescent="0.25">
      <c r="A125" s="271" t="s">
        <v>889</v>
      </c>
      <c r="B125" s="271"/>
      <c r="C125" s="271"/>
      <c r="D125" s="271"/>
      <c r="E125" s="271"/>
      <c r="F125" s="271"/>
      <c r="G125" s="271"/>
      <c r="H125" s="271"/>
      <c r="I125" s="271"/>
      <c r="J125" s="271"/>
      <c r="K125" s="271"/>
    </row>
    <row r="250" spans="12:15" x14ac:dyDescent="0.25">
      <c r="L250" s="4"/>
      <c r="M250" s="4"/>
      <c r="N250" s="4"/>
      <c r="O250" s="4"/>
    </row>
  </sheetData>
  <mergeCells count="1">
    <mergeCell ref="A1:S1"/>
  </mergeCells>
  <pageMargins left="0.49" right="0.54" top="0.43307086614173229" bottom="0.39370078740157483" header="0.31496062992125984" footer="0.31496062992125984"/>
  <pageSetup scale="63" fitToHeight="0" orientation="portrait" r:id="rId1"/>
  <ignoredErrors>
    <ignoredError sqref="L3"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8"/>
  <sheetViews>
    <sheetView tabSelected="1" view="pageBreakPreview" topLeftCell="C1" zoomScale="85" zoomScaleNormal="100" zoomScaleSheetLayoutView="85" workbookViewId="0">
      <selection activeCell="L1" sqref="L1:V1"/>
    </sheetView>
  </sheetViews>
  <sheetFormatPr defaultRowHeight="15" x14ac:dyDescent="0.25"/>
  <cols>
    <col min="1" max="1" width="9.140625" style="21"/>
    <col min="2" max="2" width="19.7109375" style="21" customWidth="1"/>
    <col min="3" max="8" width="9.140625" style="21"/>
    <col min="9" max="12" width="9" style="21" bestFit="1" customWidth="1"/>
    <col min="13" max="13" width="17.28515625" style="21" customWidth="1"/>
    <col min="14" max="14" width="9.7109375" style="21" customWidth="1"/>
    <col min="15" max="17" width="9" style="21" bestFit="1" customWidth="1"/>
    <col min="18" max="18" width="11.28515625" style="21" bestFit="1" customWidth="1"/>
    <col min="19" max="19" width="10.140625" style="21" bestFit="1" customWidth="1"/>
    <col min="20" max="20" width="9" style="21" bestFit="1" customWidth="1"/>
    <col min="21" max="21" width="10.140625" style="21" bestFit="1" customWidth="1"/>
    <col min="22" max="22" width="9" style="21" bestFit="1" customWidth="1"/>
    <col min="23" max="16384" width="9.140625" style="21"/>
  </cols>
  <sheetData>
    <row r="1" spans="1:22" ht="35.25" customHeight="1" x14ac:dyDescent="0.25">
      <c r="A1" s="415" t="s">
        <v>1840</v>
      </c>
      <c r="B1" s="415"/>
      <c r="C1" s="415"/>
      <c r="D1" s="415"/>
      <c r="E1" s="415"/>
      <c r="F1" s="415"/>
      <c r="G1" s="415"/>
      <c r="H1" s="415"/>
      <c r="I1" s="415"/>
      <c r="J1" s="415"/>
      <c r="K1" s="415"/>
      <c r="L1" s="415" t="s">
        <v>1840</v>
      </c>
      <c r="M1" s="415"/>
      <c r="N1" s="415"/>
      <c r="O1" s="415"/>
      <c r="P1" s="415"/>
      <c r="Q1" s="415"/>
      <c r="R1" s="415"/>
      <c r="S1" s="415"/>
      <c r="T1" s="415"/>
      <c r="U1" s="415"/>
      <c r="V1" s="415"/>
    </row>
    <row r="2" spans="1:22" s="76" customFormat="1" ht="33.6" customHeight="1" x14ac:dyDescent="0.25">
      <c r="A2" s="416" t="s">
        <v>890</v>
      </c>
      <c r="B2" s="418" t="s">
        <v>891</v>
      </c>
      <c r="C2" s="413" t="s">
        <v>892</v>
      </c>
      <c r="D2" s="413"/>
      <c r="E2" s="413"/>
      <c r="F2" s="413" t="s">
        <v>97</v>
      </c>
      <c r="G2" s="413"/>
      <c r="H2" s="413"/>
      <c r="I2" s="413" t="s">
        <v>1108</v>
      </c>
      <c r="J2" s="413"/>
      <c r="K2" s="420"/>
      <c r="L2" s="416" t="s">
        <v>890</v>
      </c>
      <c r="M2" s="418" t="s">
        <v>891</v>
      </c>
      <c r="N2" s="413" t="s">
        <v>893</v>
      </c>
      <c r="O2" s="413"/>
      <c r="P2" s="413"/>
      <c r="Q2" s="413" t="s">
        <v>894</v>
      </c>
      <c r="R2" s="413"/>
      <c r="S2" s="413"/>
      <c r="T2" s="413" t="s">
        <v>895</v>
      </c>
      <c r="U2" s="413"/>
      <c r="V2" s="413"/>
    </row>
    <row r="3" spans="1:22" x14ac:dyDescent="0.25">
      <c r="A3" s="417"/>
      <c r="B3" s="419"/>
      <c r="C3" s="266" t="s">
        <v>896</v>
      </c>
      <c r="D3" s="266" t="s">
        <v>897</v>
      </c>
      <c r="E3" s="266" t="s">
        <v>898</v>
      </c>
      <c r="F3" s="266" t="s">
        <v>896</v>
      </c>
      <c r="G3" s="266" t="s">
        <v>897</v>
      </c>
      <c r="H3" s="266" t="s">
        <v>898</v>
      </c>
      <c r="I3" s="266" t="s">
        <v>896</v>
      </c>
      <c r="J3" s="266" t="s">
        <v>897</v>
      </c>
      <c r="K3" s="267" t="s">
        <v>898</v>
      </c>
      <c r="L3" s="417"/>
      <c r="M3" s="419"/>
      <c r="N3" s="266" t="s">
        <v>896</v>
      </c>
      <c r="O3" s="266" t="s">
        <v>897</v>
      </c>
      <c r="P3" s="266" t="s">
        <v>898</v>
      </c>
      <c r="Q3" s="266" t="s">
        <v>896</v>
      </c>
      <c r="R3" s="266" t="s">
        <v>897</v>
      </c>
      <c r="S3" s="266" t="s">
        <v>898</v>
      </c>
      <c r="T3" s="266" t="s">
        <v>896</v>
      </c>
      <c r="U3" s="266" t="s">
        <v>897</v>
      </c>
      <c r="V3" s="266" t="s">
        <v>898</v>
      </c>
    </row>
    <row r="4" spans="1:22" x14ac:dyDescent="0.25">
      <c r="A4" s="259">
        <v>1</v>
      </c>
      <c r="B4" s="260" t="s">
        <v>3</v>
      </c>
      <c r="C4" s="261">
        <v>0</v>
      </c>
      <c r="D4" s="261">
        <v>11.7</v>
      </c>
      <c r="E4" s="261">
        <v>6.6</v>
      </c>
      <c r="F4" s="261">
        <v>2</v>
      </c>
      <c r="G4" s="261">
        <v>9.6</v>
      </c>
      <c r="H4" s="261">
        <v>7.8</v>
      </c>
      <c r="I4" s="261">
        <v>76</v>
      </c>
      <c r="J4" s="261">
        <v>14920</v>
      </c>
      <c r="K4" s="262">
        <v>641</v>
      </c>
      <c r="L4" s="259">
        <v>1</v>
      </c>
      <c r="M4" s="260" t="s">
        <v>3</v>
      </c>
      <c r="N4" s="261">
        <v>0.1</v>
      </c>
      <c r="O4" s="261">
        <v>50</v>
      </c>
      <c r="P4" s="261">
        <v>2.7</v>
      </c>
      <c r="Q4" s="261">
        <v>3</v>
      </c>
      <c r="R4" s="261">
        <v>28000</v>
      </c>
      <c r="S4" s="261">
        <v>1888</v>
      </c>
      <c r="T4" s="261">
        <v>0</v>
      </c>
      <c r="U4" s="261">
        <v>800</v>
      </c>
      <c r="V4" s="261">
        <v>44</v>
      </c>
    </row>
    <row r="5" spans="1:22" x14ac:dyDescent="0.25">
      <c r="A5" s="15">
        <v>2</v>
      </c>
      <c r="B5" s="23" t="s">
        <v>5</v>
      </c>
      <c r="C5" s="263">
        <v>0</v>
      </c>
      <c r="D5" s="263">
        <v>18</v>
      </c>
      <c r="E5" s="263">
        <v>7.2</v>
      </c>
      <c r="F5" s="263">
        <v>5.8</v>
      </c>
      <c r="G5" s="263">
        <v>8.1</v>
      </c>
      <c r="H5" s="263">
        <v>7.2</v>
      </c>
      <c r="I5" s="263">
        <v>43</v>
      </c>
      <c r="J5" s="263">
        <v>868</v>
      </c>
      <c r="K5" s="264">
        <v>193</v>
      </c>
      <c r="L5" s="15">
        <v>2</v>
      </c>
      <c r="M5" s="23" t="s">
        <v>5</v>
      </c>
      <c r="N5" s="263">
        <v>0.3</v>
      </c>
      <c r="O5" s="263">
        <v>32</v>
      </c>
      <c r="P5" s="263">
        <v>1.9</v>
      </c>
      <c r="Q5" s="263">
        <v>1</v>
      </c>
      <c r="R5" s="263">
        <v>240000</v>
      </c>
      <c r="S5" s="263">
        <v>3816</v>
      </c>
      <c r="T5" s="263">
        <v>0</v>
      </c>
      <c r="U5" s="263">
        <v>24000</v>
      </c>
      <c r="V5" s="263">
        <v>653</v>
      </c>
    </row>
    <row r="6" spans="1:22" x14ac:dyDescent="0.25">
      <c r="A6" s="15">
        <v>3</v>
      </c>
      <c r="B6" s="23" t="s">
        <v>6</v>
      </c>
      <c r="C6" s="263">
        <v>2.6</v>
      </c>
      <c r="D6" s="263">
        <v>9.4</v>
      </c>
      <c r="E6" s="263">
        <v>8.4</v>
      </c>
      <c r="F6" s="263">
        <v>7.1</v>
      </c>
      <c r="G6" s="263">
        <v>8.6</v>
      </c>
      <c r="H6" s="263">
        <v>8</v>
      </c>
      <c r="I6" s="263">
        <v>162</v>
      </c>
      <c r="J6" s="263">
        <v>476</v>
      </c>
      <c r="K6" s="264">
        <v>329</v>
      </c>
      <c r="L6" s="15">
        <v>3</v>
      </c>
      <c r="M6" s="23" t="s">
        <v>6</v>
      </c>
      <c r="N6" s="263">
        <v>1.7</v>
      </c>
      <c r="O6" s="263">
        <v>2.9</v>
      </c>
      <c r="P6" s="263">
        <v>2.2999999999999998</v>
      </c>
      <c r="Q6" s="263">
        <v>700</v>
      </c>
      <c r="R6" s="263">
        <v>90000</v>
      </c>
      <c r="S6" s="263">
        <v>11707</v>
      </c>
      <c r="T6" s="263">
        <v>300</v>
      </c>
      <c r="U6" s="263">
        <v>50000</v>
      </c>
      <c r="V6" s="263">
        <v>4823</v>
      </c>
    </row>
    <row r="7" spans="1:22" x14ac:dyDescent="0.25">
      <c r="A7" s="15">
        <v>4</v>
      </c>
      <c r="B7" s="23" t="s">
        <v>7</v>
      </c>
      <c r="C7" s="263">
        <v>0.8</v>
      </c>
      <c r="D7" s="263">
        <v>8.5</v>
      </c>
      <c r="E7" s="263">
        <v>7.3</v>
      </c>
      <c r="F7" s="263">
        <v>7</v>
      </c>
      <c r="G7" s="263">
        <v>8.8000000000000007</v>
      </c>
      <c r="H7" s="263">
        <v>7.7</v>
      </c>
      <c r="I7" s="263">
        <v>85.5</v>
      </c>
      <c r="J7" s="263">
        <v>755</v>
      </c>
      <c r="K7" s="264">
        <v>258</v>
      </c>
      <c r="L7" s="15">
        <v>4</v>
      </c>
      <c r="M7" s="23" t="s">
        <v>7</v>
      </c>
      <c r="N7" s="263">
        <v>0.2</v>
      </c>
      <c r="O7" s="263">
        <v>3.4</v>
      </c>
      <c r="P7" s="263">
        <v>1.6</v>
      </c>
      <c r="Q7" s="263">
        <v>4</v>
      </c>
      <c r="R7" s="263">
        <v>1100</v>
      </c>
      <c r="S7" s="263">
        <v>110</v>
      </c>
      <c r="T7" s="263">
        <v>0</v>
      </c>
      <c r="U7" s="263">
        <v>0</v>
      </c>
      <c r="V7" s="263">
        <v>0</v>
      </c>
    </row>
    <row r="8" spans="1:22" x14ac:dyDescent="0.25">
      <c r="A8" s="15">
        <v>5</v>
      </c>
      <c r="B8" s="23" t="s">
        <v>899</v>
      </c>
      <c r="C8" s="263" t="s">
        <v>81</v>
      </c>
      <c r="D8" s="263" t="s">
        <v>81</v>
      </c>
      <c r="E8" s="263" t="s">
        <v>81</v>
      </c>
      <c r="F8" s="263">
        <v>7.2</v>
      </c>
      <c r="G8" s="263">
        <v>8.1</v>
      </c>
      <c r="H8" s="263">
        <v>7.6</v>
      </c>
      <c r="I8" s="263">
        <v>202</v>
      </c>
      <c r="J8" s="263">
        <v>348</v>
      </c>
      <c r="K8" s="264">
        <v>277</v>
      </c>
      <c r="L8" s="15">
        <v>5</v>
      </c>
      <c r="M8" s="23" t="s">
        <v>899</v>
      </c>
      <c r="N8" s="263" t="s">
        <v>81</v>
      </c>
      <c r="O8" s="263" t="s">
        <v>81</v>
      </c>
      <c r="P8" s="263" t="s">
        <v>81</v>
      </c>
      <c r="Q8" s="263" t="s">
        <v>81</v>
      </c>
      <c r="R8" s="263" t="s">
        <v>81</v>
      </c>
      <c r="S8" s="263" t="s">
        <v>81</v>
      </c>
      <c r="T8" s="263" t="s">
        <v>81</v>
      </c>
      <c r="U8" s="263" t="s">
        <v>81</v>
      </c>
      <c r="V8" s="263" t="s">
        <v>81</v>
      </c>
    </row>
    <row r="9" spans="1:22" x14ac:dyDescent="0.25">
      <c r="A9" s="15">
        <v>6</v>
      </c>
      <c r="B9" s="23" t="s">
        <v>8</v>
      </c>
      <c r="C9" s="263">
        <v>0</v>
      </c>
      <c r="D9" s="263">
        <v>10.5</v>
      </c>
      <c r="E9" s="263">
        <v>2.6</v>
      </c>
      <c r="F9" s="263">
        <v>7.1</v>
      </c>
      <c r="G9" s="263">
        <v>8.3000000000000007</v>
      </c>
      <c r="H9" s="263">
        <v>7.7</v>
      </c>
      <c r="I9" s="263">
        <v>230</v>
      </c>
      <c r="J9" s="263">
        <v>1590</v>
      </c>
      <c r="K9" s="264">
        <v>767</v>
      </c>
      <c r="L9" s="15">
        <v>6</v>
      </c>
      <c r="M9" s="23" t="s">
        <v>8</v>
      </c>
      <c r="N9" s="263">
        <v>1</v>
      </c>
      <c r="O9" s="263">
        <v>70</v>
      </c>
      <c r="P9" s="263">
        <v>19.899999999999999</v>
      </c>
      <c r="Q9" s="263">
        <v>19000</v>
      </c>
      <c r="R9" s="263">
        <v>103000000</v>
      </c>
      <c r="S9" s="263">
        <v>12024579</v>
      </c>
      <c r="T9" s="263">
        <v>500</v>
      </c>
      <c r="U9" s="263">
        <v>10900000</v>
      </c>
      <c r="V9" s="263">
        <v>1256411</v>
      </c>
    </row>
    <row r="10" spans="1:22" x14ac:dyDescent="0.25">
      <c r="A10" s="15">
        <v>7</v>
      </c>
      <c r="B10" s="23" t="s">
        <v>9</v>
      </c>
      <c r="C10" s="263">
        <v>3.6</v>
      </c>
      <c r="D10" s="263">
        <v>8.1</v>
      </c>
      <c r="E10" s="263">
        <v>6.5</v>
      </c>
      <c r="F10" s="263">
        <v>6.6</v>
      </c>
      <c r="G10" s="263">
        <v>8</v>
      </c>
      <c r="H10" s="263">
        <v>7.2</v>
      </c>
      <c r="I10" s="263">
        <v>8.1999999999999993</v>
      </c>
      <c r="J10" s="263">
        <v>1370</v>
      </c>
      <c r="K10" s="264">
        <v>118</v>
      </c>
      <c r="L10" s="15">
        <v>7</v>
      </c>
      <c r="M10" s="23" t="s">
        <v>9</v>
      </c>
      <c r="N10" s="263">
        <v>0.7</v>
      </c>
      <c r="O10" s="263">
        <v>4.7</v>
      </c>
      <c r="P10" s="263">
        <v>2</v>
      </c>
      <c r="Q10" s="263">
        <v>4</v>
      </c>
      <c r="R10" s="263">
        <v>5400</v>
      </c>
      <c r="S10" s="263">
        <v>511</v>
      </c>
      <c r="T10" s="263">
        <v>2</v>
      </c>
      <c r="U10" s="263">
        <v>1300</v>
      </c>
      <c r="V10" s="263">
        <v>168</v>
      </c>
    </row>
    <row r="11" spans="1:22" x14ac:dyDescent="0.25">
      <c r="A11" s="15">
        <v>8</v>
      </c>
      <c r="B11" s="23" t="s">
        <v>10</v>
      </c>
      <c r="C11" s="263">
        <v>0</v>
      </c>
      <c r="D11" s="263">
        <v>12.8</v>
      </c>
      <c r="E11" s="263">
        <v>6.1</v>
      </c>
      <c r="F11" s="263">
        <v>6.8</v>
      </c>
      <c r="G11" s="263">
        <v>8.9</v>
      </c>
      <c r="H11" s="263">
        <v>8</v>
      </c>
      <c r="I11" s="263">
        <v>138</v>
      </c>
      <c r="J11" s="263">
        <v>55300</v>
      </c>
      <c r="K11" s="264">
        <v>2627</v>
      </c>
      <c r="L11" s="15">
        <v>8</v>
      </c>
      <c r="M11" s="23" t="s">
        <v>10</v>
      </c>
      <c r="N11" s="263">
        <v>0.1</v>
      </c>
      <c r="O11" s="263">
        <v>50</v>
      </c>
      <c r="P11" s="263">
        <v>4.4000000000000004</v>
      </c>
      <c r="Q11" s="263">
        <v>0</v>
      </c>
      <c r="R11" s="263">
        <v>2100000</v>
      </c>
      <c r="S11" s="263">
        <v>31885</v>
      </c>
      <c r="T11" s="263">
        <v>0</v>
      </c>
      <c r="U11" s="263">
        <v>460000</v>
      </c>
      <c r="V11" s="263">
        <v>12567</v>
      </c>
    </row>
    <row r="12" spans="1:22" x14ac:dyDescent="0.25">
      <c r="A12" s="15">
        <v>9</v>
      </c>
      <c r="B12" s="23" t="s">
        <v>11</v>
      </c>
      <c r="C12" s="263">
        <v>0.42</v>
      </c>
      <c r="D12" s="263">
        <v>10.6</v>
      </c>
      <c r="E12" s="263">
        <v>7.3</v>
      </c>
      <c r="F12" s="263">
        <v>4.5</v>
      </c>
      <c r="G12" s="263">
        <v>8.6999999999999993</v>
      </c>
      <c r="H12" s="263">
        <v>7.6</v>
      </c>
      <c r="I12" s="263">
        <v>150</v>
      </c>
      <c r="J12" s="263">
        <v>3640</v>
      </c>
      <c r="K12" s="264">
        <v>665</v>
      </c>
      <c r="L12" s="15">
        <v>9</v>
      </c>
      <c r="M12" s="23" t="s">
        <v>11</v>
      </c>
      <c r="N12" s="263">
        <v>1</v>
      </c>
      <c r="O12" s="263">
        <v>590</v>
      </c>
      <c r="P12" s="263">
        <v>18.8</v>
      </c>
      <c r="Q12" s="263">
        <v>112000</v>
      </c>
      <c r="R12" s="263">
        <v>6600000</v>
      </c>
      <c r="S12" s="263">
        <v>804484</v>
      </c>
      <c r="T12" s="263">
        <v>180</v>
      </c>
      <c r="U12" s="263">
        <v>760000</v>
      </c>
      <c r="V12" s="263">
        <v>76726</v>
      </c>
    </row>
    <row r="13" spans="1:22" x14ac:dyDescent="0.25">
      <c r="A13" s="15">
        <v>10</v>
      </c>
      <c r="B13" s="23" t="s">
        <v>12</v>
      </c>
      <c r="C13" s="263">
        <v>2.2000000000000002</v>
      </c>
      <c r="D13" s="263">
        <v>13.3</v>
      </c>
      <c r="E13" s="263">
        <v>8.8000000000000007</v>
      </c>
      <c r="F13" s="263">
        <v>7</v>
      </c>
      <c r="G13" s="263">
        <v>8.6999999999999993</v>
      </c>
      <c r="H13" s="263">
        <v>7.8</v>
      </c>
      <c r="I13" s="263">
        <v>53</v>
      </c>
      <c r="J13" s="263">
        <v>1495</v>
      </c>
      <c r="K13" s="264">
        <v>324</v>
      </c>
      <c r="L13" s="15">
        <v>10</v>
      </c>
      <c r="M13" s="23" t="s">
        <v>12</v>
      </c>
      <c r="N13" s="263">
        <v>0.1</v>
      </c>
      <c r="O13" s="263">
        <v>7.6</v>
      </c>
      <c r="P13" s="263">
        <v>0.7</v>
      </c>
      <c r="Q13" s="263">
        <v>2</v>
      </c>
      <c r="R13" s="263">
        <v>4400000</v>
      </c>
      <c r="S13" s="263">
        <v>127730</v>
      </c>
      <c r="T13" s="263">
        <v>0</v>
      </c>
      <c r="U13" s="263">
        <v>430000</v>
      </c>
      <c r="V13" s="263">
        <v>6349</v>
      </c>
    </row>
    <row r="14" spans="1:22" x14ac:dyDescent="0.25">
      <c r="A14" s="15">
        <v>11</v>
      </c>
      <c r="B14" s="23" t="s">
        <v>13</v>
      </c>
      <c r="C14" s="263">
        <v>1.8</v>
      </c>
      <c r="D14" s="263">
        <v>9.8000000000000007</v>
      </c>
      <c r="E14" s="263">
        <v>7.5</v>
      </c>
      <c r="F14" s="263">
        <v>6.7</v>
      </c>
      <c r="G14" s="263">
        <v>8.8000000000000007</v>
      </c>
      <c r="H14" s="263">
        <v>7.6</v>
      </c>
      <c r="I14" s="263">
        <v>163</v>
      </c>
      <c r="J14" s="263">
        <v>548</v>
      </c>
      <c r="K14" s="264">
        <v>247</v>
      </c>
      <c r="L14" s="15">
        <v>11</v>
      </c>
      <c r="M14" s="23" t="s">
        <v>13</v>
      </c>
      <c r="N14" s="263">
        <v>0.1</v>
      </c>
      <c r="O14" s="263">
        <v>40</v>
      </c>
      <c r="P14" s="263">
        <v>2.4</v>
      </c>
      <c r="Q14" s="263" t="s">
        <v>81</v>
      </c>
      <c r="R14" s="263" t="s">
        <v>81</v>
      </c>
      <c r="S14" s="263" t="s">
        <v>81</v>
      </c>
      <c r="T14" s="263" t="s">
        <v>81</v>
      </c>
      <c r="U14" s="263" t="s">
        <v>81</v>
      </c>
      <c r="V14" s="263" t="s">
        <v>81</v>
      </c>
    </row>
    <row r="15" spans="1:22" x14ac:dyDescent="0.25">
      <c r="A15" s="15">
        <v>12</v>
      </c>
      <c r="B15" s="23" t="s">
        <v>14</v>
      </c>
      <c r="C15" s="263">
        <v>5.0999999999999996</v>
      </c>
      <c r="D15" s="263">
        <v>8.9</v>
      </c>
      <c r="E15" s="263">
        <v>7.6</v>
      </c>
      <c r="F15" s="263">
        <v>6</v>
      </c>
      <c r="G15" s="263">
        <v>7.8</v>
      </c>
      <c r="H15" s="263">
        <v>7</v>
      </c>
      <c r="I15" s="263" t="s">
        <v>81</v>
      </c>
      <c r="J15" s="263" t="s">
        <v>81</v>
      </c>
      <c r="K15" s="264" t="s">
        <v>81</v>
      </c>
      <c r="L15" s="15">
        <v>12</v>
      </c>
      <c r="M15" s="23" t="s">
        <v>14</v>
      </c>
      <c r="N15" s="263">
        <v>0.4</v>
      </c>
      <c r="O15" s="263">
        <v>10.5</v>
      </c>
      <c r="P15" s="263">
        <v>2.9</v>
      </c>
      <c r="Q15" s="263">
        <v>750</v>
      </c>
      <c r="R15" s="263">
        <v>2400</v>
      </c>
      <c r="S15" s="263">
        <v>1516</v>
      </c>
      <c r="T15" s="263">
        <v>110</v>
      </c>
      <c r="U15" s="263">
        <v>930</v>
      </c>
      <c r="V15" s="263">
        <v>287</v>
      </c>
    </row>
    <row r="16" spans="1:22" x14ac:dyDescent="0.25">
      <c r="A16" s="15">
        <v>13</v>
      </c>
      <c r="B16" s="23" t="s">
        <v>15</v>
      </c>
      <c r="C16" s="263">
        <v>0.7</v>
      </c>
      <c r="D16" s="263">
        <v>14</v>
      </c>
      <c r="E16" s="263">
        <v>7.1</v>
      </c>
      <c r="F16" s="263">
        <v>6</v>
      </c>
      <c r="G16" s="263">
        <v>8.9</v>
      </c>
      <c r="H16" s="263">
        <v>7.9</v>
      </c>
      <c r="I16" s="263">
        <v>20</v>
      </c>
      <c r="J16" s="263">
        <v>2400</v>
      </c>
      <c r="K16" s="264">
        <v>482</v>
      </c>
      <c r="L16" s="15">
        <v>13</v>
      </c>
      <c r="M16" s="23" t="s">
        <v>15</v>
      </c>
      <c r="N16" s="263">
        <v>0.1</v>
      </c>
      <c r="O16" s="263">
        <v>7</v>
      </c>
      <c r="P16" s="263">
        <v>1.7</v>
      </c>
      <c r="Q16" s="263">
        <v>1</v>
      </c>
      <c r="R16" s="263">
        <v>160000</v>
      </c>
      <c r="S16" s="263">
        <v>4791</v>
      </c>
      <c r="T16" s="263">
        <v>0</v>
      </c>
      <c r="U16" s="263">
        <v>90000</v>
      </c>
      <c r="V16" s="263">
        <v>2031</v>
      </c>
    </row>
    <row r="17" spans="1:22" x14ac:dyDescent="0.25">
      <c r="A17" s="15">
        <v>14</v>
      </c>
      <c r="B17" s="23" t="s">
        <v>16</v>
      </c>
      <c r="C17" s="263">
        <v>0</v>
      </c>
      <c r="D17" s="263">
        <v>8</v>
      </c>
      <c r="E17" s="263">
        <v>6.2</v>
      </c>
      <c r="F17" s="263">
        <v>5.4</v>
      </c>
      <c r="G17" s="263">
        <v>8.1999999999999993</v>
      </c>
      <c r="H17" s="263">
        <v>6.6</v>
      </c>
      <c r="I17" s="263">
        <v>24</v>
      </c>
      <c r="J17" s="263">
        <v>44000</v>
      </c>
      <c r="K17" s="264">
        <v>923</v>
      </c>
      <c r="L17" s="15">
        <v>14</v>
      </c>
      <c r="M17" s="23" t="s">
        <v>16</v>
      </c>
      <c r="N17" s="263">
        <v>0.1</v>
      </c>
      <c r="O17" s="263">
        <v>11</v>
      </c>
      <c r="P17" s="263">
        <v>1.1000000000000001</v>
      </c>
      <c r="Q17" s="263">
        <v>0</v>
      </c>
      <c r="R17" s="263">
        <v>56000</v>
      </c>
      <c r="S17" s="263">
        <v>2318</v>
      </c>
      <c r="T17" s="263">
        <v>0</v>
      </c>
      <c r="U17" s="263">
        <v>44000</v>
      </c>
      <c r="V17" s="263">
        <v>1236</v>
      </c>
    </row>
    <row r="18" spans="1:22" x14ac:dyDescent="0.25">
      <c r="A18" s="15">
        <v>15</v>
      </c>
      <c r="B18" s="23" t="s">
        <v>17</v>
      </c>
      <c r="C18" s="263">
        <v>0</v>
      </c>
      <c r="D18" s="263">
        <v>16</v>
      </c>
      <c r="E18" s="263">
        <v>7.1</v>
      </c>
      <c r="F18" s="263">
        <v>6.8</v>
      </c>
      <c r="G18" s="263">
        <v>10</v>
      </c>
      <c r="H18" s="263">
        <v>7.8</v>
      </c>
      <c r="I18" s="263">
        <v>104</v>
      </c>
      <c r="J18" s="263">
        <v>9340</v>
      </c>
      <c r="K18" s="264">
        <v>734</v>
      </c>
      <c r="L18" s="15">
        <v>15</v>
      </c>
      <c r="M18" s="23" t="s">
        <v>17</v>
      </c>
      <c r="N18" s="263">
        <v>0.2</v>
      </c>
      <c r="O18" s="263">
        <v>50</v>
      </c>
      <c r="P18" s="263">
        <v>4.4000000000000004</v>
      </c>
      <c r="Q18" s="263">
        <v>0</v>
      </c>
      <c r="R18" s="263">
        <v>2400</v>
      </c>
      <c r="S18" s="263">
        <v>349</v>
      </c>
      <c r="T18" s="263">
        <v>0</v>
      </c>
      <c r="U18" s="263">
        <v>280</v>
      </c>
      <c r="V18" s="263">
        <v>7</v>
      </c>
    </row>
    <row r="19" spans="1:22" x14ac:dyDescent="0.25">
      <c r="A19" s="15">
        <v>16</v>
      </c>
      <c r="B19" s="23" t="s">
        <v>18</v>
      </c>
      <c r="C19" s="263">
        <v>0</v>
      </c>
      <c r="D19" s="263">
        <v>9.9</v>
      </c>
      <c r="E19" s="263">
        <v>5.8</v>
      </c>
      <c r="F19" s="263">
        <v>5.8</v>
      </c>
      <c r="G19" s="263">
        <v>8.9</v>
      </c>
      <c r="H19" s="263">
        <v>7.6</v>
      </c>
      <c r="I19" s="263">
        <v>44</v>
      </c>
      <c r="J19" s="263">
        <v>55830</v>
      </c>
      <c r="K19" s="264">
        <v>651</v>
      </c>
      <c r="L19" s="15">
        <v>16</v>
      </c>
      <c r="M19" s="23" t="s">
        <v>18</v>
      </c>
      <c r="N19" s="263">
        <v>1.2</v>
      </c>
      <c r="O19" s="263">
        <v>50</v>
      </c>
      <c r="P19" s="263">
        <v>7.6</v>
      </c>
      <c r="Q19" s="263">
        <v>0</v>
      </c>
      <c r="R19" s="263">
        <v>1800</v>
      </c>
      <c r="S19" s="263">
        <v>439</v>
      </c>
      <c r="T19" s="263">
        <v>0</v>
      </c>
      <c r="U19" s="263">
        <v>1600</v>
      </c>
      <c r="V19" s="263">
        <v>100</v>
      </c>
    </row>
    <row r="20" spans="1:22" x14ac:dyDescent="0.25">
      <c r="A20" s="15">
        <v>17</v>
      </c>
      <c r="B20" s="23" t="s">
        <v>19</v>
      </c>
      <c r="C20" s="263">
        <v>3.8</v>
      </c>
      <c r="D20" s="263">
        <v>9.6</v>
      </c>
      <c r="E20" s="263">
        <v>7.2</v>
      </c>
      <c r="F20" s="263">
        <v>6.5</v>
      </c>
      <c r="G20" s="263">
        <v>8</v>
      </c>
      <c r="H20" s="263">
        <v>7.4</v>
      </c>
      <c r="I20" s="263">
        <v>141</v>
      </c>
      <c r="J20" s="263">
        <v>735</v>
      </c>
      <c r="K20" s="264">
        <v>404</v>
      </c>
      <c r="L20" s="15">
        <v>17</v>
      </c>
      <c r="M20" s="23" t="s">
        <v>19</v>
      </c>
      <c r="N20" s="263" t="s">
        <v>81</v>
      </c>
      <c r="O20" s="263" t="s">
        <v>81</v>
      </c>
      <c r="P20" s="263" t="s">
        <v>81</v>
      </c>
      <c r="Q20" s="263">
        <v>5</v>
      </c>
      <c r="R20" s="263">
        <v>415</v>
      </c>
      <c r="S20" s="263">
        <v>101</v>
      </c>
      <c r="T20" s="263" t="s">
        <v>81</v>
      </c>
      <c r="U20" s="263" t="s">
        <v>81</v>
      </c>
      <c r="V20" s="263" t="s">
        <v>81</v>
      </c>
    </row>
    <row r="21" spans="1:22" x14ac:dyDescent="0.25">
      <c r="A21" s="15">
        <v>18</v>
      </c>
      <c r="B21" s="23" t="s">
        <v>20</v>
      </c>
      <c r="C21" s="263">
        <v>1.4</v>
      </c>
      <c r="D21" s="263">
        <v>10</v>
      </c>
      <c r="E21" s="263">
        <v>6.8</v>
      </c>
      <c r="F21" s="263">
        <v>2.9</v>
      </c>
      <c r="G21" s="263">
        <v>7.4</v>
      </c>
      <c r="H21" s="263">
        <v>6.2</v>
      </c>
      <c r="I21" s="263">
        <v>123</v>
      </c>
      <c r="J21" s="263">
        <v>950</v>
      </c>
      <c r="K21" s="264">
        <v>294</v>
      </c>
      <c r="L21" s="15">
        <v>18</v>
      </c>
      <c r="M21" s="23" t="s">
        <v>20</v>
      </c>
      <c r="N21" s="263">
        <v>1</v>
      </c>
      <c r="O21" s="263">
        <v>7.7</v>
      </c>
      <c r="P21" s="263">
        <v>3.3</v>
      </c>
      <c r="Q21" s="263">
        <v>31</v>
      </c>
      <c r="R21" s="263">
        <v>2200</v>
      </c>
      <c r="S21" s="263">
        <v>552</v>
      </c>
      <c r="T21" s="263">
        <v>23</v>
      </c>
      <c r="U21" s="263">
        <v>1700</v>
      </c>
      <c r="V21" s="263">
        <v>402</v>
      </c>
    </row>
    <row r="22" spans="1:22" x14ac:dyDescent="0.25">
      <c r="A22" s="15">
        <v>19</v>
      </c>
      <c r="B22" s="23" t="s">
        <v>21</v>
      </c>
      <c r="C22" s="263">
        <v>4.3</v>
      </c>
      <c r="D22" s="263">
        <v>8.6999999999999993</v>
      </c>
      <c r="E22" s="263">
        <v>6.8</v>
      </c>
      <c r="F22" s="263">
        <v>7.5</v>
      </c>
      <c r="G22" s="263">
        <v>8.3000000000000007</v>
      </c>
      <c r="H22" s="263">
        <v>7.9</v>
      </c>
      <c r="I22" s="263">
        <v>70</v>
      </c>
      <c r="J22" s="263">
        <v>220</v>
      </c>
      <c r="K22" s="264">
        <v>148</v>
      </c>
      <c r="L22" s="15">
        <v>19</v>
      </c>
      <c r="M22" s="23" t="s">
        <v>21</v>
      </c>
      <c r="N22" s="263">
        <v>0.3</v>
      </c>
      <c r="O22" s="263">
        <v>1.7</v>
      </c>
      <c r="P22" s="263">
        <v>0.9</v>
      </c>
      <c r="Q22" s="263">
        <v>3</v>
      </c>
      <c r="R22" s="263">
        <v>15</v>
      </c>
      <c r="S22" s="263">
        <v>5</v>
      </c>
      <c r="T22" s="263" t="s">
        <v>81</v>
      </c>
      <c r="U22" s="263" t="s">
        <v>81</v>
      </c>
      <c r="V22" s="263" t="s">
        <v>81</v>
      </c>
    </row>
    <row r="23" spans="1:22" x14ac:dyDescent="0.25">
      <c r="A23" s="15">
        <v>20</v>
      </c>
      <c r="B23" s="23" t="s">
        <v>22</v>
      </c>
      <c r="C23" s="263">
        <v>2.4</v>
      </c>
      <c r="D23" s="263">
        <v>9.1999999999999993</v>
      </c>
      <c r="E23" s="263">
        <v>6.2</v>
      </c>
      <c r="F23" s="263">
        <v>4.7</v>
      </c>
      <c r="G23" s="263">
        <v>8.6999999999999993</v>
      </c>
      <c r="H23" s="263">
        <v>7.8</v>
      </c>
      <c r="I23" s="263">
        <v>62</v>
      </c>
      <c r="J23" s="263">
        <v>400</v>
      </c>
      <c r="K23" s="264">
        <v>160</v>
      </c>
      <c r="L23" s="15">
        <v>20</v>
      </c>
      <c r="M23" s="23" t="s">
        <v>22</v>
      </c>
      <c r="N23" s="263">
        <v>0.4</v>
      </c>
      <c r="O23" s="263">
        <v>2.8</v>
      </c>
      <c r="P23" s="263">
        <v>1.1000000000000001</v>
      </c>
      <c r="Q23" s="263" t="s">
        <v>81</v>
      </c>
      <c r="R23" s="263" t="s">
        <v>81</v>
      </c>
      <c r="S23" s="263" t="s">
        <v>81</v>
      </c>
      <c r="T23" s="263" t="s">
        <v>81</v>
      </c>
      <c r="U23" s="263" t="s">
        <v>81</v>
      </c>
      <c r="V23" s="263" t="s">
        <v>81</v>
      </c>
    </row>
    <row r="24" spans="1:22" x14ac:dyDescent="0.25">
      <c r="A24" s="15">
        <v>21</v>
      </c>
      <c r="B24" s="23" t="s">
        <v>23</v>
      </c>
      <c r="C24" s="263">
        <v>3.4</v>
      </c>
      <c r="D24" s="263">
        <v>9.6999999999999993</v>
      </c>
      <c r="E24" s="263">
        <v>7.7</v>
      </c>
      <c r="F24" s="263">
        <v>6.7</v>
      </c>
      <c r="G24" s="263">
        <v>8.5</v>
      </c>
      <c r="H24" s="263">
        <v>7.8</v>
      </c>
      <c r="I24" s="263">
        <v>17.399999999999999</v>
      </c>
      <c r="J24" s="263">
        <v>48400</v>
      </c>
      <c r="K24" s="264">
        <v>1384</v>
      </c>
      <c r="L24" s="15">
        <v>21</v>
      </c>
      <c r="M24" s="23" t="s">
        <v>23</v>
      </c>
      <c r="N24" s="263">
        <v>0.4</v>
      </c>
      <c r="O24" s="263">
        <v>6.4</v>
      </c>
      <c r="P24" s="263">
        <v>1.9</v>
      </c>
      <c r="Q24" s="263">
        <v>630</v>
      </c>
      <c r="R24" s="263">
        <v>1600000</v>
      </c>
      <c r="S24" s="263">
        <v>18088</v>
      </c>
      <c r="T24" s="263">
        <v>230</v>
      </c>
      <c r="U24" s="263">
        <v>160000</v>
      </c>
      <c r="V24" s="263">
        <v>6293</v>
      </c>
    </row>
    <row r="25" spans="1:22" x14ac:dyDescent="0.25">
      <c r="A25" s="15">
        <v>22</v>
      </c>
      <c r="B25" s="23" t="s">
        <v>41</v>
      </c>
      <c r="C25" s="263">
        <v>6.6</v>
      </c>
      <c r="D25" s="263">
        <v>7.6</v>
      </c>
      <c r="E25" s="263">
        <v>7</v>
      </c>
      <c r="F25" s="263">
        <v>6.7</v>
      </c>
      <c r="G25" s="263" t="s">
        <v>900</v>
      </c>
      <c r="H25" s="263">
        <v>7.6</v>
      </c>
      <c r="I25" s="263">
        <v>398</v>
      </c>
      <c r="J25" s="263">
        <v>715</v>
      </c>
      <c r="K25" s="264">
        <v>593</v>
      </c>
      <c r="L25" s="15">
        <v>22</v>
      </c>
      <c r="M25" s="23" t="s">
        <v>41</v>
      </c>
      <c r="N25" s="263">
        <v>0</v>
      </c>
      <c r="O25" s="263">
        <v>1</v>
      </c>
      <c r="P25" s="263">
        <v>0.3</v>
      </c>
      <c r="Q25" s="263" t="s">
        <v>81</v>
      </c>
      <c r="R25" s="263" t="s">
        <v>81</v>
      </c>
      <c r="S25" s="263"/>
      <c r="T25" s="263" t="s">
        <v>81</v>
      </c>
      <c r="U25" s="263" t="s">
        <v>81</v>
      </c>
      <c r="V25" s="263" t="s">
        <v>81</v>
      </c>
    </row>
    <row r="26" spans="1:22" x14ac:dyDescent="0.25">
      <c r="A26" s="15">
        <v>23</v>
      </c>
      <c r="B26" s="23" t="s">
        <v>24</v>
      </c>
      <c r="C26" s="263">
        <v>1.2</v>
      </c>
      <c r="D26" s="263">
        <v>8.9</v>
      </c>
      <c r="E26" s="263">
        <v>6.2</v>
      </c>
      <c r="F26" s="263">
        <v>6.5</v>
      </c>
      <c r="G26" s="263" t="s">
        <v>901</v>
      </c>
      <c r="H26" s="263">
        <v>7.4</v>
      </c>
      <c r="I26" s="263">
        <v>162</v>
      </c>
      <c r="J26" s="263">
        <v>1600</v>
      </c>
      <c r="K26" s="264">
        <v>575</v>
      </c>
      <c r="L26" s="15">
        <v>23</v>
      </c>
      <c r="M26" s="23" t="s">
        <v>24</v>
      </c>
      <c r="N26" s="263">
        <v>0</v>
      </c>
      <c r="O26" s="263">
        <v>50</v>
      </c>
      <c r="P26" s="263">
        <v>9.9</v>
      </c>
      <c r="Q26" s="263">
        <v>35</v>
      </c>
      <c r="R26" s="263">
        <v>2500000</v>
      </c>
      <c r="S26" s="263">
        <v>81441</v>
      </c>
      <c r="T26" s="263">
        <v>0</v>
      </c>
      <c r="U26" s="263">
        <v>500000</v>
      </c>
      <c r="V26" s="263">
        <v>13787</v>
      </c>
    </row>
    <row r="27" spans="1:22" x14ac:dyDescent="0.25">
      <c r="A27" s="15">
        <v>24</v>
      </c>
      <c r="B27" s="23" t="s">
        <v>25</v>
      </c>
      <c r="C27" s="263">
        <v>3.2</v>
      </c>
      <c r="D27" s="263">
        <v>7.8</v>
      </c>
      <c r="E27" s="263">
        <v>5.7</v>
      </c>
      <c r="F27" s="263">
        <v>7.2</v>
      </c>
      <c r="G27" s="263">
        <v>8.6999999999999993</v>
      </c>
      <c r="H27" s="263">
        <v>8.1</v>
      </c>
      <c r="I27" s="263">
        <v>250</v>
      </c>
      <c r="J27" s="263">
        <v>880</v>
      </c>
      <c r="K27" s="264">
        <v>453</v>
      </c>
      <c r="L27" s="15">
        <v>24</v>
      </c>
      <c r="M27" s="23" t="s">
        <v>25</v>
      </c>
      <c r="N27" s="263">
        <v>0.1</v>
      </c>
      <c r="O27" s="263">
        <v>6.2</v>
      </c>
      <c r="P27" s="263">
        <v>1.7</v>
      </c>
      <c r="Q27" s="263">
        <v>4</v>
      </c>
      <c r="R27" s="263">
        <v>210</v>
      </c>
      <c r="S27" s="263">
        <v>32</v>
      </c>
      <c r="T27" s="263">
        <v>3</v>
      </c>
      <c r="U27" s="263">
        <v>14</v>
      </c>
      <c r="V27" s="263">
        <v>4</v>
      </c>
    </row>
    <row r="28" spans="1:22" x14ac:dyDescent="0.25">
      <c r="A28" s="15">
        <v>25</v>
      </c>
      <c r="B28" s="23" t="s">
        <v>26</v>
      </c>
      <c r="C28" s="263">
        <v>8</v>
      </c>
      <c r="D28" s="263">
        <v>12.5</v>
      </c>
      <c r="E28" s="263">
        <v>10.8</v>
      </c>
      <c r="F28" s="263">
        <v>6</v>
      </c>
      <c r="G28" s="263">
        <v>7.2</v>
      </c>
      <c r="H28" s="263">
        <v>6.6</v>
      </c>
      <c r="I28" s="263">
        <v>210</v>
      </c>
      <c r="J28" s="263">
        <v>290</v>
      </c>
      <c r="K28" s="264">
        <v>255</v>
      </c>
      <c r="L28" s="15">
        <v>25</v>
      </c>
      <c r="M28" s="23" t="s">
        <v>26</v>
      </c>
      <c r="N28" s="263">
        <v>2</v>
      </c>
      <c r="O28" s="263">
        <v>3.8</v>
      </c>
      <c r="P28" s="263">
        <v>2.8</v>
      </c>
      <c r="Q28" s="263">
        <v>80</v>
      </c>
      <c r="R28" s="263">
        <v>350</v>
      </c>
      <c r="S28" s="263">
        <v>238</v>
      </c>
      <c r="T28" s="263">
        <v>40</v>
      </c>
      <c r="U28" s="263">
        <v>220</v>
      </c>
      <c r="V28" s="263">
        <v>118</v>
      </c>
    </row>
    <row r="29" spans="1:22" x14ac:dyDescent="0.25">
      <c r="A29" s="15">
        <v>26</v>
      </c>
      <c r="B29" s="23" t="s">
        <v>902</v>
      </c>
      <c r="C29" s="263">
        <v>0.6</v>
      </c>
      <c r="D29" s="263">
        <v>9.3000000000000007</v>
      </c>
      <c r="E29" s="263">
        <v>6.9</v>
      </c>
      <c r="F29" s="263">
        <v>5.7</v>
      </c>
      <c r="G29" s="263">
        <v>8.8000000000000007</v>
      </c>
      <c r="H29" s="263">
        <v>7.4</v>
      </c>
      <c r="I29" s="263">
        <v>42</v>
      </c>
      <c r="J29" s="263">
        <v>28700</v>
      </c>
      <c r="K29" s="264">
        <v>556</v>
      </c>
      <c r="L29" s="15">
        <v>26</v>
      </c>
      <c r="M29" s="23" t="s">
        <v>902</v>
      </c>
      <c r="N29" s="263">
        <v>0.1</v>
      </c>
      <c r="O29" s="263">
        <v>23</v>
      </c>
      <c r="P29" s="263">
        <v>1.7</v>
      </c>
      <c r="Q29" s="263">
        <v>21</v>
      </c>
      <c r="R29" s="263">
        <v>5400</v>
      </c>
      <c r="S29" s="263">
        <v>574</v>
      </c>
      <c r="T29" s="263">
        <v>13</v>
      </c>
      <c r="U29" s="263">
        <v>3500</v>
      </c>
      <c r="V29" s="263">
        <v>375</v>
      </c>
    </row>
    <row r="30" spans="1:22" x14ac:dyDescent="0.25">
      <c r="A30" s="15">
        <v>27</v>
      </c>
      <c r="B30" s="23" t="s">
        <v>29</v>
      </c>
      <c r="C30" s="263">
        <v>4.2</v>
      </c>
      <c r="D30" s="263">
        <v>6.9</v>
      </c>
      <c r="E30" s="263">
        <v>5.8</v>
      </c>
      <c r="F30" s="263">
        <v>7.1</v>
      </c>
      <c r="G30" s="263">
        <v>8.1</v>
      </c>
      <c r="H30" s="263">
        <v>7.6</v>
      </c>
      <c r="I30" s="263">
        <v>110</v>
      </c>
      <c r="J30" s="263">
        <v>180</v>
      </c>
      <c r="K30" s="264">
        <v>141</v>
      </c>
      <c r="L30" s="15">
        <v>27</v>
      </c>
      <c r="M30" s="23" t="s">
        <v>29</v>
      </c>
      <c r="N30" s="263">
        <v>0.5</v>
      </c>
      <c r="O30" s="263">
        <v>4</v>
      </c>
      <c r="P30" s="263">
        <v>2.2999999999999998</v>
      </c>
      <c r="Q30" s="263">
        <v>180</v>
      </c>
      <c r="R30" s="263">
        <v>620</v>
      </c>
      <c r="S30" s="263">
        <v>483</v>
      </c>
      <c r="T30" s="263">
        <v>17</v>
      </c>
      <c r="U30" s="263">
        <v>560</v>
      </c>
      <c r="V30" s="263">
        <v>356</v>
      </c>
    </row>
    <row r="31" spans="1:22" x14ac:dyDescent="0.25">
      <c r="A31" s="15">
        <v>28</v>
      </c>
      <c r="B31" s="23" t="s">
        <v>30</v>
      </c>
      <c r="C31" s="263">
        <v>0</v>
      </c>
      <c r="D31" s="263">
        <v>20.6</v>
      </c>
      <c r="E31" s="263">
        <v>6.7</v>
      </c>
      <c r="F31" s="263">
        <v>7</v>
      </c>
      <c r="G31" s="263">
        <v>9.5</v>
      </c>
      <c r="H31" s="263">
        <v>7.9</v>
      </c>
      <c r="I31" s="263">
        <v>122</v>
      </c>
      <c r="J31" s="263">
        <v>8010</v>
      </c>
      <c r="K31" s="264">
        <v>610</v>
      </c>
      <c r="L31" s="15">
        <v>28</v>
      </c>
      <c r="M31" s="23" t="s">
        <v>30</v>
      </c>
      <c r="N31" s="263">
        <v>1</v>
      </c>
      <c r="O31" s="263">
        <v>364</v>
      </c>
      <c r="P31" s="263">
        <v>9.1999999999999993</v>
      </c>
      <c r="Q31" s="263">
        <v>160</v>
      </c>
      <c r="R31" s="263">
        <v>140000000</v>
      </c>
      <c r="S31" s="263">
        <v>1808500</v>
      </c>
      <c r="T31" s="263">
        <v>20</v>
      </c>
      <c r="U31" s="263">
        <v>1790000</v>
      </c>
      <c r="V31" s="263">
        <v>90302</v>
      </c>
    </row>
    <row r="32" spans="1:22" x14ac:dyDescent="0.25">
      <c r="A32" s="15">
        <v>29</v>
      </c>
      <c r="B32" s="23" t="s">
        <v>31</v>
      </c>
      <c r="C32" s="263">
        <v>5.6</v>
      </c>
      <c r="D32" s="263">
        <v>10.199999999999999</v>
      </c>
      <c r="E32" s="263">
        <v>8.5</v>
      </c>
      <c r="F32" s="263">
        <v>6.5</v>
      </c>
      <c r="G32" s="263">
        <v>8.4</v>
      </c>
      <c r="H32" s="263">
        <v>7.3</v>
      </c>
      <c r="I32" s="263">
        <v>40</v>
      </c>
      <c r="J32" s="263">
        <v>398</v>
      </c>
      <c r="K32" s="264">
        <v>154</v>
      </c>
      <c r="L32" s="15">
        <v>29</v>
      </c>
      <c r="M32" s="23" t="s">
        <v>31</v>
      </c>
      <c r="N32" s="263">
        <v>0.9</v>
      </c>
      <c r="O32" s="263">
        <v>7.6</v>
      </c>
      <c r="P32" s="263">
        <v>1.8</v>
      </c>
      <c r="Q32" s="263">
        <v>0</v>
      </c>
      <c r="R32" s="263">
        <v>10100000</v>
      </c>
      <c r="S32" s="263">
        <v>559977</v>
      </c>
      <c r="T32" s="263">
        <v>1</v>
      </c>
      <c r="U32" s="263">
        <v>380000</v>
      </c>
      <c r="V32" s="263">
        <v>27016</v>
      </c>
    </row>
    <row r="33" spans="1:22" x14ac:dyDescent="0.25">
      <c r="A33" s="15">
        <v>30</v>
      </c>
      <c r="B33" s="23" t="s">
        <v>32</v>
      </c>
      <c r="C33" s="263">
        <v>2.5</v>
      </c>
      <c r="D33" s="263">
        <v>15.2</v>
      </c>
      <c r="E33" s="263">
        <v>6.7</v>
      </c>
      <c r="F33" s="263">
        <v>6.8</v>
      </c>
      <c r="G33" s="263">
        <v>8.6999999999999993</v>
      </c>
      <c r="H33" s="263">
        <v>7.9</v>
      </c>
      <c r="I33" s="263">
        <v>60</v>
      </c>
      <c r="J33" s="263">
        <v>68700</v>
      </c>
      <c r="K33" s="264">
        <v>1244</v>
      </c>
      <c r="L33" s="15">
        <v>30</v>
      </c>
      <c r="M33" s="23" t="s">
        <v>32</v>
      </c>
      <c r="N33" s="263">
        <v>0</v>
      </c>
      <c r="O33" s="263">
        <v>6.8</v>
      </c>
      <c r="P33" s="263">
        <v>2.2999999999999998</v>
      </c>
      <c r="Q33" s="263">
        <v>540</v>
      </c>
      <c r="R33" s="263">
        <v>1400000</v>
      </c>
      <c r="S33" s="263">
        <v>139135</v>
      </c>
      <c r="T33" s="263">
        <v>280</v>
      </c>
      <c r="U33" s="263">
        <v>850000</v>
      </c>
      <c r="V33" s="263">
        <v>62013</v>
      </c>
    </row>
    <row r="34" spans="1:22" x14ac:dyDescent="0.25">
      <c r="K34" s="21" t="s">
        <v>1835</v>
      </c>
      <c r="L34" s="421" t="s">
        <v>1046</v>
      </c>
      <c r="M34" s="421"/>
      <c r="N34" s="421"/>
      <c r="O34" s="421"/>
      <c r="P34" s="265"/>
      <c r="Q34" s="265"/>
      <c r="R34" s="265"/>
      <c r="S34" s="265"/>
      <c r="T34" s="265"/>
      <c r="U34" s="265"/>
      <c r="V34" s="265"/>
    </row>
    <row r="35" spans="1:22" x14ac:dyDescent="0.25">
      <c r="L35" s="265" t="s">
        <v>903</v>
      </c>
      <c r="M35" s="265"/>
      <c r="N35" s="265"/>
      <c r="O35" s="265"/>
      <c r="P35" s="265"/>
      <c r="Q35" s="265"/>
      <c r="R35" s="265"/>
      <c r="S35" s="265"/>
      <c r="T35" s="265"/>
      <c r="U35" s="265"/>
      <c r="V35" s="265"/>
    </row>
    <row r="36" spans="1:22" x14ac:dyDescent="0.25">
      <c r="L36" s="414" t="s">
        <v>904</v>
      </c>
      <c r="M36" s="414"/>
      <c r="N36" s="414"/>
      <c r="O36" s="414"/>
      <c r="P36" s="414"/>
      <c r="Q36" s="414"/>
      <c r="R36" s="414"/>
      <c r="S36" s="414"/>
      <c r="T36" s="414"/>
      <c r="U36" s="414"/>
      <c r="V36" s="265"/>
    </row>
    <row r="37" spans="1:22" x14ac:dyDescent="0.25">
      <c r="L37" s="265"/>
      <c r="M37" s="265"/>
      <c r="N37" s="265"/>
      <c r="O37" s="265"/>
      <c r="P37" s="265"/>
      <c r="Q37" s="265"/>
      <c r="R37" s="265"/>
      <c r="S37" s="265"/>
      <c r="T37" s="265"/>
      <c r="U37" s="265"/>
      <c r="V37" s="265"/>
    </row>
    <row r="38" spans="1:22" x14ac:dyDescent="0.25">
      <c r="L38" s="265"/>
      <c r="M38" s="265"/>
      <c r="N38" s="265"/>
      <c r="O38" s="265"/>
      <c r="P38" s="265"/>
      <c r="Q38" s="265"/>
      <c r="R38" s="265"/>
      <c r="S38" s="265"/>
      <c r="T38" s="265"/>
      <c r="U38" s="265"/>
      <c r="V38" s="265"/>
    </row>
  </sheetData>
  <mergeCells count="14">
    <mergeCell ref="Q2:S2"/>
    <mergeCell ref="T2:V2"/>
    <mergeCell ref="L36:U36"/>
    <mergeCell ref="A1:K1"/>
    <mergeCell ref="L1:V1"/>
    <mergeCell ref="A2:A3"/>
    <mergeCell ref="B2:B3"/>
    <mergeCell ref="C2:E2"/>
    <mergeCell ref="F2:H2"/>
    <mergeCell ref="I2:K2"/>
    <mergeCell ref="L2:L3"/>
    <mergeCell ref="M2:M3"/>
    <mergeCell ref="N2:P2"/>
    <mergeCell ref="L34:O34"/>
  </mergeCells>
  <printOptions horizontalCentered="1"/>
  <pageMargins left="0.70866141732283505" right="0.70866141732283505" top="0.34" bottom="0.35" header="0.31496062992126" footer="0.31496062992126"/>
  <pageSetup orientation="landscape" r:id="rId1"/>
  <colBreaks count="1" manualBreakCount="1">
    <brk id="11"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8"/>
  <sheetViews>
    <sheetView view="pageBreakPreview" topLeftCell="A19" zoomScaleNormal="100" zoomScaleSheetLayoutView="100" workbookViewId="0">
      <selection activeCell="A6" sqref="A6"/>
    </sheetView>
  </sheetViews>
  <sheetFormatPr defaultRowHeight="15" x14ac:dyDescent="0.25"/>
  <cols>
    <col min="1" max="1" width="5.42578125" style="21" customWidth="1"/>
    <col min="2" max="2" width="17.7109375" style="21" bestFit="1" customWidth="1"/>
    <col min="3" max="3" width="9.85546875" style="21" bestFit="1" customWidth="1"/>
    <col min="4" max="4" width="9.42578125" style="21" bestFit="1" customWidth="1"/>
    <col min="5" max="5" width="9.85546875" style="21" bestFit="1" customWidth="1"/>
    <col min="6" max="6" width="9.42578125" style="21" bestFit="1" customWidth="1"/>
    <col min="7" max="7" width="9.85546875" style="21" bestFit="1" customWidth="1"/>
    <col min="8" max="8" width="9.42578125" style="21" bestFit="1" customWidth="1"/>
    <col min="9" max="9" width="9.85546875" style="21" bestFit="1" customWidth="1"/>
    <col min="10" max="10" width="9.42578125" style="21" bestFit="1" customWidth="1"/>
    <col min="11" max="11" width="9.85546875" style="21" bestFit="1" customWidth="1"/>
    <col min="12" max="12" width="9.42578125" style="21" bestFit="1" customWidth="1"/>
    <col min="13" max="13" width="9.85546875" style="21" bestFit="1" customWidth="1"/>
    <col min="14" max="14" width="9.42578125" style="21" bestFit="1" customWidth="1"/>
    <col min="15" max="15" width="9.85546875" style="21" bestFit="1" customWidth="1"/>
    <col min="16" max="16" width="9.42578125" style="21" customWidth="1"/>
    <col min="17" max="16384" width="9.140625" style="21"/>
  </cols>
  <sheetData>
    <row r="1" spans="1:16" ht="17.25" x14ac:dyDescent="0.3">
      <c r="A1" s="425" t="s">
        <v>1075</v>
      </c>
      <c r="B1" s="425"/>
      <c r="C1" s="425"/>
      <c r="D1" s="425"/>
      <c r="E1" s="425"/>
      <c r="F1" s="425"/>
      <c r="G1" s="425"/>
      <c r="H1" s="425"/>
      <c r="I1" s="425"/>
      <c r="J1" s="425"/>
      <c r="K1" s="425"/>
      <c r="L1" s="425"/>
      <c r="M1" s="425"/>
      <c r="N1" s="425"/>
      <c r="O1" s="425"/>
      <c r="P1" s="425"/>
    </row>
    <row r="2" spans="1:16" ht="17.25" x14ac:dyDescent="0.3">
      <c r="A2" s="216"/>
      <c r="B2" s="216"/>
      <c r="C2" s="216"/>
      <c r="D2" s="216"/>
      <c r="E2" s="216"/>
      <c r="F2" s="216"/>
      <c r="G2" s="218"/>
      <c r="H2" s="216"/>
      <c r="I2" s="216"/>
      <c r="J2" s="216"/>
      <c r="K2" s="216"/>
      <c r="L2" s="216"/>
      <c r="M2" s="216"/>
      <c r="N2" s="216"/>
      <c r="O2" s="216"/>
      <c r="P2" s="217" t="s">
        <v>1065</v>
      </c>
    </row>
    <row r="3" spans="1:16" s="221" customFormat="1" x14ac:dyDescent="0.25">
      <c r="A3" s="426" t="s">
        <v>1055</v>
      </c>
      <c r="B3" s="426" t="s">
        <v>891</v>
      </c>
      <c r="C3" s="428" t="s">
        <v>1056</v>
      </c>
      <c r="D3" s="428"/>
      <c r="E3" s="428"/>
      <c r="F3" s="428"/>
      <c r="G3" s="428"/>
      <c r="H3" s="428"/>
      <c r="I3" s="428"/>
      <c r="J3" s="428"/>
      <c r="K3" s="428"/>
      <c r="L3" s="428"/>
      <c r="M3" s="428"/>
      <c r="N3" s="428"/>
      <c r="O3" s="428"/>
      <c r="P3" s="428"/>
    </row>
    <row r="4" spans="1:16" s="221" customFormat="1" x14ac:dyDescent="0.25">
      <c r="A4" s="427"/>
      <c r="B4" s="427"/>
      <c r="C4" s="424" t="s">
        <v>42</v>
      </c>
      <c r="D4" s="424"/>
      <c r="E4" s="424" t="s">
        <v>1057</v>
      </c>
      <c r="F4" s="424"/>
      <c r="G4" s="424" t="s">
        <v>1058</v>
      </c>
      <c r="H4" s="424"/>
      <c r="I4" s="424" t="s">
        <v>1059</v>
      </c>
      <c r="J4" s="424"/>
      <c r="K4" s="424" t="s">
        <v>1060</v>
      </c>
      <c r="L4" s="424"/>
      <c r="M4" s="424" t="s">
        <v>1061</v>
      </c>
      <c r="N4" s="424"/>
      <c r="O4" s="424" t="s">
        <v>1062</v>
      </c>
      <c r="P4" s="424"/>
    </row>
    <row r="5" spans="1:16" s="234" customFormat="1" ht="30.75" customHeight="1" x14ac:dyDescent="0.25">
      <c r="A5" s="427"/>
      <c r="B5" s="427"/>
      <c r="C5" s="232" t="s">
        <v>1080</v>
      </c>
      <c r="D5" s="233" t="s">
        <v>1063</v>
      </c>
      <c r="E5" s="232" t="s">
        <v>1080</v>
      </c>
      <c r="F5" s="233" t="s">
        <v>1063</v>
      </c>
      <c r="G5" s="232" t="s">
        <v>1080</v>
      </c>
      <c r="H5" s="233" t="s">
        <v>1063</v>
      </c>
      <c r="I5" s="232" t="s">
        <v>1080</v>
      </c>
      <c r="J5" s="233" t="s">
        <v>1063</v>
      </c>
      <c r="K5" s="232" t="s">
        <v>1080</v>
      </c>
      <c r="L5" s="233" t="s">
        <v>1063</v>
      </c>
      <c r="M5" s="232" t="s">
        <v>1080</v>
      </c>
      <c r="N5" s="233" t="s">
        <v>1063</v>
      </c>
      <c r="O5" s="232" t="s">
        <v>1080</v>
      </c>
      <c r="P5" s="233" t="s">
        <v>1063</v>
      </c>
    </row>
    <row r="6" spans="1:16" s="220" customFormat="1" ht="30" x14ac:dyDescent="0.25">
      <c r="A6" s="309">
        <v>1</v>
      </c>
      <c r="B6" s="219" t="s">
        <v>1064</v>
      </c>
      <c r="C6" s="219">
        <v>0</v>
      </c>
      <c r="D6" s="219">
        <v>0</v>
      </c>
      <c r="E6" s="219">
        <v>0</v>
      </c>
      <c r="F6" s="219">
        <v>0</v>
      </c>
      <c r="G6" s="219">
        <v>0</v>
      </c>
      <c r="H6" s="219">
        <v>0</v>
      </c>
      <c r="I6" s="219">
        <v>0</v>
      </c>
      <c r="J6" s="219">
        <v>0</v>
      </c>
      <c r="K6" s="219">
        <v>0</v>
      </c>
      <c r="L6" s="219">
        <v>0</v>
      </c>
      <c r="M6" s="219">
        <v>0</v>
      </c>
      <c r="N6" s="219">
        <v>0</v>
      </c>
      <c r="O6" s="219">
        <v>0</v>
      </c>
      <c r="P6" s="219">
        <v>0</v>
      </c>
    </row>
    <row r="7" spans="1:16" x14ac:dyDescent="0.25">
      <c r="A7" s="23">
        <v>2</v>
      </c>
      <c r="B7" s="23" t="s">
        <v>3</v>
      </c>
      <c r="C7" s="23">
        <v>424</v>
      </c>
      <c r="D7" s="23">
        <v>322373</v>
      </c>
      <c r="E7" s="23">
        <v>352</v>
      </c>
      <c r="F7" s="23">
        <v>229458</v>
      </c>
      <c r="G7" s="23">
        <v>0</v>
      </c>
      <c r="H7" s="23">
        <v>0</v>
      </c>
      <c r="I7" s="23">
        <v>1</v>
      </c>
      <c r="J7" s="23">
        <v>2729</v>
      </c>
      <c r="K7" s="23">
        <v>65</v>
      </c>
      <c r="L7" s="23">
        <v>76308</v>
      </c>
      <c r="M7" s="23">
        <v>6</v>
      </c>
      <c r="N7" s="23">
        <v>13878</v>
      </c>
      <c r="O7" s="23">
        <v>0</v>
      </c>
      <c r="P7" s="23">
        <v>0</v>
      </c>
    </row>
    <row r="8" spans="1:16" x14ac:dyDescent="0.25">
      <c r="A8" s="23">
        <v>3</v>
      </c>
      <c r="B8" s="23" t="s">
        <v>4</v>
      </c>
      <c r="C8" s="23">
        <v>31</v>
      </c>
      <c r="D8" s="23">
        <v>5690</v>
      </c>
      <c r="E8" s="23">
        <v>0</v>
      </c>
      <c r="F8" s="23">
        <v>0</v>
      </c>
      <c r="G8" s="23">
        <v>0</v>
      </c>
      <c r="H8" s="23">
        <v>0</v>
      </c>
      <c r="I8" s="23">
        <v>31</v>
      </c>
      <c r="J8" s="23">
        <v>5690</v>
      </c>
      <c r="K8" s="23">
        <v>0</v>
      </c>
      <c r="L8" s="23">
        <v>0</v>
      </c>
      <c r="M8" s="23">
        <v>0</v>
      </c>
      <c r="N8" s="23">
        <v>0</v>
      </c>
      <c r="O8" s="23">
        <v>0</v>
      </c>
      <c r="P8" s="23">
        <v>0</v>
      </c>
    </row>
    <row r="9" spans="1:16" x14ac:dyDescent="0.25">
      <c r="A9" s="23">
        <v>4</v>
      </c>
      <c r="B9" s="23" t="s">
        <v>5</v>
      </c>
      <c r="C9" s="23">
        <v>11048</v>
      </c>
      <c r="D9" s="23">
        <v>4161395</v>
      </c>
      <c r="E9" s="23">
        <v>291</v>
      </c>
      <c r="F9" s="23">
        <v>116222</v>
      </c>
      <c r="G9" s="23">
        <v>4523</v>
      </c>
      <c r="H9" s="23">
        <v>1702450</v>
      </c>
      <c r="I9" s="23">
        <v>6227</v>
      </c>
      <c r="J9" s="23">
        <v>2338030</v>
      </c>
      <c r="K9" s="23">
        <v>0</v>
      </c>
      <c r="L9" s="23">
        <v>0</v>
      </c>
      <c r="M9" s="23">
        <v>0</v>
      </c>
      <c r="N9" s="23">
        <v>0</v>
      </c>
      <c r="O9" s="23">
        <v>7</v>
      </c>
      <c r="P9" s="23">
        <v>4693</v>
      </c>
    </row>
    <row r="10" spans="1:16" x14ac:dyDescent="0.25">
      <c r="A10" s="23">
        <v>5</v>
      </c>
      <c r="B10" s="23" t="s">
        <v>6</v>
      </c>
      <c r="C10" s="23">
        <v>4240</v>
      </c>
      <c r="D10" s="23">
        <v>4851425</v>
      </c>
      <c r="E10" s="23">
        <v>901</v>
      </c>
      <c r="F10" s="23">
        <v>1102329</v>
      </c>
      <c r="G10" s="23">
        <v>877</v>
      </c>
      <c r="H10" s="23">
        <v>1329866</v>
      </c>
      <c r="I10" s="23">
        <v>2462</v>
      </c>
      <c r="J10" s="23">
        <v>2419230</v>
      </c>
      <c r="K10" s="23">
        <v>0</v>
      </c>
      <c r="L10" s="23">
        <v>0</v>
      </c>
      <c r="M10" s="23">
        <v>0</v>
      </c>
      <c r="N10" s="23">
        <v>0</v>
      </c>
      <c r="O10" s="23">
        <v>0</v>
      </c>
      <c r="P10" s="23">
        <v>0</v>
      </c>
    </row>
    <row r="11" spans="1:16" x14ac:dyDescent="0.25">
      <c r="A11" s="23">
        <v>6</v>
      </c>
      <c r="B11" s="23" t="s">
        <v>7</v>
      </c>
      <c r="C11" s="23">
        <v>1181</v>
      </c>
      <c r="D11" s="23">
        <v>309703</v>
      </c>
      <c r="E11" s="23">
        <v>406</v>
      </c>
      <c r="F11" s="23">
        <v>131631</v>
      </c>
      <c r="G11" s="23">
        <v>20</v>
      </c>
      <c r="H11" s="23">
        <v>7385</v>
      </c>
      <c r="I11" s="23">
        <v>743</v>
      </c>
      <c r="J11" s="23">
        <v>167830</v>
      </c>
      <c r="K11" s="23">
        <v>2</v>
      </c>
      <c r="L11" s="23">
        <v>753</v>
      </c>
      <c r="M11" s="23">
        <v>10</v>
      </c>
      <c r="N11" s="23">
        <v>2104</v>
      </c>
      <c r="O11" s="23">
        <v>0</v>
      </c>
      <c r="P11" s="23">
        <v>0</v>
      </c>
    </row>
    <row r="12" spans="1:16" x14ac:dyDescent="0.25">
      <c r="A12" s="23">
        <v>7</v>
      </c>
      <c r="B12" s="23" t="s">
        <v>9</v>
      </c>
      <c r="C12" s="23">
        <v>0</v>
      </c>
      <c r="D12" s="23">
        <v>0</v>
      </c>
      <c r="E12" s="23">
        <v>0</v>
      </c>
      <c r="F12" s="23">
        <v>0</v>
      </c>
      <c r="G12" s="23">
        <v>0</v>
      </c>
      <c r="H12" s="23">
        <v>0</v>
      </c>
      <c r="I12" s="23">
        <v>0</v>
      </c>
      <c r="J12" s="23">
        <v>0</v>
      </c>
      <c r="K12" s="23">
        <v>0</v>
      </c>
      <c r="L12" s="23">
        <v>0</v>
      </c>
      <c r="M12" s="23">
        <v>0</v>
      </c>
      <c r="N12" s="23">
        <v>0</v>
      </c>
      <c r="O12" s="23">
        <v>0</v>
      </c>
      <c r="P12" s="23">
        <v>0</v>
      </c>
    </row>
    <row r="13" spans="1:16" x14ac:dyDescent="0.25">
      <c r="A13" s="23">
        <v>8</v>
      </c>
      <c r="B13" s="23" t="s">
        <v>10</v>
      </c>
      <c r="C13" s="23">
        <v>0</v>
      </c>
      <c r="D13" s="23">
        <v>0</v>
      </c>
      <c r="E13" s="23">
        <v>0</v>
      </c>
      <c r="F13" s="23">
        <v>0</v>
      </c>
      <c r="G13" s="23">
        <v>0</v>
      </c>
      <c r="H13" s="23">
        <v>0</v>
      </c>
      <c r="I13" s="23">
        <v>0</v>
      </c>
      <c r="J13" s="23">
        <v>0</v>
      </c>
      <c r="K13" s="23">
        <v>0</v>
      </c>
      <c r="L13" s="23">
        <v>0</v>
      </c>
      <c r="M13" s="23">
        <v>0</v>
      </c>
      <c r="N13" s="23">
        <v>0</v>
      </c>
      <c r="O13" s="23">
        <v>0</v>
      </c>
      <c r="P13" s="23">
        <v>0</v>
      </c>
    </row>
    <row r="14" spans="1:16" x14ac:dyDescent="0.25">
      <c r="A14" s="23">
        <v>9</v>
      </c>
      <c r="B14" s="23" t="s">
        <v>11</v>
      </c>
      <c r="C14" s="23">
        <v>128</v>
      </c>
      <c r="D14" s="23">
        <v>310424</v>
      </c>
      <c r="E14" s="23">
        <v>119</v>
      </c>
      <c r="F14" s="23">
        <v>296751</v>
      </c>
      <c r="G14" s="23">
        <v>0</v>
      </c>
      <c r="H14" s="23">
        <v>0</v>
      </c>
      <c r="I14" s="23">
        <v>0</v>
      </c>
      <c r="J14" s="23">
        <v>0</v>
      </c>
      <c r="K14" s="23">
        <v>9</v>
      </c>
      <c r="L14" s="23">
        <v>13673</v>
      </c>
      <c r="M14" s="23">
        <v>0</v>
      </c>
      <c r="N14" s="23">
        <v>0</v>
      </c>
      <c r="O14" s="23">
        <v>0</v>
      </c>
      <c r="P14" s="23">
        <v>0</v>
      </c>
    </row>
    <row r="15" spans="1:16" x14ac:dyDescent="0.25">
      <c r="A15" s="23">
        <v>10</v>
      </c>
      <c r="B15" s="23" t="s">
        <v>12</v>
      </c>
      <c r="C15" s="23">
        <v>0</v>
      </c>
      <c r="D15" s="23">
        <v>0</v>
      </c>
      <c r="E15" s="23">
        <v>0</v>
      </c>
      <c r="F15" s="23">
        <v>0</v>
      </c>
      <c r="G15" s="23">
        <v>0</v>
      </c>
      <c r="H15" s="23">
        <v>0</v>
      </c>
      <c r="I15" s="23">
        <v>0</v>
      </c>
      <c r="J15" s="23">
        <v>0</v>
      </c>
      <c r="K15" s="23">
        <v>0</v>
      </c>
      <c r="L15" s="23">
        <v>0</v>
      </c>
      <c r="M15" s="23">
        <v>0</v>
      </c>
      <c r="N15" s="23">
        <v>0</v>
      </c>
      <c r="O15" s="23">
        <v>0</v>
      </c>
      <c r="P15" s="23">
        <v>0</v>
      </c>
    </row>
    <row r="16" spans="1:16" x14ac:dyDescent="0.25">
      <c r="A16" s="23">
        <v>11</v>
      </c>
      <c r="B16" s="23" t="s">
        <v>13</v>
      </c>
      <c r="C16" s="23">
        <v>17</v>
      </c>
      <c r="D16" s="23">
        <v>36275</v>
      </c>
      <c r="E16" s="23">
        <v>5</v>
      </c>
      <c r="F16" s="23">
        <v>10576</v>
      </c>
      <c r="G16" s="23">
        <v>0</v>
      </c>
      <c r="H16" s="23">
        <v>0</v>
      </c>
      <c r="I16" s="23">
        <v>12</v>
      </c>
      <c r="J16" s="23">
        <v>25699</v>
      </c>
      <c r="K16" s="23">
        <v>0</v>
      </c>
      <c r="L16" s="23">
        <v>0</v>
      </c>
      <c r="M16" s="23">
        <v>0</v>
      </c>
      <c r="N16" s="23">
        <v>0</v>
      </c>
      <c r="O16" s="23">
        <v>0</v>
      </c>
      <c r="P16" s="23">
        <v>0</v>
      </c>
    </row>
    <row r="17" spans="1:16" x14ac:dyDescent="0.25">
      <c r="A17" s="23">
        <v>12</v>
      </c>
      <c r="B17" s="23" t="s">
        <v>14</v>
      </c>
      <c r="C17" s="23">
        <v>3092</v>
      </c>
      <c r="D17" s="23">
        <v>1171006</v>
      </c>
      <c r="E17" s="23">
        <v>610</v>
      </c>
      <c r="F17" s="23">
        <v>339307</v>
      </c>
      <c r="G17" s="23">
        <v>102</v>
      </c>
      <c r="H17" s="23">
        <v>92270</v>
      </c>
      <c r="I17" s="23">
        <v>2372</v>
      </c>
      <c r="J17" s="23">
        <v>736183</v>
      </c>
      <c r="K17" s="23">
        <v>0</v>
      </c>
      <c r="L17" s="23">
        <v>0</v>
      </c>
      <c r="M17" s="23">
        <v>5</v>
      </c>
      <c r="N17" s="23">
        <v>2277</v>
      </c>
      <c r="O17" s="23">
        <v>0</v>
      </c>
      <c r="P17" s="23">
        <v>0</v>
      </c>
    </row>
    <row r="18" spans="1:16" x14ac:dyDescent="0.25">
      <c r="A18" s="23">
        <v>13</v>
      </c>
      <c r="B18" s="23" t="s">
        <v>15</v>
      </c>
      <c r="C18" s="23">
        <v>1265</v>
      </c>
      <c r="D18" s="23">
        <v>1010552</v>
      </c>
      <c r="E18" s="23">
        <v>745</v>
      </c>
      <c r="F18" s="23">
        <v>529326</v>
      </c>
      <c r="G18" s="23">
        <v>4</v>
      </c>
      <c r="H18" s="23">
        <v>3221</v>
      </c>
      <c r="I18" s="23">
        <v>92</v>
      </c>
      <c r="J18" s="23">
        <v>76359</v>
      </c>
      <c r="K18" s="23">
        <v>45</v>
      </c>
      <c r="L18" s="23">
        <v>39614</v>
      </c>
      <c r="M18" s="23">
        <v>378</v>
      </c>
      <c r="N18" s="23">
        <v>361900</v>
      </c>
      <c r="O18" s="23">
        <v>1</v>
      </c>
      <c r="P18" s="23">
        <v>132</v>
      </c>
    </row>
    <row r="19" spans="1:16" x14ac:dyDescent="0.25">
      <c r="A19" s="23">
        <v>14</v>
      </c>
      <c r="B19" s="23" t="s">
        <v>16</v>
      </c>
      <c r="C19" s="23">
        <v>399</v>
      </c>
      <c r="D19" s="23">
        <v>934997</v>
      </c>
      <c r="E19" s="23">
        <v>68</v>
      </c>
      <c r="F19" s="23">
        <v>198250</v>
      </c>
      <c r="G19" s="23">
        <v>0</v>
      </c>
      <c r="H19" s="23">
        <v>0</v>
      </c>
      <c r="I19" s="23">
        <v>201</v>
      </c>
      <c r="J19" s="23">
        <v>459685</v>
      </c>
      <c r="K19" s="23">
        <v>98</v>
      </c>
      <c r="L19" s="23">
        <v>194505</v>
      </c>
      <c r="M19" s="23">
        <v>32</v>
      </c>
      <c r="N19" s="23">
        <v>82557</v>
      </c>
      <c r="O19" s="23">
        <v>0</v>
      </c>
      <c r="P19" s="23">
        <v>0</v>
      </c>
    </row>
    <row r="20" spans="1:16" x14ac:dyDescent="0.25">
      <c r="A20" s="23">
        <v>15</v>
      </c>
      <c r="B20" s="23" t="s">
        <v>17</v>
      </c>
      <c r="C20" s="23">
        <v>190</v>
      </c>
      <c r="D20" s="23">
        <v>86375</v>
      </c>
      <c r="E20" s="23">
        <v>174</v>
      </c>
      <c r="F20" s="23">
        <v>75849</v>
      </c>
      <c r="G20" s="23">
        <v>0</v>
      </c>
      <c r="H20" s="23">
        <v>0</v>
      </c>
      <c r="I20" s="23">
        <v>5</v>
      </c>
      <c r="J20" s="23">
        <v>1387</v>
      </c>
      <c r="K20" s="23">
        <v>11</v>
      </c>
      <c r="L20" s="23">
        <v>9139</v>
      </c>
      <c r="M20" s="23">
        <v>0</v>
      </c>
      <c r="N20" s="23">
        <v>0</v>
      </c>
      <c r="O20" s="23">
        <v>0</v>
      </c>
      <c r="P20" s="23">
        <v>0</v>
      </c>
    </row>
    <row r="21" spans="1:16" x14ac:dyDescent="0.25">
      <c r="A21" s="23">
        <v>16</v>
      </c>
      <c r="B21" s="23" t="s">
        <v>18</v>
      </c>
      <c r="C21" s="23">
        <v>293</v>
      </c>
      <c r="D21" s="23">
        <v>564780</v>
      </c>
      <c r="E21" s="23">
        <v>82</v>
      </c>
      <c r="F21" s="23">
        <v>157133</v>
      </c>
      <c r="G21" s="23">
        <v>0</v>
      </c>
      <c r="H21" s="23">
        <v>0</v>
      </c>
      <c r="I21" s="23">
        <v>18</v>
      </c>
      <c r="J21" s="23">
        <v>31782</v>
      </c>
      <c r="K21" s="23">
        <v>96</v>
      </c>
      <c r="L21" s="23">
        <v>148633</v>
      </c>
      <c r="M21" s="23">
        <v>97</v>
      </c>
      <c r="N21" s="23">
        <v>227232</v>
      </c>
      <c r="O21" s="23">
        <v>0</v>
      </c>
      <c r="P21" s="23">
        <v>0</v>
      </c>
    </row>
    <row r="22" spans="1:16" x14ac:dyDescent="0.25">
      <c r="A22" s="23">
        <v>17</v>
      </c>
      <c r="B22" s="23" t="s">
        <v>19</v>
      </c>
      <c r="C22" s="23">
        <v>0</v>
      </c>
      <c r="D22" s="23">
        <v>0</v>
      </c>
      <c r="E22" s="23">
        <v>0</v>
      </c>
      <c r="F22" s="23">
        <v>0</v>
      </c>
      <c r="G22" s="23">
        <v>0</v>
      </c>
      <c r="H22" s="23">
        <v>0</v>
      </c>
      <c r="I22" s="23">
        <v>0</v>
      </c>
      <c r="J22" s="23">
        <v>0</v>
      </c>
      <c r="K22" s="23">
        <v>0</v>
      </c>
      <c r="L22" s="23">
        <v>0</v>
      </c>
      <c r="M22" s="23">
        <v>0</v>
      </c>
      <c r="N22" s="23">
        <v>0</v>
      </c>
      <c r="O22" s="23">
        <v>0</v>
      </c>
      <c r="P22" s="23">
        <v>0</v>
      </c>
    </row>
    <row r="23" spans="1:16" x14ac:dyDescent="0.25">
      <c r="A23" s="23">
        <v>18</v>
      </c>
      <c r="B23" s="23" t="s">
        <v>20</v>
      </c>
      <c r="C23" s="23">
        <v>32</v>
      </c>
      <c r="D23" s="23">
        <v>10637</v>
      </c>
      <c r="E23" s="23">
        <v>0</v>
      </c>
      <c r="F23" s="23">
        <v>0</v>
      </c>
      <c r="G23" s="23">
        <v>0</v>
      </c>
      <c r="H23" s="23">
        <v>0</v>
      </c>
      <c r="I23" s="23">
        <v>32</v>
      </c>
      <c r="J23" s="23">
        <v>10637</v>
      </c>
      <c r="K23" s="23">
        <v>0</v>
      </c>
      <c r="L23" s="23">
        <v>0</v>
      </c>
      <c r="M23" s="23">
        <v>0</v>
      </c>
      <c r="N23" s="23">
        <v>0</v>
      </c>
      <c r="O23" s="23">
        <v>0</v>
      </c>
      <c r="P23" s="23">
        <v>0</v>
      </c>
    </row>
    <row r="24" spans="1:16" x14ac:dyDescent="0.25">
      <c r="A24" s="23">
        <v>19</v>
      </c>
      <c r="B24" s="23" t="s">
        <v>21</v>
      </c>
      <c r="C24" s="23">
        <v>0</v>
      </c>
      <c r="D24" s="23">
        <v>0</v>
      </c>
      <c r="E24" s="23">
        <v>0</v>
      </c>
      <c r="F24" s="23">
        <v>0</v>
      </c>
      <c r="G24" s="23">
        <v>0</v>
      </c>
      <c r="H24" s="23">
        <v>0</v>
      </c>
      <c r="I24" s="23">
        <v>0</v>
      </c>
      <c r="J24" s="23">
        <v>0</v>
      </c>
      <c r="K24" s="23">
        <v>0</v>
      </c>
      <c r="L24" s="23">
        <v>0</v>
      </c>
      <c r="M24" s="23">
        <v>0</v>
      </c>
      <c r="N24" s="23">
        <v>0</v>
      </c>
      <c r="O24" s="23">
        <v>0</v>
      </c>
      <c r="P24" s="23">
        <v>0</v>
      </c>
    </row>
    <row r="25" spans="1:16" x14ac:dyDescent="0.25">
      <c r="A25" s="23">
        <v>20</v>
      </c>
      <c r="B25" s="23" t="s">
        <v>22</v>
      </c>
      <c r="C25" s="23">
        <v>43</v>
      </c>
      <c r="D25" s="23">
        <v>21597</v>
      </c>
      <c r="E25" s="23">
        <v>0</v>
      </c>
      <c r="F25" s="23">
        <v>0</v>
      </c>
      <c r="G25" s="23">
        <v>0</v>
      </c>
      <c r="H25" s="23">
        <v>0</v>
      </c>
      <c r="I25" s="23">
        <v>43</v>
      </c>
      <c r="J25" s="23">
        <v>21597</v>
      </c>
      <c r="K25" s="23">
        <v>0</v>
      </c>
      <c r="L25" s="23">
        <v>0</v>
      </c>
      <c r="M25" s="23">
        <v>0</v>
      </c>
      <c r="N25" s="23">
        <v>0</v>
      </c>
      <c r="O25" s="23">
        <v>0</v>
      </c>
      <c r="P25" s="23">
        <v>0</v>
      </c>
    </row>
    <row r="26" spans="1:16" x14ac:dyDescent="0.25">
      <c r="A26" s="23">
        <v>21</v>
      </c>
      <c r="B26" s="23" t="s">
        <v>23</v>
      </c>
      <c r="C26" s="23">
        <v>3077</v>
      </c>
      <c r="D26" s="23">
        <v>1002292</v>
      </c>
      <c r="E26" s="23">
        <v>106</v>
      </c>
      <c r="F26" s="23">
        <v>30205</v>
      </c>
      <c r="G26" s="23">
        <v>0</v>
      </c>
      <c r="H26" s="23">
        <v>0</v>
      </c>
      <c r="I26" s="23">
        <v>2587</v>
      </c>
      <c r="J26" s="23">
        <v>851536</v>
      </c>
      <c r="K26" s="23">
        <v>384</v>
      </c>
      <c r="L26" s="23">
        <v>120551</v>
      </c>
      <c r="M26" s="23">
        <v>0</v>
      </c>
      <c r="N26" s="23">
        <v>0</v>
      </c>
      <c r="O26" s="23">
        <v>0</v>
      </c>
      <c r="P26" s="23">
        <v>0</v>
      </c>
    </row>
    <row r="27" spans="1:16" x14ac:dyDescent="0.25">
      <c r="A27" s="23">
        <v>22</v>
      </c>
      <c r="B27" s="23" t="s">
        <v>41</v>
      </c>
      <c r="C27" s="23">
        <v>0</v>
      </c>
      <c r="D27" s="23">
        <v>0</v>
      </c>
      <c r="E27" s="23">
        <v>0</v>
      </c>
      <c r="F27" s="23">
        <v>0</v>
      </c>
      <c r="G27" s="23">
        <v>0</v>
      </c>
      <c r="H27" s="23">
        <v>0</v>
      </c>
      <c r="I27" s="23">
        <v>0</v>
      </c>
      <c r="J27" s="23">
        <v>0</v>
      </c>
      <c r="K27" s="23">
        <v>0</v>
      </c>
      <c r="L27" s="23">
        <v>0</v>
      </c>
      <c r="M27" s="23">
        <v>0</v>
      </c>
      <c r="N27" s="23">
        <v>0</v>
      </c>
      <c r="O27" s="23">
        <v>0</v>
      </c>
      <c r="P27" s="23">
        <v>0</v>
      </c>
    </row>
    <row r="28" spans="1:16" x14ac:dyDescent="0.25">
      <c r="A28" s="23">
        <v>23</v>
      </c>
      <c r="B28" s="23" t="s">
        <v>24</v>
      </c>
      <c r="C28" s="23">
        <v>3743</v>
      </c>
      <c r="D28" s="23">
        <v>4531558</v>
      </c>
      <c r="E28" s="23">
        <v>310</v>
      </c>
      <c r="F28" s="23">
        <v>372072</v>
      </c>
      <c r="G28" s="23">
        <v>752</v>
      </c>
      <c r="H28" s="23">
        <v>949204</v>
      </c>
      <c r="I28" s="23">
        <v>292</v>
      </c>
      <c r="J28" s="23">
        <v>254975</v>
      </c>
      <c r="K28" s="23">
        <v>16</v>
      </c>
      <c r="L28" s="23">
        <v>12577</v>
      </c>
      <c r="M28" s="23">
        <v>151</v>
      </c>
      <c r="N28" s="23">
        <v>173470</v>
      </c>
      <c r="O28" s="23">
        <v>2222</v>
      </c>
      <c r="P28" s="23">
        <v>2769260</v>
      </c>
    </row>
    <row r="29" spans="1:16" x14ac:dyDescent="0.25">
      <c r="A29" s="23">
        <v>24</v>
      </c>
      <c r="B29" s="23" t="s">
        <v>25</v>
      </c>
      <c r="C29" s="23">
        <v>20643</v>
      </c>
      <c r="D29" s="23">
        <v>8466380</v>
      </c>
      <c r="E29" s="23">
        <v>6695</v>
      </c>
      <c r="F29" s="23">
        <v>4559725</v>
      </c>
      <c r="G29" s="23">
        <v>0</v>
      </c>
      <c r="H29" s="23">
        <v>0</v>
      </c>
      <c r="I29" s="23">
        <v>5</v>
      </c>
      <c r="J29" s="23">
        <v>4123</v>
      </c>
      <c r="K29" s="23">
        <v>12800</v>
      </c>
      <c r="L29" s="23">
        <v>3031188</v>
      </c>
      <c r="M29" s="23">
        <v>1143</v>
      </c>
      <c r="N29" s="23">
        <v>871344</v>
      </c>
      <c r="O29" s="23">
        <v>0</v>
      </c>
      <c r="P29" s="23">
        <v>0</v>
      </c>
    </row>
    <row r="30" spans="1:16" x14ac:dyDescent="0.25">
      <c r="A30" s="23">
        <v>25</v>
      </c>
      <c r="B30" s="23" t="s">
        <v>26</v>
      </c>
      <c r="C30" s="23">
        <v>0</v>
      </c>
      <c r="D30" s="23">
        <v>0</v>
      </c>
      <c r="E30" s="23">
        <v>0</v>
      </c>
      <c r="F30" s="23">
        <v>0</v>
      </c>
      <c r="G30" s="23">
        <v>0</v>
      </c>
      <c r="H30" s="23">
        <v>0</v>
      </c>
      <c r="I30" s="23">
        <v>0</v>
      </c>
      <c r="J30" s="23">
        <v>0</v>
      </c>
      <c r="K30" s="23">
        <v>0</v>
      </c>
      <c r="L30" s="23">
        <v>0</v>
      </c>
      <c r="M30" s="23">
        <v>0</v>
      </c>
      <c r="N30" s="23">
        <v>0</v>
      </c>
      <c r="O30" s="23">
        <v>0</v>
      </c>
      <c r="P30" s="23">
        <v>0</v>
      </c>
    </row>
    <row r="31" spans="1:16" x14ac:dyDescent="0.25">
      <c r="A31" s="23">
        <v>26</v>
      </c>
      <c r="B31" s="23" t="s">
        <v>27</v>
      </c>
      <c r="C31" s="23">
        <v>198</v>
      </c>
      <c r="D31" s="23">
        <v>95765</v>
      </c>
      <c r="E31" s="23">
        <v>0</v>
      </c>
      <c r="F31" s="23">
        <v>0</v>
      </c>
      <c r="G31" s="23">
        <v>0</v>
      </c>
      <c r="H31" s="23">
        <v>0</v>
      </c>
      <c r="I31" s="23">
        <v>176</v>
      </c>
      <c r="J31" s="23">
        <v>87290</v>
      </c>
      <c r="K31" s="23">
        <v>22</v>
      </c>
      <c r="L31" s="23">
        <v>8475</v>
      </c>
      <c r="M31" s="23">
        <v>0</v>
      </c>
      <c r="N31" s="23">
        <v>0</v>
      </c>
      <c r="O31" s="23">
        <v>0</v>
      </c>
      <c r="P31" s="23">
        <v>0</v>
      </c>
    </row>
    <row r="32" spans="1:16" x14ac:dyDescent="0.25">
      <c r="A32" s="23">
        <v>27</v>
      </c>
      <c r="B32" s="23" t="s">
        <v>82</v>
      </c>
      <c r="C32" s="23">
        <v>1392</v>
      </c>
      <c r="D32" s="23">
        <v>1997079</v>
      </c>
      <c r="E32" s="23">
        <v>1028</v>
      </c>
      <c r="F32" s="23">
        <v>1415235</v>
      </c>
      <c r="G32" s="23">
        <v>0</v>
      </c>
      <c r="H32" s="23">
        <v>0</v>
      </c>
      <c r="I32" s="23">
        <v>36</v>
      </c>
      <c r="J32" s="23">
        <v>48492</v>
      </c>
      <c r="K32" s="23">
        <v>183</v>
      </c>
      <c r="L32" s="23">
        <v>314792</v>
      </c>
      <c r="M32" s="23">
        <v>145</v>
      </c>
      <c r="N32" s="23">
        <v>218560</v>
      </c>
      <c r="O32" s="23">
        <v>0</v>
      </c>
      <c r="P32" s="23">
        <v>0</v>
      </c>
    </row>
    <row r="33" spans="1:16" x14ac:dyDescent="0.25">
      <c r="A33" s="23">
        <v>28</v>
      </c>
      <c r="B33" s="23" t="s">
        <v>29</v>
      </c>
      <c r="C33" s="23">
        <v>2583</v>
      </c>
      <c r="D33" s="23">
        <v>1225904</v>
      </c>
      <c r="E33" s="23">
        <v>0</v>
      </c>
      <c r="F33" s="23">
        <v>0</v>
      </c>
      <c r="G33" s="23">
        <v>0</v>
      </c>
      <c r="H33" s="23">
        <v>0</v>
      </c>
      <c r="I33" s="23">
        <v>2583</v>
      </c>
      <c r="J33" s="23">
        <v>1225904</v>
      </c>
      <c r="K33" s="23">
        <v>0</v>
      </c>
      <c r="L33" s="23">
        <v>0</v>
      </c>
      <c r="M33" s="23">
        <v>0</v>
      </c>
      <c r="N33" s="23">
        <v>0</v>
      </c>
      <c r="O33" s="23">
        <v>0</v>
      </c>
      <c r="P33" s="23">
        <v>0</v>
      </c>
    </row>
    <row r="34" spans="1:16" x14ac:dyDescent="0.25">
      <c r="A34" s="23">
        <v>29</v>
      </c>
      <c r="B34" s="23" t="s">
        <v>30</v>
      </c>
      <c r="C34" s="23">
        <v>1379</v>
      </c>
      <c r="D34" s="23">
        <v>1325148</v>
      </c>
      <c r="E34" s="23">
        <v>179</v>
      </c>
      <c r="F34" s="23">
        <v>310011</v>
      </c>
      <c r="G34" s="23">
        <v>748</v>
      </c>
      <c r="H34" s="23">
        <v>573767</v>
      </c>
      <c r="I34" s="23">
        <v>362</v>
      </c>
      <c r="J34" s="23">
        <v>374055</v>
      </c>
      <c r="K34" s="23">
        <v>80</v>
      </c>
      <c r="L34" s="23">
        <v>47203</v>
      </c>
      <c r="M34" s="23">
        <v>10</v>
      </c>
      <c r="N34" s="23">
        <v>20112</v>
      </c>
      <c r="O34" s="23">
        <v>0</v>
      </c>
      <c r="P34" s="23">
        <v>0</v>
      </c>
    </row>
    <row r="35" spans="1:16" x14ac:dyDescent="0.25">
      <c r="A35" s="23">
        <v>30</v>
      </c>
      <c r="B35" s="23" t="s">
        <v>31</v>
      </c>
      <c r="C35" s="23">
        <v>16</v>
      </c>
      <c r="D35" s="23">
        <v>78893</v>
      </c>
      <c r="E35" s="23">
        <v>0</v>
      </c>
      <c r="F35" s="23">
        <v>0</v>
      </c>
      <c r="G35" s="23">
        <v>0</v>
      </c>
      <c r="H35" s="23">
        <v>0</v>
      </c>
      <c r="I35" s="23">
        <v>13</v>
      </c>
      <c r="J35" s="23">
        <v>66083</v>
      </c>
      <c r="K35" s="23">
        <v>0</v>
      </c>
      <c r="L35" s="23">
        <v>0</v>
      </c>
      <c r="M35" s="23">
        <v>3</v>
      </c>
      <c r="N35" s="23">
        <v>12810</v>
      </c>
      <c r="O35" s="23">
        <v>0</v>
      </c>
      <c r="P35" s="23">
        <v>0</v>
      </c>
    </row>
    <row r="36" spans="1:16" x14ac:dyDescent="0.25">
      <c r="A36" s="23">
        <v>31</v>
      </c>
      <c r="B36" s="23" t="s">
        <v>32</v>
      </c>
      <c r="C36" s="23">
        <v>19310</v>
      </c>
      <c r="D36" s="23">
        <v>19477602</v>
      </c>
      <c r="E36" s="23">
        <v>1421</v>
      </c>
      <c r="F36" s="23">
        <v>963129</v>
      </c>
      <c r="G36" s="23">
        <v>11232</v>
      </c>
      <c r="H36" s="23">
        <v>12359770</v>
      </c>
      <c r="I36" s="23">
        <v>5875</v>
      </c>
      <c r="J36" s="23">
        <v>5595109</v>
      </c>
      <c r="K36" s="23">
        <v>506</v>
      </c>
      <c r="L36" s="23">
        <v>393789</v>
      </c>
      <c r="M36" s="23">
        <v>0</v>
      </c>
      <c r="N36" s="23">
        <v>0</v>
      </c>
      <c r="O36" s="23">
        <v>276</v>
      </c>
      <c r="P36" s="23">
        <v>165805</v>
      </c>
    </row>
    <row r="37" spans="1:16" s="308" customFormat="1" x14ac:dyDescent="0.25">
      <c r="A37" s="422" t="s">
        <v>42</v>
      </c>
      <c r="B37" s="423"/>
      <c r="C37" s="67">
        <v>74724</v>
      </c>
      <c r="D37" s="67">
        <v>51997850</v>
      </c>
      <c r="E37" s="67">
        <v>13492</v>
      </c>
      <c r="F37" s="67">
        <v>10837209</v>
      </c>
      <c r="G37" s="67">
        <v>18258</v>
      </c>
      <c r="H37" s="67">
        <v>17017933</v>
      </c>
      <c r="I37" s="67">
        <v>24168</v>
      </c>
      <c r="J37" s="67">
        <v>14804405</v>
      </c>
      <c r="K37" s="67">
        <v>14317</v>
      </c>
      <c r="L37" s="67">
        <v>4411200</v>
      </c>
      <c r="M37" s="67">
        <v>1980</v>
      </c>
      <c r="N37" s="67">
        <v>1986244</v>
      </c>
      <c r="O37" s="67">
        <v>2506</v>
      </c>
      <c r="P37" s="67">
        <v>2939890</v>
      </c>
    </row>
    <row r="38" spans="1:16" x14ac:dyDescent="0.25">
      <c r="A38" s="215" t="s">
        <v>1079</v>
      </c>
    </row>
  </sheetData>
  <mergeCells count="12">
    <mergeCell ref="A37:B37"/>
    <mergeCell ref="O4:P4"/>
    <mergeCell ref="A1:P1"/>
    <mergeCell ref="A3:A5"/>
    <mergeCell ref="B3:B5"/>
    <mergeCell ref="C3:P3"/>
    <mergeCell ref="C4:D4"/>
    <mergeCell ref="E4:F4"/>
    <mergeCell ref="G4:H4"/>
    <mergeCell ref="I4:J4"/>
    <mergeCell ref="K4:L4"/>
    <mergeCell ref="M4:N4"/>
  </mergeCells>
  <pageMargins left="0.7" right="0.7" top="0.75" bottom="0.75" header="0.3" footer="0.3"/>
  <pageSetup paperSize="9" scale="82"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0"/>
  <sheetViews>
    <sheetView view="pageBreakPreview" topLeftCell="A130" zoomScaleNormal="100" zoomScaleSheetLayoutView="100" workbookViewId="0">
      <selection activeCell="A29" sqref="A29:C29"/>
    </sheetView>
  </sheetViews>
  <sheetFormatPr defaultRowHeight="15" x14ac:dyDescent="0.25"/>
  <cols>
    <col min="1" max="1" width="16.85546875" bestFit="1" customWidth="1"/>
    <col min="2" max="2" width="14.7109375" bestFit="1" customWidth="1"/>
  </cols>
  <sheetData>
    <row r="1" spans="1:13" ht="17.25" x14ac:dyDescent="0.3">
      <c r="A1" s="430" t="s">
        <v>1128</v>
      </c>
      <c r="B1" s="430"/>
      <c r="C1" s="430"/>
      <c r="D1" s="430"/>
      <c r="E1" s="430"/>
      <c r="F1" s="430"/>
      <c r="G1" s="430"/>
      <c r="H1" s="430"/>
      <c r="I1" s="430"/>
      <c r="J1" s="430"/>
      <c r="K1" s="430"/>
      <c r="L1" s="283"/>
      <c r="M1" s="283"/>
    </row>
    <row r="2" spans="1:13" ht="17.25" x14ac:dyDescent="0.3">
      <c r="A2" s="430" t="s">
        <v>1152</v>
      </c>
      <c r="B2" s="430"/>
      <c r="C2" s="430"/>
      <c r="D2" s="430"/>
      <c r="E2" s="430"/>
      <c r="F2" s="430"/>
      <c r="G2" s="430"/>
      <c r="H2" s="430"/>
      <c r="I2" s="430"/>
      <c r="J2" s="430"/>
      <c r="K2" s="430"/>
    </row>
    <row r="3" spans="1:13" ht="13.5" customHeight="1" x14ac:dyDescent="0.3">
      <c r="A3" s="282"/>
      <c r="B3" s="282"/>
      <c r="C3" s="282"/>
      <c r="D3" s="282"/>
      <c r="E3" s="282"/>
      <c r="F3" s="282"/>
      <c r="G3" s="282"/>
      <c r="H3" s="282"/>
      <c r="I3" s="282"/>
      <c r="K3" s="284" t="s">
        <v>1155</v>
      </c>
    </row>
    <row r="4" spans="1:13" s="281" customFormat="1" ht="16.5" customHeight="1" x14ac:dyDescent="0.25">
      <c r="A4" s="432" t="s">
        <v>891</v>
      </c>
      <c r="B4" s="433" t="s">
        <v>1129</v>
      </c>
      <c r="C4" s="434" t="s">
        <v>1130</v>
      </c>
      <c r="D4" s="434"/>
      <c r="E4" s="435"/>
      <c r="F4" s="436" t="s">
        <v>1131</v>
      </c>
      <c r="G4" s="434"/>
      <c r="H4" s="435"/>
      <c r="I4" s="436" t="s">
        <v>1132</v>
      </c>
      <c r="J4" s="434"/>
      <c r="K4" s="435"/>
    </row>
    <row r="5" spans="1:13" s="281" customFormat="1" ht="16.5" customHeight="1" x14ac:dyDescent="0.25">
      <c r="A5" s="432"/>
      <c r="B5" s="433"/>
      <c r="C5" s="286" t="s">
        <v>1133</v>
      </c>
      <c r="D5" s="286" t="s">
        <v>1048</v>
      </c>
      <c r="E5" s="286" t="s">
        <v>79</v>
      </c>
      <c r="F5" s="286" t="s">
        <v>1133</v>
      </c>
      <c r="G5" s="286" t="s">
        <v>1048</v>
      </c>
      <c r="H5" s="286" t="s">
        <v>79</v>
      </c>
      <c r="I5" s="286" t="s">
        <v>1133</v>
      </c>
      <c r="J5" s="286" t="s">
        <v>1048</v>
      </c>
      <c r="K5" s="286" t="s">
        <v>79</v>
      </c>
    </row>
    <row r="6" spans="1:13" s="289" customFormat="1" ht="16.5" customHeight="1" x14ac:dyDescent="0.25">
      <c r="A6" s="287" t="s">
        <v>10</v>
      </c>
      <c r="B6" s="287" t="s">
        <v>1134</v>
      </c>
      <c r="C6" s="288">
        <v>0.32</v>
      </c>
      <c r="D6" s="288">
        <v>1.90099</v>
      </c>
      <c r="E6" s="288">
        <v>6.0198</v>
      </c>
      <c r="F6" s="288">
        <v>0.12</v>
      </c>
      <c r="G6" s="288">
        <v>1.88</v>
      </c>
      <c r="H6" s="288">
        <v>6.0198</v>
      </c>
      <c r="I6" s="288">
        <v>0.1</v>
      </c>
      <c r="J6" s="288">
        <v>1.58416</v>
      </c>
      <c r="K6" s="288">
        <v>6.0198</v>
      </c>
    </row>
    <row r="7" spans="1:13" s="289" customFormat="1" ht="16.5" customHeight="1" x14ac:dyDescent="0.25">
      <c r="A7" s="287" t="s">
        <v>10</v>
      </c>
      <c r="B7" s="287" t="s">
        <v>1135</v>
      </c>
      <c r="C7" s="288">
        <v>5.5910000000000001E-2</v>
      </c>
      <c r="D7" s="288">
        <v>2.65612</v>
      </c>
      <c r="E7" s="288">
        <v>110</v>
      </c>
      <c r="F7" s="288">
        <v>5.5910000000000001E-2</v>
      </c>
      <c r="G7" s="288">
        <v>2.65612</v>
      </c>
      <c r="H7" s="288">
        <v>110</v>
      </c>
      <c r="I7" s="288">
        <v>0</v>
      </c>
      <c r="J7" s="288">
        <v>2.1</v>
      </c>
      <c r="K7" s="288">
        <v>110</v>
      </c>
    </row>
    <row r="8" spans="1:13" s="289" customFormat="1" ht="16.5" customHeight="1" x14ac:dyDescent="0.25">
      <c r="A8" s="287" t="s">
        <v>10</v>
      </c>
      <c r="B8" s="287" t="s">
        <v>1050</v>
      </c>
      <c r="C8" s="288">
        <v>0</v>
      </c>
      <c r="D8" s="288">
        <v>2.8514900000000001</v>
      </c>
      <c r="E8" s="288">
        <v>19.100000000000001</v>
      </c>
      <c r="F8" s="288">
        <v>0</v>
      </c>
      <c r="G8" s="288">
        <v>2.7233999999999998</v>
      </c>
      <c r="H8" s="288">
        <v>19.100000000000001</v>
      </c>
      <c r="I8" s="288">
        <v>0</v>
      </c>
      <c r="J8" s="288">
        <v>2.56</v>
      </c>
      <c r="K8" s="288">
        <v>19.100000000000001</v>
      </c>
    </row>
    <row r="9" spans="1:13" s="289" customFormat="1" ht="16.5" customHeight="1" x14ac:dyDescent="0.25">
      <c r="A9" s="287" t="s">
        <v>18</v>
      </c>
      <c r="B9" s="287" t="s">
        <v>91</v>
      </c>
      <c r="C9" s="288">
        <v>0</v>
      </c>
      <c r="D9" s="288">
        <v>2</v>
      </c>
      <c r="E9" s="288">
        <v>9.92</v>
      </c>
      <c r="F9" s="288">
        <v>0</v>
      </c>
      <c r="G9" s="288">
        <v>2</v>
      </c>
      <c r="H9" s="288">
        <v>9.92</v>
      </c>
      <c r="I9" s="288">
        <v>0</v>
      </c>
      <c r="J9" s="288">
        <v>1.90099</v>
      </c>
      <c r="K9" s="288">
        <v>9.92</v>
      </c>
    </row>
    <row r="10" spans="1:13" s="289" customFormat="1" ht="16.5" customHeight="1" x14ac:dyDescent="0.25">
      <c r="A10" s="287" t="s">
        <v>18</v>
      </c>
      <c r="B10" s="287" t="s">
        <v>1136</v>
      </c>
      <c r="C10" s="288">
        <v>0.6</v>
      </c>
      <c r="D10" s="288">
        <v>2.8514900000000001</v>
      </c>
      <c r="E10" s="288">
        <v>6.9702999999999999</v>
      </c>
      <c r="F10" s="288">
        <v>0.6</v>
      </c>
      <c r="G10" s="288">
        <v>2.8514900000000001</v>
      </c>
      <c r="H10" s="288">
        <v>6.9702999999999999</v>
      </c>
      <c r="I10" s="288">
        <v>0.6</v>
      </c>
      <c r="J10" s="288">
        <v>2.8514900000000001</v>
      </c>
      <c r="K10" s="288">
        <v>6.9702999999999999</v>
      </c>
    </row>
    <row r="11" spans="1:13" s="289" customFormat="1" ht="16.5" customHeight="1" x14ac:dyDescent="0.25">
      <c r="A11" s="287" t="s">
        <v>18</v>
      </c>
      <c r="B11" s="287" t="s">
        <v>1137</v>
      </c>
      <c r="C11" s="288">
        <v>0.2</v>
      </c>
      <c r="D11" s="288">
        <v>1.90099</v>
      </c>
      <c r="E11" s="288">
        <v>20.5</v>
      </c>
      <c r="F11" s="288">
        <v>0.13</v>
      </c>
      <c r="G11" s="288">
        <v>1.58416</v>
      </c>
      <c r="H11" s="288">
        <v>20.5</v>
      </c>
      <c r="I11" s="288">
        <v>0</v>
      </c>
      <c r="J11" s="288">
        <v>1.5366299999999999</v>
      </c>
      <c r="K11" s="288">
        <v>20.5</v>
      </c>
    </row>
    <row r="12" spans="1:13" s="289" customFormat="1" ht="16.5" customHeight="1" x14ac:dyDescent="0.25">
      <c r="A12" s="287" t="s">
        <v>18</v>
      </c>
      <c r="B12" s="287" t="s">
        <v>1138</v>
      </c>
      <c r="C12" s="288">
        <v>0.31683</v>
      </c>
      <c r="D12" s="288">
        <v>2.2626300000000001</v>
      </c>
      <c r="E12" s="288">
        <v>6.4063400000000001</v>
      </c>
      <c r="F12" s="288">
        <v>0.31683</v>
      </c>
      <c r="G12" s="288">
        <v>2.2626300000000001</v>
      </c>
      <c r="H12" s="288">
        <v>6.6534700000000004</v>
      </c>
      <c r="I12" s="288">
        <v>0.31683</v>
      </c>
      <c r="J12" s="288">
        <v>2.2626300000000001</v>
      </c>
      <c r="K12" s="288">
        <v>6.6534700000000004</v>
      </c>
    </row>
    <row r="13" spans="1:13" s="289" customFormat="1" ht="16.5" customHeight="1" x14ac:dyDescent="0.25">
      <c r="A13" s="287" t="s">
        <v>9</v>
      </c>
      <c r="B13" s="287" t="s">
        <v>1139</v>
      </c>
      <c r="C13" s="288">
        <v>0</v>
      </c>
      <c r="D13" s="288">
        <v>0.99</v>
      </c>
      <c r="E13" s="288">
        <v>5.56</v>
      </c>
      <c r="F13" s="288">
        <v>0</v>
      </c>
      <c r="G13" s="288">
        <v>0.9929</v>
      </c>
      <c r="H13" s="288">
        <v>5.56</v>
      </c>
      <c r="I13" s="288">
        <v>0</v>
      </c>
      <c r="J13" s="288">
        <v>0.9929</v>
      </c>
      <c r="K13" s="288">
        <v>5.56</v>
      </c>
    </row>
    <row r="14" spans="1:13" s="289" customFormat="1" ht="16.5" customHeight="1" x14ac:dyDescent="0.25">
      <c r="A14" s="287" t="s">
        <v>9</v>
      </c>
      <c r="B14" s="287" t="s">
        <v>1140</v>
      </c>
      <c r="C14" s="288">
        <v>0.01</v>
      </c>
      <c r="D14" s="288">
        <v>0.68</v>
      </c>
      <c r="E14" s="288">
        <v>2.09</v>
      </c>
      <c r="F14" s="288">
        <v>0.01</v>
      </c>
      <c r="G14" s="288">
        <v>0.66</v>
      </c>
      <c r="H14" s="288">
        <v>2.09</v>
      </c>
      <c r="I14" s="288">
        <v>0.01</v>
      </c>
      <c r="J14" s="288">
        <v>0.66</v>
      </c>
      <c r="K14" s="288">
        <v>2.09</v>
      </c>
    </row>
    <row r="15" spans="1:13" s="289" customFormat="1" ht="16.5" customHeight="1" x14ac:dyDescent="0.25">
      <c r="A15" s="287" t="s">
        <v>16</v>
      </c>
      <c r="B15" s="287" t="s">
        <v>1052</v>
      </c>
      <c r="C15" s="288">
        <v>0.65</v>
      </c>
      <c r="D15" s="288">
        <v>1.72</v>
      </c>
      <c r="E15" s="288">
        <v>4.47</v>
      </c>
      <c r="F15" s="288">
        <v>0.31</v>
      </c>
      <c r="G15" s="288">
        <v>1.56</v>
      </c>
      <c r="H15" s="288">
        <v>4.68</v>
      </c>
      <c r="I15" s="288">
        <v>7.0000000000000007E-2</v>
      </c>
      <c r="J15" s="288">
        <v>1.39</v>
      </c>
      <c r="K15" s="288">
        <v>5.2</v>
      </c>
    </row>
    <row r="16" spans="1:13" s="289" customFormat="1" ht="16.5" customHeight="1" x14ac:dyDescent="0.25">
      <c r="A16" s="287" t="s">
        <v>39</v>
      </c>
      <c r="B16" s="287" t="s">
        <v>1141</v>
      </c>
      <c r="C16" s="288">
        <v>0.56000000000000005</v>
      </c>
      <c r="D16" s="288">
        <v>1.39</v>
      </c>
      <c r="E16" s="288">
        <v>2.48</v>
      </c>
      <c r="F16" s="288">
        <v>0.36</v>
      </c>
      <c r="G16" s="288">
        <v>1.23</v>
      </c>
      <c r="H16" s="288">
        <v>2.48</v>
      </c>
      <c r="I16" s="288">
        <v>0.36</v>
      </c>
      <c r="J16" s="288">
        <v>1.1850000000000001</v>
      </c>
      <c r="K16" s="288">
        <v>2.48</v>
      </c>
    </row>
    <row r="17" spans="1:11" s="289" customFormat="1" ht="16.5" customHeight="1" x14ac:dyDescent="0.25">
      <c r="A17" s="287" t="s">
        <v>15</v>
      </c>
      <c r="B17" s="287" t="s">
        <v>1051</v>
      </c>
      <c r="C17" s="288">
        <v>0.01</v>
      </c>
      <c r="D17" s="288">
        <v>1.58</v>
      </c>
      <c r="E17" s="288">
        <v>3.64</v>
      </c>
      <c r="F17" s="288">
        <v>0.01</v>
      </c>
      <c r="G17" s="288">
        <v>1.4</v>
      </c>
      <c r="H17" s="288">
        <v>4.25</v>
      </c>
      <c r="I17" s="288">
        <v>0.01</v>
      </c>
      <c r="J17" s="288">
        <v>1.35</v>
      </c>
      <c r="K17" s="288">
        <v>4.4000000000000004</v>
      </c>
    </row>
    <row r="18" spans="1:11" s="289" customFormat="1" ht="16.5" customHeight="1" x14ac:dyDescent="0.25">
      <c r="A18" s="287" t="s">
        <v>902</v>
      </c>
      <c r="B18" s="287" t="s">
        <v>1054</v>
      </c>
      <c r="C18" s="288">
        <v>3.2000000000000001E-2</v>
      </c>
      <c r="D18" s="288">
        <v>2.31298</v>
      </c>
      <c r="E18" s="288">
        <v>46.4</v>
      </c>
      <c r="F18" s="288">
        <v>1.6E-2</v>
      </c>
      <c r="G18" s="288">
        <v>2.2182599999999999</v>
      </c>
      <c r="H18" s="288">
        <v>46.4</v>
      </c>
      <c r="I18" s="288">
        <v>1.6E-2</v>
      </c>
      <c r="J18" s="288">
        <v>2.2092399999999999</v>
      </c>
      <c r="K18" s="288">
        <v>56</v>
      </c>
    </row>
    <row r="19" spans="1:11" s="289" customFormat="1" ht="16.5" customHeight="1" x14ac:dyDescent="0.25">
      <c r="A19" s="287" t="s">
        <v>902</v>
      </c>
      <c r="B19" s="287" t="s">
        <v>1053</v>
      </c>
      <c r="C19" s="288">
        <v>1.4190700000000001</v>
      </c>
      <c r="D19" s="288">
        <v>0</v>
      </c>
      <c r="E19" s="288">
        <v>20.2</v>
      </c>
      <c r="F19" s="288">
        <v>1.3626499999999999</v>
      </c>
      <c r="G19" s="288">
        <v>0</v>
      </c>
      <c r="H19" s="288">
        <v>20.2</v>
      </c>
      <c r="I19" s="288">
        <v>1.3269200000000001</v>
      </c>
      <c r="J19" s="288">
        <v>0</v>
      </c>
      <c r="K19" s="288">
        <v>20.2</v>
      </c>
    </row>
    <row r="20" spans="1:11" s="289" customFormat="1" ht="16.5" customHeight="1" x14ac:dyDescent="0.25">
      <c r="A20" s="287" t="s">
        <v>41</v>
      </c>
      <c r="B20" s="287" t="s">
        <v>41</v>
      </c>
      <c r="C20" s="288">
        <v>4.8000000000000001E-2</v>
      </c>
      <c r="D20" s="288">
        <v>1.5753900000000001</v>
      </c>
      <c r="E20" s="288">
        <v>14.8</v>
      </c>
      <c r="F20" s="288">
        <v>4.8000000000000001E-2</v>
      </c>
      <c r="G20" s="288">
        <v>1.4886200000000001</v>
      </c>
      <c r="H20" s="288">
        <v>14.8</v>
      </c>
      <c r="I20" s="288">
        <v>4.8000000000000001E-2</v>
      </c>
      <c r="J20" s="288">
        <v>1.50529</v>
      </c>
      <c r="K20" s="288">
        <v>14.8</v>
      </c>
    </row>
    <row r="21" spans="1:11" s="289" customFormat="1" ht="30" x14ac:dyDescent="0.25">
      <c r="A21" s="290" t="s">
        <v>1142</v>
      </c>
      <c r="B21" s="287" t="s">
        <v>1143</v>
      </c>
      <c r="C21" s="288">
        <v>0</v>
      </c>
      <c r="D21" s="288">
        <v>1.1918299999999999</v>
      </c>
      <c r="E21" s="288">
        <v>5.21</v>
      </c>
      <c r="F21" s="288">
        <v>0</v>
      </c>
      <c r="G21" s="288">
        <v>1.1918299999999999</v>
      </c>
      <c r="H21" s="288">
        <v>5.21</v>
      </c>
      <c r="I21" s="288">
        <v>0</v>
      </c>
      <c r="J21" s="288">
        <v>1.1918299999999999</v>
      </c>
      <c r="K21" s="288">
        <v>5.21</v>
      </c>
    </row>
    <row r="22" spans="1:11" s="289" customFormat="1" ht="16.5" customHeight="1" x14ac:dyDescent="0.25">
      <c r="A22" s="287" t="s">
        <v>3</v>
      </c>
      <c r="B22" s="287" t="s">
        <v>1144</v>
      </c>
      <c r="C22" s="288">
        <v>0.01</v>
      </c>
      <c r="D22" s="288">
        <v>10.798780000000001</v>
      </c>
      <c r="E22" s="288">
        <v>212</v>
      </c>
      <c r="F22" s="288">
        <v>0.01</v>
      </c>
      <c r="G22" s="288">
        <v>9.7434999999999992</v>
      </c>
      <c r="H22" s="288">
        <v>212</v>
      </c>
      <c r="I22" s="288">
        <v>0.01</v>
      </c>
      <c r="J22" s="288">
        <v>9.3838399999999993</v>
      </c>
      <c r="K22" s="288">
        <v>212</v>
      </c>
    </row>
    <row r="23" spans="1:11" s="289" customFormat="1" ht="16.5" customHeight="1" x14ac:dyDescent="0.25">
      <c r="A23" s="287" t="s">
        <v>3</v>
      </c>
      <c r="B23" s="287" t="s">
        <v>1145</v>
      </c>
      <c r="C23" s="288">
        <v>0</v>
      </c>
      <c r="D23" s="288">
        <v>1.7796799999999999</v>
      </c>
      <c r="E23" s="288">
        <v>8.3000000000000007</v>
      </c>
      <c r="F23" s="288">
        <v>0</v>
      </c>
      <c r="G23" s="288">
        <v>1.74414</v>
      </c>
      <c r="H23" s="288">
        <v>8.3000000000000007</v>
      </c>
      <c r="I23" s="288">
        <v>0</v>
      </c>
      <c r="J23" s="288">
        <v>1.7202599999999999</v>
      </c>
      <c r="K23" s="288">
        <v>8.3000000000000007</v>
      </c>
    </row>
    <row r="24" spans="1:11" s="289" customFormat="1" ht="16.5" customHeight="1" x14ac:dyDescent="0.25">
      <c r="A24" s="287" t="s">
        <v>23</v>
      </c>
      <c r="B24" s="287" t="s">
        <v>1146</v>
      </c>
      <c r="C24" s="288">
        <v>1.9969300000000001</v>
      </c>
      <c r="D24" s="288">
        <v>0.08</v>
      </c>
      <c r="E24" s="288">
        <v>5.54</v>
      </c>
      <c r="F24" s="288">
        <v>1.8894200000000001</v>
      </c>
      <c r="G24" s="288">
        <v>0.06</v>
      </c>
      <c r="H24" s="288">
        <v>5.54</v>
      </c>
      <c r="I24" s="288">
        <v>1.8333299999999999</v>
      </c>
      <c r="J24" s="288">
        <v>0.06</v>
      </c>
      <c r="K24" s="288">
        <v>5.54</v>
      </c>
    </row>
    <row r="25" spans="1:11" s="289" customFormat="1" ht="16.5" customHeight="1" x14ac:dyDescent="0.25">
      <c r="A25" s="287" t="s">
        <v>23</v>
      </c>
      <c r="B25" s="287" t="s">
        <v>1147</v>
      </c>
      <c r="C25" s="288">
        <v>0.11</v>
      </c>
      <c r="D25" s="288">
        <v>1.9042600000000001</v>
      </c>
      <c r="E25" s="288">
        <v>5.17</v>
      </c>
      <c r="F25" s="288">
        <v>0.11</v>
      </c>
      <c r="G25" s="288">
        <v>1.7512000000000001</v>
      </c>
      <c r="H25" s="288">
        <v>5.17</v>
      </c>
      <c r="I25" s="288">
        <v>0.11</v>
      </c>
      <c r="J25" s="288">
        <v>1.7512000000000001</v>
      </c>
      <c r="K25" s="288">
        <v>5.17</v>
      </c>
    </row>
    <row r="26" spans="1:11" s="289" customFormat="1" ht="16.5" customHeight="1" x14ac:dyDescent="0.25">
      <c r="A26" s="287" t="s">
        <v>23</v>
      </c>
      <c r="B26" s="287" t="s">
        <v>1148</v>
      </c>
      <c r="C26" s="288">
        <v>0.32</v>
      </c>
      <c r="D26" s="288">
        <v>2.1802100000000002</v>
      </c>
      <c r="E26" s="288">
        <v>4.8499999999999996</v>
      </c>
      <c r="F26" s="288">
        <v>0.11</v>
      </c>
      <c r="G26" s="288">
        <v>2.0161699999999998</v>
      </c>
      <c r="H26" s="288">
        <v>4.8499999999999996</v>
      </c>
      <c r="I26" s="288">
        <v>0.11</v>
      </c>
      <c r="J26" s="288">
        <v>1.9346000000000001</v>
      </c>
      <c r="K26" s="288">
        <v>4.8499999999999996</v>
      </c>
    </row>
    <row r="27" spans="1:11" s="289" customFormat="1" ht="16.5" customHeight="1" x14ac:dyDescent="0.25">
      <c r="A27" s="287" t="s">
        <v>32</v>
      </c>
      <c r="B27" s="287" t="s">
        <v>1149</v>
      </c>
      <c r="C27" s="288">
        <v>0.74</v>
      </c>
      <c r="D27" s="288">
        <v>2.28932</v>
      </c>
      <c r="E27" s="288">
        <v>4.49</v>
      </c>
      <c r="F27" s="288">
        <v>0.74</v>
      </c>
      <c r="G27" s="288">
        <v>2.3029099999999998</v>
      </c>
      <c r="H27" s="288">
        <v>4.49</v>
      </c>
      <c r="I27" s="288">
        <v>0.1</v>
      </c>
      <c r="J27" s="288">
        <v>2.0402999999999998</v>
      </c>
      <c r="K27" s="288">
        <v>4.49</v>
      </c>
    </row>
    <row r="28" spans="1:11" s="289" customFormat="1" ht="16.5" customHeight="1" x14ac:dyDescent="0.25">
      <c r="A28" s="287" t="s">
        <v>32</v>
      </c>
      <c r="B28" s="287" t="s">
        <v>1150</v>
      </c>
      <c r="C28" s="288">
        <v>0.23</v>
      </c>
      <c r="D28" s="288">
        <v>1.8913599999999999</v>
      </c>
      <c r="E28" s="288">
        <v>5.96</v>
      </c>
      <c r="F28" s="288">
        <v>0.23</v>
      </c>
      <c r="G28" s="288">
        <v>1.8913599999999999</v>
      </c>
      <c r="H28" s="288">
        <v>5.96</v>
      </c>
      <c r="I28" s="288">
        <v>0.23</v>
      </c>
      <c r="J28" s="288">
        <v>1.8913599999999999</v>
      </c>
      <c r="K28" s="288">
        <v>5.96</v>
      </c>
    </row>
    <row r="29" spans="1:11" s="289" customFormat="1" ht="16.5" customHeight="1" x14ac:dyDescent="0.25">
      <c r="A29" s="429" t="s">
        <v>1081</v>
      </c>
      <c r="B29" s="429"/>
      <c r="C29" s="429"/>
    </row>
    <row r="30" spans="1:11" s="289" customFormat="1" ht="16.5" customHeight="1" x14ac:dyDescent="0.25">
      <c r="A30" s="293"/>
      <c r="B30" s="293"/>
      <c r="C30" s="293"/>
    </row>
    <row r="31" spans="1:11" s="289" customFormat="1" ht="16.5" customHeight="1" x14ac:dyDescent="0.3">
      <c r="A31" s="430" t="s">
        <v>1128</v>
      </c>
      <c r="B31" s="430"/>
      <c r="C31" s="430"/>
      <c r="D31" s="430"/>
      <c r="E31" s="430"/>
      <c r="F31" s="430"/>
      <c r="G31" s="430"/>
      <c r="H31" s="430"/>
      <c r="I31" s="430"/>
      <c r="J31" s="430"/>
      <c r="K31" s="430"/>
    </row>
    <row r="32" spans="1:11" s="289" customFormat="1" ht="16.5" customHeight="1" x14ac:dyDescent="0.25">
      <c r="A32" s="431" t="s">
        <v>1153</v>
      </c>
      <c r="B32" s="431"/>
      <c r="C32" s="431"/>
      <c r="D32" s="431"/>
      <c r="E32" s="431"/>
      <c r="F32" s="431"/>
      <c r="G32" s="431"/>
      <c r="H32" s="431"/>
      <c r="I32" s="431"/>
      <c r="J32" s="431"/>
      <c r="K32" s="431"/>
    </row>
    <row r="33" spans="1:11" s="289" customFormat="1" ht="16.5" customHeight="1" x14ac:dyDescent="0.25">
      <c r="A33" s="291"/>
      <c r="B33" s="291"/>
      <c r="C33" s="291"/>
      <c r="D33" s="291"/>
      <c r="E33" s="291"/>
      <c r="F33" s="291"/>
      <c r="G33" s="291"/>
      <c r="H33" s="291"/>
      <c r="I33" s="291"/>
      <c r="J33" s="291"/>
      <c r="K33" s="292" t="s">
        <v>1155</v>
      </c>
    </row>
    <row r="34" spans="1:11" s="281" customFormat="1" ht="16.5" customHeight="1" x14ac:dyDescent="0.25">
      <c r="A34" s="432" t="s">
        <v>891</v>
      </c>
      <c r="B34" s="433" t="s">
        <v>1129</v>
      </c>
      <c r="C34" s="434" t="s">
        <v>1130</v>
      </c>
      <c r="D34" s="434"/>
      <c r="E34" s="435"/>
      <c r="F34" s="436" t="s">
        <v>1131</v>
      </c>
      <c r="G34" s="434"/>
      <c r="H34" s="435"/>
      <c r="I34" s="436" t="s">
        <v>1132</v>
      </c>
      <c r="J34" s="434"/>
      <c r="K34" s="435"/>
    </row>
    <row r="35" spans="1:11" s="281" customFormat="1" ht="16.5" customHeight="1" x14ac:dyDescent="0.25">
      <c r="A35" s="432"/>
      <c r="B35" s="433"/>
      <c r="C35" s="286" t="s">
        <v>1133</v>
      </c>
      <c r="D35" s="286" t="s">
        <v>1048</v>
      </c>
      <c r="E35" s="286" t="s">
        <v>79</v>
      </c>
      <c r="F35" s="286" t="s">
        <v>1133</v>
      </c>
      <c r="G35" s="286" t="s">
        <v>1048</v>
      </c>
      <c r="H35" s="286" t="s">
        <v>79</v>
      </c>
      <c r="I35" s="286" t="s">
        <v>1133</v>
      </c>
      <c r="J35" s="286" t="s">
        <v>1048</v>
      </c>
      <c r="K35" s="286" t="s">
        <v>79</v>
      </c>
    </row>
    <row r="36" spans="1:11" s="289" customFormat="1" ht="16.5" customHeight="1" x14ac:dyDescent="0.25">
      <c r="A36" s="287" t="s">
        <v>10</v>
      </c>
      <c r="B36" s="287" t="s">
        <v>1134</v>
      </c>
      <c r="C36" s="288">
        <v>3.2323200000000001</v>
      </c>
      <c r="D36" s="288">
        <v>6.72</v>
      </c>
      <c r="E36" s="288">
        <v>8.4898000000000007</v>
      </c>
      <c r="F36" s="288">
        <v>1.9393899999999999</v>
      </c>
      <c r="G36" s="288">
        <v>6.6534700000000004</v>
      </c>
      <c r="H36" s="288">
        <v>8.4898000000000007</v>
      </c>
      <c r="I36" s="288">
        <v>1.9393899999999999</v>
      </c>
      <c r="J36" s="288">
        <v>6.72</v>
      </c>
      <c r="K36" s="288">
        <v>9.5399999999999991</v>
      </c>
    </row>
    <row r="37" spans="1:11" s="289" customFormat="1" ht="16.5" customHeight="1" x14ac:dyDescent="0.25">
      <c r="A37" s="287" t="s">
        <v>10</v>
      </c>
      <c r="B37" s="287" t="s">
        <v>1135</v>
      </c>
      <c r="C37" s="288">
        <v>0</v>
      </c>
      <c r="D37" s="288">
        <v>2.88</v>
      </c>
      <c r="E37" s="288">
        <v>8.44</v>
      </c>
      <c r="F37" s="288">
        <v>0</v>
      </c>
      <c r="G37" s="288">
        <v>2.88</v>
      </c>
      <c r="H37" s="288">
        <v>8.44</v>
      </c>
      <c r="I37" s="288">
        <v>0</v>
      </c>
      <c r="J37" s="288">
        <v>5.1100000000000003</v>
      </c>
      <c r="K37" s="288">
        <v>16</v>
      </c>
    </row>
    <row r="38" spans="1:11" s="289" customFormat="1" ht="16.5" customHeight="1" x14ac:dyDescent="0.25">
      <c r="A38" s="287" t="s">
        <v>10</v>
      </c>
      <c r="B38" s="287" t="s">
        <v>1050</v>
      </c>
      <c r="C38" s="288">
        <v>0.2</v>
      </c>
      <c r="D38" s="288">
        <v>6</v>
      </c>
      <c r="E38" s="288">
        <v>9.4380000000000006</v>
      </c>
      <c r="F38" s="288">
        <v>0.2</v>
      </c>
      <c r="G38" s="288">
        <v>6.0750000000000002</v>
      </c>
      <c r="H38" s="288">
        <v>9.4380000000000006</v>
      </c>
      <c r="I38" s="288">
        <v>0.2</v>
      </c>
      <c r="J38" s="288">
        <v>6.14</v>
      </c>
      <c r="K38" s="288">
        <v>9.4380000000000006</v>
      </c>
    </row>
    <row r="39" spans="1:11" s="289" customFormat="1" ht="16.5" customHeight="1" x14ac:dyDescent="0.25">
      <c r="A39" s="287" t="s">
        <v>18</v>
      </c>
      <c r="B39" s="287" t="s">
        <v>91</v>
      </c>
      <c r="C39" s="288">
        <v>0.6</v>
      </c>
      <c r="D39" s="288">
        <v>5.2</v>
      </c>
      <c r="E39" s="288">
        <v>10.1</v>
      </c>
      <c r="F39" s="288">
        <v>0.49</v>
      </c>
      <c r="G39" s="288">
        <v>5.3861400000000001</v>
      </c>
      <c r="H39" s="288">
        <v>10.8</v>
      </c>
      <c r="I39" s="288">
        <v>0.49</v>
      </c>
      <c r="J39" s="288">
        <v>5.4949500000000002</v>
      </c>
      <c r="K39" s="288">
        <v>10.8</v>
      </c>
    </row>
    <row r="40" spans="1:11" s="289" customFormat="1" ht="16.5" customHeight="1" x14ac:dyDescent="0.25">
      <c r="A40" s="287" t="s">
        <v>18</v>
      </c>
      <c r="B40" s="287" t="s">
        <v>1136</v>
      </c>
      <c r="C40" s="288">
        <v>1.58416</v>
      </c>
      <c r="D40" s="288">
        <v>5.76</v>
      </c>
      <c r="E40" s="288">
        <v>8</v>
      </c>
      <c r="F40" s="288">
        <v>1.58416</v>
      </c>
      <c r="G40" s="288">
        <v>5.76</v>
      </c>
      <c r="H40" s="288">
        <v>8</v>
      </c>
      <c r="I40" s="288">
        <v>1.58416</v>
      </c>
      <c r="J40" s="288">
        <v>5.76</v>
      </c>
      <c r="K40" s="288">
        <v>8</v>
      </c>
    </row>
    <row r="41" spans="1:11" s="289" customFormat="1" ht="16.5" customHeight="1" x14ac:dyDescent="0.25">
      <c r="A41" s="287" t="s">
        <v>18</v>
      </c>
      <c r="B41" s="287" t="s">
        <v>1137</v>
      </c>
      <c r="C41" s="288">
        <v>0.64</v>
      </c>
      <c r="D41" s="288">
        <v>6.3366300000000004</v>
      </c>
      <c r="E41" s="288">
        <v>11.08911</v>
      </c>
      <c r="F41" s="288">
        <v>0.34</v>
      </c>
      <c r="G41" s="288">
        <v>6.21</v>
      </c>
      <c r="H41" s="288">
        <v>11.08911</v>
      </c>
      <c r="I41" s="288">
        <v>0.34</v>
      </c>
      <c r="J41" s="288">
        <v>6.1130000000000004</v>
      </c>
      <c r="K41" s="288">
        <v>11.08911</v>
      </c>
    </row>
    <row r="42" spans="1:11" s="289" customFormat="1" ht="16.5" customHeight="1" x14ac:dyDescent="0.25">
      <c r="A42" s="287" t="s">
        <v>18</v>
      </c>
      <c r="B42" s="287" t="s">
        <v>1138</v>
      </c>
      <c r="C42" s="288">
        <v>1.2673300000000001</v>
      </c>
      <c r="D42" s="288">
        <v>6.5882399999999999</v>
      </c>
      <c r="E42" s="288">
        <v>8.2376199999999997</v>
      </c>
      <c r="F42" s="288">
        <v>1.2673300000000001</v>
      </c>
      <c r="G42" s="288">
        <v>6.4646499999999998</v>
      </c>
      <c r="H42" s="288">
        <v>8.2376199999999997</v>
      </c>
      <c r="I42" s="288">
        <v>1.2673300000000001</v>
      </c>
      <c r="J42" s="288">
        <v>6.4646499999999998</v>
      </c>
      <c r="K42" s="288">
        <v>8.2376199999999997</v>
      </c>
    </row>
    <row r="43" spans="1:11" s="289" customFormat="1" ht="16.5" customHeight="1" x14ac:dyDescent="0.25">
      <c r="A43" s="287" t="s">
        <v>9</v>
      </c>
      <c r="B43" s="287" t="s">
        <v>1139</v>
      </c>
      <c r="C43" s="288">
        <v>0.22073000000000001</v>
      </c>
      <c r="D43" s="288">
        <v>5.1696099999999996</v>
      </c>
      <c r="E43" s="288">
        <v>8.67</v>
      </c>
      <c r="F43" s="288">
        <v>0.22073000000000001</v>
      </c>
      <c r="G43" s="288">
        <v>5.1786399999999997</v>
      </c>
      <c r="H43" s="288">
        <v>8.9290299999999991</v>
      </c>
      <c r="I43" s="288">
        <v>0.22073000000000001</v>
      </c>
      <c r="J43" s="288">
        <v>5.1786399999999997</v>
      </c>
      <c r="K43" s="288">
        <v>8.9290299999999991</v>
      </c>
    </row>
    <row r="44" spans="1:11" s="289" customFormat="1" ht="16.5" customHeight="1" x14ac:dyDescent="0.25">
      <c r="A44" s="287" t="s">
        <v>9</v>
      </c>
      <c r="B44" s="287" t="s">
        <v>1140</v>
      </c>
      <c r="C44" s="288">
        <v>2.45682</v>
      </c>
      <c r="D44" s="288">
        <v>5.2363299999999997</v>
      </c>
      <c r="E44" s="288">
        <v>8.3800000000000008</v>
      </c>
      <c r="F44" s="288">
        <v>2.45682</v>
      </c>
      <c r="G44" s="288">
        <v>5.1867299999999998</v>
      </c>
      <c r="H44" s="288">
        <v>8.3800000000000008</v>
      </c>
      <c r="I44" s="288">
        <v>2.45682</v>
      </c>
      <c r="J44" s="288">
        <v>5.1867299999999998</v>
      </c>
      <c r="K44" s="288">
        <v>8.3800000000000008</v>
      </c>
    </row>
    <row r="45" spans="1:11" s="289" customFormat="1" ht="16.5" customHeight="1" x14ac:dyDescent="0.25">
      <c r="A45" s="287" t="s">
        <v>16</v>
      </c>
      <c r="B45" s="287" t="s">
        <v>1052</v>
      </c>
      <c r="C45" s="288">
        <v>2.1</v>
      </c>
      <c r="D45" s="288">
        <v>4.9554299999999998</v>
      </c>
      <c r="E45" s="288">
        <v>8.4722899999999992</v>
      </c>
      <c r="F45" s="288">
        <v>1.2</v>
      </c>
      <c r="G45" s="288">
        <v>4.87</v>
      </c>
      <c r="H45" s="288">
        <v>8.67</v>
      </c>
      <c r="I45" s="288">
        <v>1.2</v>
      </c>
      <c r="J45" s="288">
        <v>4.84</v>
      </c>
      <c r="K45" s="288">
        <v>8.8000000000000007</v>
      </c>
    </row>
    <row r="46" spans="1:11" s="289" customFormat="1" ht="16.5" customHeight="1" x14ac:dyDescent="0.25">
      <c r="A46" s="287" t="s">
        <v>39</v>
      </c>
      <c r="B46" s="287" t="s">
        <v>1141</v>
      </c>
      <c r="C46" s="288">
        <v>2.5</v>
      </c>
      <c r="D46" s="288">
        <v>5.0199999999999996</v>
      </c>
      <c r="E46" s="288">
        <v>8.5399999999999991</v>
      </c>
      <c r="F46" s="288">
        <v>2.5</v>
      </c>
      <c r="G46" s="288">
        <v>4.7420099999999996</v>
      </c>
      <c r="H46" s="288">
        <v>8.5399999999999991</v>
      </c>
      <c r="I46" s="288">
        <v>2.5</v>
      </c>
      <c r="J46" s="288">
        <v>4.68</v>
      </c>
      <c r="K46" s="288">
        <v>8.5399999999999991</v>
      </c>
    </row>
    <row r="47" spans="1:11" s="289" customFormat="1" ht="16.5" customHeight="1" x14ac:dyDescent="0.25">
      <c r="A47" s="287" t="s">
        <v>15</v>
      </c>
      <c r="B47" s="287" t="s">
        <v>1051</v>
      </c>
      <c r="C47" s="288">
        <v>1.8244800000000001</v>
      </c>
      <c r="D47" s="288">
        <v>5.08</v>
      </c>
      <c r="E47" s="288">
        <v>8.42</v>
      </c>
      <c r="F47" s="288">
        <v>1.8244800000000001</v>
      </c>
      <c r="G47" s="288">
        <v>5.05</v>
      </c>
      <c r="H47" s="288">
        <v>8.42</v>
      </c>
      <c r="I47" s="288">
        <v>1.8244800000000001</v>
      </c>
      <c r="J47" s="288">
        <v>5.0250000000000004</v>
      </c>
      <c r="K47" s="288">
        <v>8.42</v>
      </c>
    </row>
    <row r="48" spans="1:11" s="289" customFormat="1" ht="16.5" customHeight="1" x14ac:dyDescent="0.25">
      <c r="A48" s="287" t="s">
        <v>902</v>
      </c>
      <c r="B48" s="287" t="s">
        <v>1054</v>
      </c>
      <c r="C48" s="288">
        <v>0.8</v>
      </c>
      <c r="D48" s="288">
        <v>4.9079499999999996</v>
      </c>
      <c r="E48" s="288">
        <v>8.08</v>
      </c>
      <c r="F48" s="288">
        <v>0.8</v>
      </c>
      <c r="G48" s="288">
        <v>4.9184999999999999</v>
      </c>
      <c r="H48" s="288">
        <v>8.08</v>
      </c>
      <c r="I48" s="288">
        <v>0.12</v>
      </c>
      <c r="J48" s="288">
        <v>4.9979399999999998</v>
      </c>
      <c r="K48" s="288">
        <v>8.08</v>
      </c>
    </row>
    <row r="49" spans="1:11" s="289" customFormat="1" ht="16.5" customHeight="1" x14ac:dyDescent="0.25">
      <c r="A49" s="287" t="s">
        <v>902</v>
      </c>
      <c r="B49" s="287" t="s">
        <v>1053</v>
      </c>
      <c r="C49" s="288">
        <v>4.9731399999999999</v>
      </c>
      <c r="D49" s="288">
        <v>0.16</v>
      </c>
      <c r="E49" s="288">
        <v>8.39</v>
      </c>
      <c r="F49" s="288">
        <v>5.0436199999999998</v>
      </c>
      <c r="G49" s="288">
        <v>0.16</v>
      </c>
      <c r="H49" s="288">
        <v>8.39</v>
      </c>
      <c r="I49" s="288">
        <v>5.0390899999999998</v>
      </c>
      <c r="J49" s="288">
        <v>0.16</v>
      </c>
      <c r="K49" s="288">
        <v>8.4</v>
      </c>
    </row>
    <row r="50" spans="1:11" s="289" customFormat="1" ht="16.5" customHeight="1" x14ac:dyDescent="0.25">
      <c r="A50" s="287" t="s">
        <v>41</v>
      </c>
      <c r="B50" s="287" t="s">
        <v>41</v>
      </c>
      <c r="C50" s="288">
        <v>0.65</v>
      </c>
      <c r="D50" s="288">
        <v>5.0038900000000002</v>
      </c>
      <c r="E50" s="288">
        <v>7.74</v>
      </c>
      <c r="F50" s="288">
        <v>0.65</v>
      </c>
      <c r="G50" s="288">
        <v>5.0418700000000003</v>
      </c>
      <c r="H50" s="288">
        <v>8.14</v>
      </c>
      <c r="I50" s="288">
        <v>0.65</v>
      </c>
      <c r="J50" s="288">
        <v>5.0952999999999999</v>
      </c>
      <c r="K50" s="288">
        <v>9.08</v>
      </c>
    </row>
    <row r="51" spans="1:11" s="289" customFormat="1" ht="30" x14ac:dyDescent="0.25">
      <c r="A51" s="290" t="s">
        <v>1049</v>
      </c>
      <c r="B51" s="287" t="s">
        <v>1143</v>
      </c>
      <c r="C51" s="288">
        <v>2.88</v>
      </c>
      <c r="D51" s="288">
        <v>6.1494600000000004</v>
      </c>
      <c r="E51" s="288">
        <v>9.32</v>
      </c>
      <c r="F51" s="288">
        <v>2.88</v>
      </c>
      <c r="G51" s="288">
        <v>6.1494600000000004</v>
      </c>
      <c r="H51" s="288">
        <v>9.32</v>
      </c>
      <c r="I51" s="288">
        <v>2.88</v>
      </c>
      <c r="J51" s="288">
        <v>6.1494600000000004</v>
      </c>
      <c r="K51" s="288">
        <v>9.32</v>
      </c>
    </row>
    <row r="52" spans="1:11" s="289" customFormat="1" ht="16.5" customHeight="1" x14ac:dyDescent="0.25">
      <c r="A52" s="287" t="s">
        <v>3</v>
      </c>
      <c r="B52" s="287" t="s">
        <v>1144</v>
      </c>
      <c r="C52" s="288">
        <v>0.11</v>
      </c>
      <c r="D52" s="288">
        <v>5.1267800000000001</v>
      </c>
      <c r="E52" s="288">
        <v>14.24</v>
      </c>
      <c r="F52" s="288">
        <v>0.11</v>
      </c>
      <c r="G52" s="288">
        <v>5.2137700000000002</v>
      </c>
      <c r="H52" s="288">
        <v>14.24</v>
      </c>
      <c r="I52" s="288">
        <v>0.11</v>
      </c>
      <c r="J52" s="288">
        <v>5.2219300000000004</v>
      </c>
      <c r="K52" s="288">
        <v>14.24</v>
      </c>
    </row>
    <row r="53" spans="1:11" s="289" customFormat="1" ht="16.5" customHeight="1" x14ac:dyDescent="0.25">
      <c r="A53" s="287" t="s">
        <v>3</v>
      </c>
      <c r="B53" s="287" t="s">
        <v>1145</v>
      </c>
      <c r="C53" s="288">
        <v>5.7000000000000002E-2</v>
      </c>
      <c r="D53" s="288">
        <v>5.6891100000000003</v>
      </c>
      <c r="E53" s="288">
        <v>11.43</v>
      </c>
      <c r="F53" s="288">
        <v>5.7000000000000002E-2</v>
      </c>
      <c r="G53" s="288">
        <v>5.7057500000000001</v>
      </c>
      <c r="H53" s="288">
        <v>11.43</v>
      </c>
      <c r="I53" s="288">
        <v>5.7000000000000002E-2</v>
      </c>
      <c r="J53" s="288">
        <v>5.7467300000000003</v>
      </c>
      <c r="K53" s="288">
        <v>11.43</v>
      </c>
    </row>
    <row r="54" spans="1:11" s="289" customFormat="1" ht="16.5" customHeight="1" x14ac:dyDescent="0.25">
      <c r="A54" s="287" t="s">
        <v>23</v>
      </c>
      <c r="B54" s="287" t="s">
        <v>1146</v>
      </c>
      <c r="C54" s="288">
        <v>7.1646999999999998</v>
      </c>
      <c r="D54" s="288">
        <v>4.03</v>
      </c>
      <c r="E54" s="288">
        <v>10.25</v>
      </c>
      <c r="F54" s="288">
        <v>7.1211000000000002</v>
      </c>
      <c r="G54" s="288">
        <v>4.03</v>
      </c>
      <c r="H54" s="288">
        <v>10.25</v>
      </c>
      <c r="I54" s="288">
        <v>7.0902099999999999</v>
      </c>
      <c r="J54" s="288">
        <v>4.03</v>
      </c>
      <c r="K54" s="288">
        <v>10.25</v>
      </c>
    </row>
    <row r="55" spans="1:11" s="289" customFormat="1" ht="16.5" customHeight="1" x14ac:dyDescent="0.25">
      <c r="A55" s="287" t="s">
        <v>23</v>
      </c>
      <c r="B55" s="287" t="s">
        <v>1147</v>
      </c>
      <c r="C55" s="288">
        <v>1.73</v>
      </c>
      <c r="D55" s="288">
        <v>6.7638800000000003</v>
      </c>
      <c r="E55" s="288">
        <v>9.73</v>
      </c>
      <c r="F55" s="288">
        <v>1</v>
      </c>
      <c r="G55" s="288">
        <v>6.7140899999999997</v>
      </c>
      <c r="H55" s="288">
        <v>9.73</v>
      </c>
      <c r="I55" s="288">
        <v>1</v>
      </c>
      <c r="J55" s="288">
        <v>6.7140899999999997</v>
      </c>
      <c r="K55" s="288">
        <v>9.73</v>
      </c>
    </row>
    <row r="56" spans="1:11" s="289" customFormat="1" ht="16.5" customHeight="1" x14ac:dyDescent="0.25">
      <c r="A56" s="287" t="s">
        <v>23</v>
      </c>
      <c r="B56" s="287" t="s">
        <v>1148</v>
      </c>
      <c r="C56" s="288">
        <v>2.57</v>
      </c>
      <c r="D56" s="288">
        <v>6.9743399999999998</v>
      </c>
      <c r="E56" s="288">
        <v>11</v>
      </c>
      <c r="F56" s="288">
        <v>2.57</v>
      </c>
      <c r="G56" s="288">
        <v>6.92699</v>
      </c>
      <c r="H56" s="288">
        <v>11</v>
      </c>
      <c r="I56" s="288">
        <v>2.57</v>
      </c>
      <c r="J56" s="288">
        <v>6.9545199999999996</v>
      </c>
      <c r="K56" s="288">
        <v>11</v>
      </c>
    </row>
    <row r="57" spans="1:11" s="289" customFormat="1" ht="16.5" customHeight="1" x14ac:dyDescent="0.25">
      <c r="A57" s="287" t="s">
        <v>32</v>
      </c>
      <c r="B57" s="287" t="s">
        <v>1149</v>
      </c>
      <c r="C57" s="288">
        <v>5.0199999999999996</v>
      </c>
      <c r="D57" s="288">
        <v>7.2813400000000001</v>
      </c>
      <c r="E57" s="288">
        <v>10.65</v>
      </c>
      <c r="F57" s="288">
        <v>5.0199999999999996</v>
      </c>
      <c r="G57" s="288">
        <v>7.09131</v>
      </c>
      <c r="H57" s="288">
        <v>10.65</v>
      </c>
      <c r="I57" s="288">
        <v>5.0199999999999996</v>
      </c>
      <c r="J57" s="288">
        <v>7.1162400000000003</v>
      </c>
      <c r="K57" s="288">
        <v>10.65</v>
      </c>
    </row>
    <row r="58" spans="1:11" s="289" customFormat="1" ht="16.5" customHeight="1" x14ac:dyDescent="0.25">
      <c r="A58" s="287" t="s">
        <v>32</v>
      </c>
      <c r="B58" s="287" t="s">
        <v>1150</v>
      </c>
      <c r="C58" s="288">
        <v>3</v>
      </c>
      <c r="D58" s="288">
        <v>7.0688199999999997</v>
      </c>
      <c r="E58" s="288">
        <v>9</v>
      </c>
      <c r="F58" s="288">
        <v>3</v>
      </c>
      <c r="G58" s="288">
        <v>6.96089</v>
      </c>
      <c r="H58" s="288">
        <v>9</v>
      </c>
      <c r="I58" s="288">
        <v>3</v>
      </c>
      <c r="J58" s="288">
        <v>6.9297599999999999</v>
      </c>
      <c r="K58" s="288">
        <v>9</v>
      </c>
    </row>
    <row r="59" spans="1:11" s="289" customFormat="1" ht="16.5" customHeight="1" x14ac:dyDescent="0.25">
      <c r="A59" s="429" t="s">
        <v>1081</v>
      </c>
      <c r="B59" s="429"/>
      <c r="C59" s="429"/>
    </row>
    <row r="60" spans="1:11" s="289" customFormat="1" ht="16.5" customHeight="1" x14ac:dyDescent="0.3">
      <c r="A60" s="430" t="s">
        <v>1128</v>
      </c>
      <c r="B60" s="430"/>
      <c r="C60" s="430"/>
      <c r="D60" s="430"/>
      <c r="E60" s="430"/>
      <c r="F60" s="430"/>
      <c r="G60" s="430"/>
      <c r="H60" s="430"/>
      <c r="I60" s="430"/>
      <c r="J60" s="430"/>
      <c r="K60" s="430"/>
    </row>
    <row r="61" spans="1:11" s="289" customFormat="1" ht="16.5" customHeight="1" x14ac:dyDescent="0.25">
      <c r="A61" s="431" t="s">
        <v>1154</v>
      </c>
      <c r="B61" s="431"/>
      <c r="C61" s="431"/>
      <c r="D61" s="431"/>
      <c r="E61" s="431"/>
      <c r="F61" s="431"/>
      <c r="G61" s="431"/>
      <c r="H61" s="431"/>
      <c r="I61" s="431"/>
      <c r="J61" s="431"/>
      <c r="K61" s="431"/>
    </row>
    <row r="62" spans="1:11" s="289" customFormat="1" ht="16.5" customHeight="1" x14ac:dyDescent="0.25">
      <c r="A62" s="291"/>
      <c r="B62" s="291"/>
      <c r="C62" s="291"/>
      <c r="D62" s="291"/>
      <c r="E62" s="291"/>
      <c r="F62" s="291"/>
      <c r="G62" s="291"/>
      <c r="H62" s="291"/>
      <c r="I62" s="291"/>
      <c r="J62" s="291"/>
      <c r="K62" s="292" t="s">
        <v>1156</v>
      </c>
    </row>
    <row r="63" spans="1:11" s="281" customFormat="1" ht="16.5" customHeight="1" x14ac:dyDescent="0.25">
      <c r="A63" s="432" t="s">
        <v>891</v>
      </c>
      <c r="B63" s="433" t="s">
        <v>1129</v>
      </c>
      <c r="C63" s="434" t="s">
        <v>1130</v>
      </c>
      <c r="D63" s="434"/>
      <c r="E63" s="435"/>
      <c r="F63" s="436" t="s">
        <v>1131</v>
      </c>
      <c r="G63" s="434"/>
      <c r="H63" s="435"/>
      <c r="I63" s="436" t="s">
        <v>1132</v>
      </c>
      <c r="J63" s="434"/>
      <c r="K63" s="435"/>
    </row>
    <row r="64" spans="1:11" s="281" customFormat="1" ht="16.5" customHeight="1" x14ac:dyDescent="0.25">
      <c r="A64" s="432"/>
      <c r="B64" s="433"/>
      <c r="C64" s="286" t="s">
        <v>1133</v>
      </c>
      <c r="D64" s="286" t="s">
        <v>1048</v>
      </c>
      <c r="E64" s="286" t="s">
        <v>79</v>
      </c>
      <c r="F64" s="286" t="s">
        <v>1133</v>
      </c>
      <c r="G64" s="286" t="s">
        <v>1048</v>
      </c>
      <c r="H64" s="286" t="s">
        <v>79</v>
      </c>
      <c r="I64" s="286" t="s">
        <v>1133</v>
      </c>
      <c r="J64" s="286" t="s">
        <v>1048</v>
      </c>
      <c r="K64" s="286" t="s">
        <v>79</v>
      </c>
    </row>
    <row r="65" spans="1:11" s="289" customFormat="1" ht="16.5" customHeight="1" x14ac:dyDescent="0.25">
      <c r="A65" s="287" t="s">
        <v>10</v>
      </c>
      <c r="B65" s="287" t="s">
        <v>1134</v>
      </c>
      <c r="C65" s="288">
        <v>19.899999999999999</v>
      </c>
      <c r="D65" s="288">
        <v>82.125</v>
      </c>
      <c r="E65" s="288">
        <v>139.52799999999999</v>
      </c>
      <c r="F65" s="288">
        <v>7.9</v>
      </c>
      <c r="G65" s="288">
        <v>79.876000000000005</v>
      </c>
      <c r="H65" s="288">
        <v>139.52799999999999</v>
      </c>
      <c r="I65" s="288">
        <v>7.9</v>
      </c>
      <c r="J65" s="288">
        <v>78.540000000000006</v>
      </c>
      <c r="K65" s="288">
        <v>139.52799999999999</v>
      </c>
    </row>
    <row r="66" spans="1:11" s="289" customFormat="1" ht="16.5" customHeight="1" x14ac:dyDescent="0.25">
      <c r="A66" s="287" t="s">
        <v>10</v>
      </c>
      <c r="B66" s="287" t="s">
        <v>1135</v>
      </c>
      <c r="C66" s="288">
        <v>7.9</v>
      </c>
      <c r="D66" s="288">
        <v>124.97799999999999</v>
      </c>
      <c r="E66" s="288">
        <v>2381.904</v>
      </c>
      <c r="F66" s="288">
        <v>7.9</v>
      </c>
      <c r="G66" s="288">
        <v>124.97799999999999</v>
      </c>
      <c r="H66" s="288">
        <v>2381.904</v>
      </c>
      <c r="I66" s="288">
        <v>2.9</v>
      </c>
      <c r="J66" s="288">
        <v>90.63</v>
      </c>
      <c r="K66" s="288">
        <v>2381.904</v>
      </c>
    </row>
    <row r="67" spans="1:11" s="289" customFormat="1" ht="16.5" customHeight="1" x14ac:dyDescent="0.25">
      <c r="A67" s="287" t="s">
        <v>10</v>
      </c>
      <c r="B67" s="287" t="s">
        <v>1050</v>
      </c>
      <c r="C67" s="288">
        <v>16.7</v>
      </c>
      <c r="D67" s="288">
        <v>144.69499999999999</v>
      </c>
      <c r="E67" s="288">
        <v>613.6</v>
      </c>
      <c r="F67" s="288">
        <v>9.4</v>
      </c>
      <c r="G67" s="288">
        <v>139.51499999999999</v>
      </c>
      <c r="H67" s="288">
        <v>613.6</v>
      </c>
      <c r="I67" s="288">
        <v>7.1</v>
      </c>
      <c r="J67" s="288">
        <v>135.256</v>
      </c>
      <c r="K67" s="288">
        <v>613.6</v>
      </c>
    </row>
    <row r="68" spans="1:11" s="289" customFormat="1" ht="16.5" customHeight="1" x14ac:dyDescent="0.25">
      <c r="A68" s="287" t="s">
        <v>18</v>
      </c>
      <c r="B68" s="287" t="s">
        <v>91</v>
      </c>
      <c r="C68" s="288">
        <v>7.8</v>
      </c>
      <c r="D68" s="288">
        <v>346.11500000000001</v>
      </c>
      <c r="E68" s="288">
        <v>867.34199999999998</v>
      </c>
      <c r="F68" s="288">
        <v>7.8</v>
      </c>
      <c r="G68" s="288">
        <v>336.62200000000001</v>
      </c>
      <c r="H68" s="288">
        <v>867.34199999999998</v>
      </c>
      <c r="I68" s="288">
        <v>3</v>
      </c>
      <c r="J68" s="288">
        <v>281.10000000000002</v>
      </c>
      <c r="K68" s="288">
        <v>867.34199999999998</v>
      </c>
    </row>
    <row r="69" spans="1:11" s="289" customFormat="1" ht="16.5" customHeight="1" x14ac:dyDescent="0.25">
      <c r="A69" s="287" t="s">
        <v>18</v>
      </c>
      <c r="B69" s="287" t="s">
        <v>1136</v>
      </c>
      <c r="C69" s="288">
        <v>60.112000000000002</v>
      </c>
      <c r="D69" s="288">
        <v>342.565</v>
      </c>
      <c r="E69" s="288">
        <v>672.7</v>
      </c>
      <c r="F69" s="288">
        <v>52.537999999999997</v>
      </c>
      <c r="G69" s="288">
        <v>336.91899999999998</v>
      </c>
      <c r="H69" s="288">
        <v>672.7</v>
      </c>
      <c r="I69" s="288">
        <v>52.537999999999997</v>
      </c>
      <c r="J69" s="288">
        <v>336.91899999999998</v>
      </c>
      <c r="K69" s="288">
        <v>672.7</v>
      </c>
    </row>
    <row r="70" spans="1:11" s="289" customFormat="1" ht="16.5" customHeight="1" x14ac:dyDescent="0.25">
      <c r="A70" s="287" t="s">
        <v>18</v>
      </c>
      <c r="B70" s="287" t="s">
        <v>1137</v>
      </c>
      <c r="C70" s="288">
        <v>1.49</v>
      </c>
      <c r="D70" s="288">
        <v>48.74</v>
      </c>
      <c r="E70" s="288">
        <v>631.66999999999996</v>
      </c>
      <c r="F70" s="288">
        <v>1.25</v>
      </c>
      <c r="G70" s="288">
        <v>40.963999999999999</v>
      </c>
      <c r="H70" s="288">
        <v>631.66999999999996</v>
      </c>
      <c r="I70" s="288">
        <v>1.25</v>
      </c>
      <c r="J70" s="288">
        <v>37.67</v>
      </c>
      <c r="K70" s="288">
        <v>631.66999999999996</v>
      </c>
    </row>
    <row r="71" spans="1:11" s="289" customFormat="1" ht="16.5" customHeight="1" x14ac:dyDescent="0.25">
      <c r="A71" s="287" t="s">
        <v>18</v>
      </c>
      <c r="B71" s="287" t="s">
        <v>1138</v>
      </c>
      <c r="C71" s="288">
        <v>5.4080000000000004</v>
      </c>
      <c r="D71" s="288">
        <v>50.74</v>
      </c>
      <c r="E71" s="288">
        <v>92.22</v>
      </c>
      <c r="F71" s="288">
        <v>5.4080000000000004</v>
      </c>
      <c r="G71" s="288">
        <v>51.204999999999998</v>
      </c>
      <c r="H71" s="288">
        <v>93.311999999999998</v>
      </c>
      <c r="I71" s="288">
        <v>5.4080000000000004</v>
      </c>
      <c r="J71" s="288">
        <v>51.204999999999998</v>
      </c>
      <c r="K71" s="288">
        <v>93.311999999999998</v>
      </c>
    </row>
    <row r="72" spans="1:11" s="289" customFormat="1" ht="16.5" customHeight="1" x14ac:dyDescent="0.25">
      <c r="A72" s="287" t="s">
        <v>9</v>
      </c>
      <c r="B72" s="287" t="s">
        <v>1139</v>
      </c>
      <c r="C72" s="288">
        <v>2.09</v>
      </c>
      <c r="D72" s="288">
        <v>15.801500000000001</v>
      </c>
      <c r="E72" s="288">
        <v>78.88</v>
      </c>
      <c r="F72" s="288">
        <v>2.09</v>
      </c>
      <c r="G72" s="288">
        <v>15.31</v>
      </c>
      <c r="H72" s="288">
        <v>79.900800000000004</v>
      </c>
      <c r="I72" s="288">
        <v>2.09</v>
      </c>
      <c r="J72" s="288">
        <v>15.31</v>
      </c>
      <c r="K72" s="288">
        <v>79.900800000000004</v>
      </c>
    </row>
    <row r="73" spans="1:11" s="289" customFormat="1" ht="16.5" customHeight="1" x14ac:dyDescent="0.25">
      <c r="A73" s="287" t="s">
        <v>9</v>
      </c>
      <c r="B73" s="287" t="s">
        <v>1140</v>
      </c>
      <c r="C73" s="288">
        <v>3.31</v>
      </c>
      <c r="D73" s="288">
        <v>15.92</v>
      </c>
      <c r="E73" s="288">
        <v>56.5</v>
      </c>
      <c r="F73" s="288">
        <v>3.31</v>
      </c>
      <c r="G73" s="288">
        <v>15.7273</v>
      </c>
      <c r="H73" s="288">
        <v>56.5</v>
      </c>
      <c r="I73" s="288">
        <v>3.31</v>
      </c>
      <c r="J73" s="288">
        <v>15.7273</v>
      </c>
      <c r="K73" s="288">
        <v>56.5</v>
      </c>
    </row>
    <row r="74" spans="1:11" s="289" customFormat="1" ht="16.5" customHeight="1" x14ac:dyDescent="0.25">
      <c r="A74" s="287" t="s">
        <v>16</v>
      </c>
      <c r="B74" s="287" t="s">
        <v>1052</v>
      </c>
      <c r="C74" s="288">
        <v>1</v>
      </c>
      <c r="D74" s="288">
        <v>21.37</v>
      </c>
      <c r="E74" s="288">
        <v>116</v>
      </c>
      <c r="F74" s="288">
        <v>0.46</v>
      </c>
      <c r="G74" s="288">
        <v>19.03</v>
      </c>
      <c r="H74" s="288">
        <v>116</v>
      </c>
      <c r="I74" s="288">
        <v>0.38</v>
      </c>
      <c r="J74" s="288">
        <v>17.236409999999999</v>
      </c>
      <c r="K74" s="288">
        <v>116</v>
      </c>
    </row>
    <row r="75" spans="1:11" s="289" customFormat="1" ht="16.5" customHeight="1" x14ac:dyDescent="0.25">
      <c r="A75" s="287" t="s">
        <v>39</v>
      </c>
      <c r="B75" s="287" t="s">
        <v>1141</v>
      </c>
      <c r="C75" s="288">
        <v>0.44</v>
      </c>
      <c r="D75" s="288">
        <v>9.125</v>
      </c>
      <c r="E75" s="288">
        <v>44.068739999999998</v>
      </c>
      <c r="F75" s="288">
        <v>0.44</v>
      </c>
      <c r="G75" s="288">
        <v>7.5449999999999999</v>
      </c>
      <c r="H75" s="288">
        <v>44.068739999999998</v>
      </c>
      <c r="I75" s="288">
        <v>0.44</v>
      </c>
      <c r="J75" s="288">
        <v>6.8550000000000004</v>
      </c>
      <c r="K75" s="288">
        <v>44.068739999999998</v>
      </c>
    </row>
    <row r="76" spans="1:11" s="289" customFormat="1" ht="16.5" customHeight="1" x14ac:dyDescent="0.25">
      <c r="A76" s="287" t="s">
        <v>15</v>
      </c>
      <c r="B76" s="287" t="s">
        <v>1051</v>
      </c>
      <c r="C76" s="288">
        <v>1.81</v>
      </c>
      <c r="D76" s="288">
        <v>17.545000000000002</v>
      </c>
      <c r="E76" s="288">
        <v>54.716999999999999</v>
      </c>
      <c r="F76" s="288">
        <v>1.81</v>
      </c>
      <c r="G76" s="288">
        <v>15.87</v>
      </c>
      <c r="H76" s="288">
        <v>54.716999999999999</v>
      </c>
      <c r="I76" s="288">
        <v>1.81</v>
      </c>
      <c r="J76" s="288">
        <v>14.92</v>
      </c>
      <c r="K76" s="288">
        <v>54.716999999999999</v>
      </c>
    </row>
    <row r="77" spans="1:11" s="289" customFormat="1" ht="16.5" customHeight="1" x14ac:dyDescent="0.25">
      <c r="A77" s="287" t="s">
        <v>902</v>
      </c>
      <c r="B77" s="287" t="s">
        <v>1054</v>
      </c>
      <c r="C77" s="288">
        <v>1.9419999999999999</v>
      </c>
      <c r="D77" s="288">
        <v>21.150210000000001</v>
      </c>
      <c r="E77" s="288">
        <v>644</v>
      </c>
      <c r="F77" s="288">
        <v>0.39100000000000001</v>
      </c>
      <c r="G77" s="288">
        <v>21.313220000000001</v>
      </c>
      <c r="H77" s="288">
        <v>758</v>
      </c>
      <c r="I77" s="288">
        <v>0.39100000000000001</v>
      </c>
      <c r="J77" s="288">
        <v>22.802969999999998</v>
      </c>
      <c r="K77" s="288">
        <v>758</v>
      </c>
    </row>
    <row r="78" spans="1:11" s="289" customFormat="1" ht="16.5" customHeight="1" x14ac:dyDescent="0.25">
      <c r="A78" s="287" t="s">
        <v>902</v>
      </c>
      <c r="B78" s="287" t="s">
        <v>1053</v>
      </c>
      <c r="C78" s="288">
        <v>24.969200000000001</v>
      </c>
      <c r="D78" s="288">
        <v>3.1</v>
      </c>
      <c r="E78" s="288">
        <v>540.42457999999999</v>
      </c>
      <c r="F78" s="288">
        <v>23.601109999999998</v>
      </c>
      <c r="G78" s="288">
        <v>0.87</v>
      </c>
      <c r="H78" s="288">
        <v>540.42457999999999</v>
      </c>
      <c r="I78" s="288">
        <v>23.457360000000001</v>
      </c>
      <c r="J78" s="288">
        <v>0.45700000000000002</v>
      </c>
      <c r="K78" s="288">
        <v>540.42457999999999</v>
      </c>
    </row>
    <row r="79" spans="1:11" s="289" customFormat="1" ht="16.5" customHeight="1" x14ac:dyDescent="0.25">
      <c r="A79" s="287" t="s">
        <v>41</v>
      </c>
      <c r="B79" s="287" t="s">
        <v>41</v>
      </c>
      <c r="C79" s="288">
        <v>1.86232</v>
      </c>
      <c r="D79" s="288">
        <v>20.654869999999999</v>
      </c>
      <c r="E79" s="288">
        <v>127.39722999999999</v>
      </c>
      <c r="F79" s="288">
        <v>1.58</v>
      </c>
      <c r="G79" s="288">
        <v>20.656179999999999</v>
      </c>
      <c r="H79" s="288">
        <v>127.39722999999999</v>
      </c>
      <c r="I79" s="288">
        <v>1.58</v>
      </c>
      <c r="J79" s="288">
        <v>20.928339999999999</v>
      </c>
      <c r="K79" s="288">
        <v>127.39722999999999</v>
      </c>
    </row>
    <row r="80" spans="1:11" s="289" customFormat="1" ht="30" x14ac:dyDescent="0.25">
      <c r="A80" s="290" t="s">
        <v>1049</v>
      </c>
      <c r="B80" s="287" t="s">
        <v>1143</v>
      </c>
      <c r="C80" s="288">
        <v>0.33</v>
      </c>
      <c r="D80" s="288">
        <v>14.48203</v>
      </c>
      <c r="E80" s="288">
        <v>102.52</v>
      </c>
      <c r="F80" s="288">
        <v>0.33</v>
      </c>
      <c r="G80" s="288">
        <v>14.48203</v>
      </c>
      <c r="H80" s="288">
        <v>102.52</v>
      </c>
      <c r="I80" s="288">
        <v>0.33</v>
      </c>
      <c r="J80" s="288">
        <v>14.48203</v>
      </c>
      <c r="K80" s="288">
        <v>102.52</v>
      </c>
    </row>
    <row r="81" spans="1:11" s="289" customFormat="1" ht="16.5" customHeight="1" x14ac:dyDescent="0.25">
      <c r="A81" s="287" t="s">
        <v>3</v>
      </c>
      <c r="B81" s="287" t="s">
        <v>1144</v>
      </c>
      <c r="C81" s="288">
        <v>1.78</v>
      </c>
      <c r="D81" s="288">
        <v>82.428049999999999</v>
      </c>
      <c r="E81" s="288">
        <v>658</v>
      </c>
      <c r="F81" s="288">
        <v>1.37</v>
      </c>
      <c r="G81" s="288">
        <v>76.000320000000002</v>
      </c>
      <c r="H81" s="288">
        <v>658</v>
      </c>
      <c r="I81" s="288">
        <v>1.37</v>
      </c>
      <c r="J81" s="288">
        <v>73.393640000000005</v>
      </c>
      <c r="K81" s="288">
        <v>658</v>
      </c>
    </row>
    <row r="82" spans="1:11" s="289" customFormat="1" ht="16.5" customHeight="1" x14ac:dyDescent="0.25">
      <c r="A82" s="287" t="s">
        <v>3</v>
      </c>
      <c r="B82" s="287" t="s">
        <v>1145</v>
      </c>
      <c r="C82" s="288">
        <v>0.89</v>
      </c>
      <c r="D82" s="288">
        <v>63.028370000000002</v>
      </c>
      <c r="E82" s="288">
        <v>792</v>
      </c>
      <c r="F82" s="288">
        <v>0.89</v>
      </c>
      <c r="G82" s="288">
        <v>58.08672</v>
      </c>
      <c r="H82" s="288">
        <v>792</v>
      </c>
      <c r="I82" s="288">
        <v>0.89</v>
      </c>
      <c r="J82" s="288">
        <v>54.893259999999998</v>
      </c>
      <c r="K82" s="288">
        <v>792</v>
      </c>
    </row>
    <row r="83" spans="1:11" s="289" customFormat="1" ht="16.5" customHeight="1" x14ac:dyDescent="0.25">
      <c r="A83" s="287" t="s">
        <v>23</v>
      </c>
      <c r="B83" s="287" t="s">
        <v>1146</v>
      </c>
      <c r="C83" s="288">
        <v>39.906480000000002</v>
      </c>
      <c r="D83" s="288">
        <v>2.85</v>
      </c>
      <c r="E83" s="288">
        <v>150</v>
      </c>
      <c r="F83" s="288">
        <v>39.977370000000001</v>
      </c>
      <c r="G83" s="288">
        <v>2.85</v>
      </c>
      <c r="H83" s="288">
        <v>150</v>
      </c>
      <c r="I83" s="288">
        <v>39.76849</v>
      </c>
      <c r="J83" s="288">
        <v>2.85</v>
      </c>
      <c r="K83" s="288">
        <v>150</v>
      </c>
    </row>
    <row r="84" spans="1:11" s="289" customFormat="1" ht="16.5" customHeight="1" x14ac:dyDescent="0.25">
      <c r="A84" s="287" t="s">
        <v>23</v>
      </c>
      <c r="B84" s="287" t="s">
        <v>1147</v>
      </c>
      <c r="C84" s="288">
        <v>1.34</v>
      </c>
      <c r="D84" s="288">
        <v>35.10275</v>
      </c>
      <c r="E84" s="288">
        <v>227.56</v>
      </c>
      <c r="F84" s="288">
        <v>1.34</v>
      </c>
      <c r="G84" s="288">
        <v>34.248359999999998</v>
      </c>
      <c r="H84" s="288">
        <v>227.56</v>
      </c>
      <c r="I84" s="288">
        <v>1.34</v>
      </c>
      <c r="J84" s="288">
        <v>34.248359999999998</v>
      </c>
      <c r="K84" s="288">
        <v>227.56</v>
      </c>
    </row>
    <row r="85" spans="1:11" s="289" customFormat="1" ht="16.5" customHeight="1" x14ac:dyDescent="0.25">
      <c r="A85" s="287" t="s">
        <v>23</v>
      </c>
      <c r="B85" s="287" t="s">
        <v>1148</v>
      </c>
      <c r="C85" s="288">
        <v>10.3955</v>
      </c>
      <c r="D85" s="288">
        <v>35.47146</v>
      </c>
      <c r="E85" s="288">
        <v>72.09</v>
      </c>
      <c r="F85" s="288">
        <v>10.3955</v>
      </c>
      <c r="G85" s="288">
        <v>35.789990000000003</v>
      </c>
      <c r="H85" s="288">
        <v>94.83</v>
      </c>
      <c r="I85" s="288">
        <v>10.3955</v>
      </c>
      <c r="J85" s="288">
        <v>35.507989999999999</v>
      </c>
      <c r="K85" s="288">
        <v>94.83</v>
      </c>
    </row>
    <row r="86" spans="1:11" s="289" customFormat="1" ht="16.5" customHeight="1" x14ac:dyDescent="0.25">
      <c r="A86" s="287" t="s">
        <v>32</v>
      </c>
      <c r="B86" s="287" t="s">
        <v>1149</v>
      </c>
      <c r="C86" s="288">
        <v>1.9204000000000001</v>
      </c>
      <c r="D86" s="288">
        <v>34.829509999999999</v>
      </c>
      <c r="E86" s="288">
        <v>153.69</v>
      </c>
      <c r="F86" s="288">
        <v>1.9204000000000001</v>
      </c>
      <c r="G86" s="288">
        <v>41.57358</v>
      </c>
      <c r="H86" s="288">
        <v>179.29</v>
      </c>
      <c r="I86" s="288">
        <v>1.9204000000000001</v>
      </c>
      <c r="J86" s="288">
        <v>44.162730000000003</v>
      </c>
      <c r="K86" s="288">
        <v>179.29</v>
      </c>
    </row>
    <row r="87" spans="1:11" s="289" customFormat="1" ht="16.5" customHeight="1" x14ac:dyDescent="0.25">
      <c r="A87" s="287" t="s">
        <v>32</v>
      </c>
      <c r="B87" s="287" t="s">
        <v>1150</v>
      </c>
      <c r="C87" s="288">
        <v>11.856999999999999</v>
      </c>
      <c r="D87" s="288">
        <v>60.244500000000002</v>
      </c>
      <c r="E87" s="288">
        <v>166.57</v>
      </c>
      <c r="F87" s="288">
        <v>11.856999999999999</v>
      </c>
      <c r="G87" s="288">
        <v>63.678660000000001</v>
      </c>
      <c r="H87" s="288">
        <v>228.86</v>
      </c>
      <c r="I87" s="288">
        <v>8.7100000000000009</v>
      </c>
      <c r="J87" s="288">
        <v>63.755540000000003</v>
      </c>
      <c r="K87" s="288">
        <v>228.86</v>
      </c>
    </row>
    <row r="88" spans="1:11" s="289" customFormat="1" ht="16.5" customHeight="1" x14ac:dyDescent="0.25">
      <c r="A88" s="429" t="s">
        <v>1081</v>
      </c>
      <c r="B88" s="429"/>
      <c r="C88" s="429"/>
    </row>
    <row r="89" spans="1:11" s="289" customFormat="1" ht="16.5" customHeight="1" x14ac:dyDescent="0.25">
      <c r="A89" s="285"/>
      <c r="B89" s="285"/>
      <c r="C89" s="285"/>
    </row>
    <row r="90" spans="1:11" s="289" customFormat="1" ht="16.5" customHeight="1" x14ac:dyDescent="0.3">
      <c r="A90" s="430" t="s">
        <v>1128</v>
      </c>
      <c r="B90" s="430"/>
      <c r="C90" s="430"/>
      <c r="D90" s="430"/>
      <c r="E90" s="430"/>
      <c r="F90" s="430"/>
      <c r="G90" s="430"/>
      <c r="H90" s="430"/>
      <c r="I90" s="430"/>
      <c r="J90" s="430"/>
      <c r="K90" s="430"/>
    </row>
    <row r="91" spans="1:11" s="289" customFormat="1" ht="16.5" customHeight="1" x14ac:dyDescent="0.25">
      <c r="A91" s="431" t="s">
        <v>1151</v>
      </c>
      <c r="B91" s="431"/>
      <c r="C91" s="431"/>
      <c r="D91" s="431"/>
      <c r="E91" s="431"/>
      <c r="F91" s="431"/>
      <c r="G91" s="431"/>
      <c r="H91" s="431"/>
      <c r="I91" s="431"/>
      <c r="J91" s="431"/>
      <c r="K91" s="431"/>
    </row>
    <row r="92" spans="1:11" s="289" customFormat="1" ht="17.25" x14ac:dyDescent="0.25">
      <c r="A92" s="291"/>
      <c r="B92" s="291"/>
      <c r="C92" s="291"/>
      <c r="D92" s="291"/>
      <c r="E92" s="291"/>
      <c r="F92" s="291"/>
      <c r="G92" s="291"/>
      <c r="H92" s="291"/>
      <c r="I92" s="291"/>
      <c r="J92" s="291"/>
      <c r="K92" s="292" t="s">
        <v>1156</v>
      </c>
    </row>
    <row r="93" spans="1:11" s="281" customFormat="1" ht="16.5" customHeight="1" x14ac:dyDescent="0.25">
      <c r="A93" s="432" t="s">
        <v>891</v>
      </c>
      <c r="B93" s="433" t="s">
        <v>1129</v>
      </c>
      <c r="C93" s="434" t="s">
        <v>1130</v>
      </c>
      <c r="D93" s="434"/>
      <c r="E93" s="435"/>
      <c r="F93" s="436" t="s">
        <v>1131</v>
      </c>
      <c r="G93" s="434"/>
      <c r="H93" s="435"/>
      <c r="I93" s="436" t="s">
        <v>1132</v>
      </c>
      <c r="J93" s="434"/>
      <c r="K93" s="435"/>
    </row>
    <row r="94" spans="1:11" s="281" customFormat="1" ht="16.5" customHeight="1" x14ac:dyDescent="0.25">
      <c r="A94" s="432"/>
      <c r="B94" s="433"/>
      <c r="C94" s="286" t="s">
        <v>1133</v>
      </c>
      <c r="D94" s="286" t="s">
        <v>1048</v>
      </c>
      <c r="E94" s="286" t="s">
        <v>79</v>
      </c>
      <c r="F94" s="286" t="s">
        <v>1133</v>
      </c>
      <c r="G94" s="286" t="s">
        <v>1048</v>
      </c>
      <c r="H94" s="286" t="s">
        <v>79</v>
      </c>
      <c r="I94" s="286" t="s">
        <v>1133</v>
      </c>
      <c r="J94" s="286" t="s">
        <v>1048</v>
      </c>
      <c r="K94" s="286" t="s">
        <v>79</v>
      </c>
    </row>
    <row r="95" spans="1:11" s="289" customFormat="1" ht="16.5" customHeight="1" x14ac:dyDescent="0.25">
      <c r="A95" s="287" t="s">
        <v>10</v>
      </c>
      <c r="B95" s="287" t="s">
        <v>1134</v>
      </c>
      <c r="C95" s="288">
        <v>0.5</v>
      </c>
      <c r="D95" s="288">
        <v>2.4165000000000001</v>
      </c>
      <c r="E95" s="288">
        <v>8.8800000000000008</v>
      </c>
      <c r="F95" s="288">
        <v>0.5</v>
      </c>
      <c r="G95" s="288">
        <v>2.4300000000000002</v>
      </c>
      <c r="H95" s="288">
        <v>9.32</v>
      </c>
      <c r="I95" s="288">
        <v>0.5</v>
      </c>
      <c r="J95" s="288">
        <v>2.5739999999999998</v>
      </c>
      <c r="K95" s="288">
        <v>10.61</v>
      </c>
    </row>
    <row r="96" spans="1:11" s="289" customFormat="1" ht="16.5" customHeight="1" x14ac:dyDescent="0.25">
      <c r="A96" s="287" t="s">
        <v>10</v>
      </c>
      <c r="B96" s="287" t="s">
        <v>1135</v>
      </c>
      <c r="C96" s="288">
        <v>0.441</v>
      </c>
      <c r="D96" s="288">
        <v>4.7</v>
      </c>
      <c r="E96" s="288">
        <v>147.97800000000001</v>
      </c>
      <c r="F96" s="288">
        <v>0.441</v>
      </c>
      <c r="G96" s="288">
        <v>4.7</v>
      </c>
      <c r="H96" s="288">
        <v>147.97800000000001</v>
      </c>
      <c r="I96" s="288">
        <v>0.4</v>
      </c>
      <c r="J96" s="288">
        <v>2.8214999999999999</v>
      </c>
      <c r="K96" s="288">
        <v>147.97800000000001</v>
      </c>
    </row>
    <row r="97" spans="1:11" s="289" customFormat="1" ht="16.5" customHeight="1" x14ac:dyDescent="0.25">
      <c r="A97" s="287" t="s">
        <v>10</v>
      </c>
      <c r="B97" s="287" t="s">
        <v>1050</v>
      </c>
      <c r="C97" s="288">
        <v>1.5</v>
      </c>
      <c r="D97" s="288">
        <v>3.8205</v>
      </c>
      <c r="E97" s="288">
        <v>11.538</v>
      </c>
      <c r="F97" s="288">
        <v>1.4</v>
      </c>
      <c r="G97" s="288">
        <v>3.8069999999999999</v>
      </c>
      <c r="H97" s="288">
        <v>11.538</v>
      </c>
      <c r="I97" s="288">
        <v>1.2</v>
      </c>
      <c r="J97" s="288">
        <v>3.726</v>
      </c>
      <c r="K97" s="288">
        <v>11.538</v>
      </c>
    </row>
    <row r="98" spans="1:11" s="289" customFormat="1" ht="16.5" customHeight="1" x14ac:dyDescent="0.25">
      <c r="A98" s="287" t="s">
        <v>18</v>
      </c>
      <c r="B98" s="287" t="s">
        <v>91</v>
      </c>
      <c r="C98" s="288">
        <v>0.5</v>
      </c>
      <c r="D98" s="288">
        <v>5.22</v>
      </c>
      <c r="E98" s="288">
        <v>44.2</v>
      </c>
      <c r="F98" s="288">
        <v>0.5</v>
      </c>
      <c r="G98" s="288">
        <v>4.7160000000000002</v>
      </c>
      <c r="H98" s="288">
        <v>44.2</v>
      </c>
      <c r="I98" s="288">
        <v>0.5</v>
      </c>
      <c r="J98" s="288">
        <v>4.2164999999999999</v>
      </c>
      <c r="K98" s="288">
        <v>44.2</v>
      </c>
    </row>
    <row r="99" spans="1:11" s="289" customFormat="1" ht="16.5" customHeight="1" x14ac:dyDescent="0.25">
      <c r="A99" s="287" t="s">
        <v>18</v>
      </c>
      <c r="B99" s="287" t="s">
        <v>1136</v>
      </c>
      <c r="C99" s="288">
        <v>1.377</v>
      </c>
      <c r="D99" s="288">
        <v>4.1355000000000004</v>
      </c>
      <c r="E99" s="288">
        <v>11.772</v>
      </c>
      <c r="F99" s="288">
        <v>1.377</v>
      </c>
      <c r="G99" s="288">
        <v>4.1174999999999997</v>
      </c>
      <c r="H99" s="288">
        <v>11.772</v>
      </c>
      <c r="I99" s="288">
        <v>1.377</v>
      </c>
      <c r="J99" s="288">
        <v>4.1174999999999997</v>
      </c>
      <c r="K99" s="288">
        <v>11.772</v>
      </c>
    </row>
    <row r="100" spans="1:11" s="289" customFormat="1" ht="16.5" customHeight="1" x14ac:dyDescent="0.25">
      <c r="A100" s="287" t="s">
        <v>18</v>
      </c>
      <c r="B100" s="287" t="s">
        <v>1137</v>
      </c>
      <c r="C100" s="288">
        <v>0.44</v>
      </c>
      <c r="D100" s="288">
        <v>1.3905000000000001</v>
      </c>
      <c r="E100" s="288">
        <v>19.45</v>
      </c>
      <c r="F100" s="288">
        <v>0.3</v>
      </c>
      <c r="G100" s="288">
        <v>1.3680000000000001</v>
      </c>
      <c r="H100" s="288">
        <v>19.45</v>
      </c>
      <c r="I100" s="288">
        <v>0.2</v>
      </c>
      <c r="J100" s="288">
        <v>1.3859999999999999</v>
      </c>
      <c r="K100" s="288">
        <v>19.45</v>
      </c>
    </row>
    <row r="101" spans="1:11" s="289" customFormat="1" ht="16.5" customHeight="1" x14ac:dyDescent="0.25">
      <c r="A101" s="287" t="s">
        <v>18</v>
      </c>
      <c r="B101" s="287" t="s">
        <v>1138</v>
      </c>
      <c r="C101" s="288">
        <v>0.69299999999999995</v>
      </c>
      <c r="D101" s="288">
        <v>1.6739999999999999</v>
      </c>
      <c r="E101" s="288">
        <v>5.4809999999999999</v>
      </c>
      <c r="F101" s="288">
        <v>0.69299999999999995</v>
      </c>
      <c r="G101" s="288">
        <v>1.6425000000000001</v>
      </c>
      <c r="H101" s="288">
        <v>5.4809999999999999</v>
      </c>
      <c r="I101" s="288">
        <v>0.69299999999999995</v>
      </c>
      <c r="J101" s="288">
        <v>1.6425000000000001</v>
      </c>
      <c r="K101" s="288">
        <v>5.4809999999999999</v>
      </c>
    </row>
    <row r="102" spans="1:11" s="289" customFormat="1" ht="16.5" customHeight="1" x14ac:dyDescent="0.25">
      <c r="A102" s="287" t="s">
        <v>9</v>
      </c>
      <c r="B102" s="287" t="s">
        <v>1139</v>
      </c>
      <c r="C102" s="288">
        <v>0.17</v>
      </c>
      <c r="D102" s="288">
        <v>1.90371</v>
      </c>
      <c r="E102" s="288">
        <v>23.71</v>
      </c>
      <c r="F102" s="288">
        <v>0.17</v>
      </c>
      <c r="G102" s="288">
        <v>1.9107000000000001</v>
      </c>
      <c r="H102" s="288">
        <v>23.71</v>
      </c>
      <c r="I102" s="288">
        <v>0.17</v>
      </c>
      <c r="J102" s="288">
        <v>1.9107000000000001</v>
      </c>
      <c r="K102" s="288">
        <v>23.71</v>
      </c>
    </row>
    <row r="103" spans="1:11" s="289" customFormat="1" ht="16.5" customHeight="1" x14ac:dyDescent="0.25">
      <c r="A103" s="287" t="s">
        <v>9</v>
      </c>
      <c r="B103" s="287" t="s">
        <v>1140</v>
      </c>
      <c r="C103" s="288">
        <v>0.19</v>
      </c>
      <c r="D103" s="288">
        <v>2.21238</v>
      </c>
      <c r="E103" s="288">
        <v>16.84</v>
      </c>
      <c r="F103" s="288">
        <v>0.19</v>
      </c>
      <c r="G103" s="288">
        <v>2.2401300000000002</v>
      </c>
      <c r="H103" s="288">
        <v>16.84</v>
      </c>
      <c r="I103" s="288">
        <v>0.19</v>
      </c>
      <c r="J103" s="288">
        <v>2.2401300000000002</v>
      </c>
      <c r="K103" s="288">
        <v>16.84</v>
      </c>
    </row>
    <row r="104" spans="1:11" s="289" customFormat="1" ht="16.5" customHeight="1" x14ac:dyDescent="0.25">
      <c r="A104" s="287" t="s">
        <v>16</v>
      </c>
      <c r="B104" s="287" t="s">
        <v>1052</v>
      </c>
      <c r="C104" s="288">
        <v>0.16</v>
      </c>
      <c r="D104" s="288">
        <v>2.7915399999999999</v>
      </c>
      <c r="E104" s="288">
        <v>47.6</v>
      </c>
      <c r="F104" s="288">
        <v>0.16</v>
      </c>
      <c r="G104" s="288">
        <v>2.68</v>
      </c>
      <c r="H104" s="288">
        <v>47.6</v>
      </c>
      <c r="I104" s="288">
        <v>0.16</v>
      </c>
      <c r="J104" s="288">
        <v>2.5870600000000001</v>
      </c>
      <c r="K104" s="288">
        <v>47.6</v>
      </c>
    </row>
    <row r="105" spans="1:11" s="289" customFormat="1" ht="16.5" customHeight="1" x14ac:dyDescent="0.25">
      <c r="A105" s="287" t="s">
        <v>39</v>
      </c>
      <c r="B105" s="287" t="s">
        <v>1141</v>
      </c>
      <c r="C105" s="288">
        <v>0.13</v>
      </c>
      <c r="D105" s="288">
        <v>1.47272</v>
      </c>
      <c r="E105" s="288">
        <v>5.86</v>
      </c>
      <c r="F105" s="288">
        <v>0.11</v>
      </c>
      <c r="G105" s="288">
        <v>1.5374000000000001</v>
      </c>
      <c r="H105" s="288">
        <v>5.86</v>
      </c>
      <c r="I105" s="288">
        <v>0.11</v>
      </c>
      <c r="J105" s="288">
        <v>1.54</v>
      </c>
      <c r="K105" s="288">
        <v>5.86</v>
      </c>
    </row>
    <row r="106" spans="1:11" s="289" customFormat="1" ht="16.5" customHeight="1" x14ac:dyDescent="0.25">
      <c r="A106" s="287" t="s">
        <v>15</v>
      </c>
      <c r="B106" s="287" t="s">
        <v>1051</v>
      </c>
      <c r="C106" s="288">
        <v>0.42</v>
      </c>
      <c r="D106" s="288">
        <v>2.33</v>
      </c>
      <c r="E106" s="288">
        <v>8.91</v>
      </c>
      <c r="F106" s="288">
        <v>0.25</v>
      </c>
      <c r="G106" s="288">
        <v>2.0699999999999998</v>
      </c>
      <c r="H106" s="288">
        <v>8.91</v>
      </c>
      <c r="I106" s="288">
        <v>0.23</v>
      </c>
      <c r="J106" s="288">
        <v>1.99</v>
      </c>
      <c r="K106" s="288">
        <v>8.91</v>
      </c>
    </row>
    <row r="107" spans="1:11" s="289" customFormat="1" ht="16.5" customHeight="1" x14ac:dyDescent="0.25">
      <c r="A107" s="287" t="s">
        <v>902</v>
      </c>
      <c r="B107" s="287" t="s">
        <v>1054</v>
      </c>
      <c r="C107" s="288">
        <v>4.2000000000000003E-2</v>
      </c>
      <c r="D107" s="288">
        <v>1.95103</v>
      </c>
      <c r="E107" s="288">
        <v>5.83</v>
      </c>
      <c r="F107" s="288">
        <v>2.4E-2</v>
      </c>
      <c r="G107" s="288">
        <v>1.8546199999999999</v>
      </c>
      <c r="H107" s="288">
        <v>13.38</v>
      </c>
      <c r="I107" s="288">
        <v>1.7000000000000001E-2</v>
      </c>
      <c r="J107" s="288">
        <v>1.8427500000000001</v>
      </c>
      <c r="K107" s="288">
        <v>13.38</v>
      </c>
    </row>
    <row r="108" spans="1:11" s="289" customFormat="1" ht="16.5" customHeight="1" x14ac:dyDescent="0.25">
      <c r="A108" s="287" t="s">
        <v>902</v>
      </c>
      <c r="B108" s="287" t="s">
        <v>1053</v>
      </c>
      <c r="C108" s="288">
        <v>2.8283200000000002</v>
      </c>
      <c r="D108" s="288">
        <v>0.02</v>
      </c>
      <c r="E108" s="288">
        <v>67.14</v>
      </c>
      <c r="F108" s="288">
        <v>2.6874799999999999</v>
      </c>
      <c r="G108" s="288">
        <v>0.02</v>
      </c>
      <c r="H108" s="288">
        <v>67.14</v>
      </c>
      <c r="I108" s="288">
        <v>2.6874199999999999</v>
      </c>
      <c r="J108" s="288">
        <v>0.02</v>
      </c>
      <c r="K108" s="288">
        <v>67.14</v>
      </c>
    </row>
    <row r="109" spans="1:11" s="289" customFormat="1" ht="16.5" customHeight="1" x14ac:dyDescent="0.25">
      <c r="A109" s="287" t="s">
        <v>41</v>
      </c>
      <c r="B109" s="287" t="s">
        <v>41</v>
      </c>
      <c r="C109" s="288">
        <v>0.2</v>
      </c>
      <c r="D109" s="288">
        <v>2.3532899999999999</v>
      </c>
      <c r="E109" s="288">
        <v>12.88</v>
      </c>
      <c r="F109" s="288">
        <v>0.2</v>
      </c>
      <c r="G109" s="288">
        <v>2.24533</v>
      </c>
      <c r="H109" s="288">
        <v>12.88</v>
      </c>
      <c r="I109" s="288">
        <v>0.13</v>
      </c>
      <c r="J109" s="288">
        <v>2.2010700000000001</v>
      </c>
      <c r="K109" s="288">
        <v>12.88</v>
      </c>
    </row>
    <row r="110" spans="1:11" s="289" customFormat="1" ht="30" x14ac:dyDescent="0.25">
      <c r="A110" s="290" t="s">
        <v>1049</v>
      </c>
      <c r="B110" s="287" t="s">
        <v>1143</v>
      </c>
      <c r="C110" s="288">
        <v>0</v>
      </c>
      <c r="D110" s="288">
        <v>2.0646499999999999</v>
      </c>
      <c r="E110" s="288">
        <v>17.350000000000001</v>
      </c>
      <c r="F110" s="288">
        <v>0</v>
      </c>
      <c r="G110" s="288">
        <v>2.0646499999999999</v>
      </c>
      <c r="H110" s="288">
        <v>17.350000000000001</v>
      </c>
      <c r="I110" s="288">
        <v>0</v>
      </c>
      <c r="J110" s="288">
        <v>2.0646499999999999</v>
      </c>
      <c r="K110" s="288">
        <v>17.350000000000001</v>
      </c>
    </row>
    <row r="111" spans="1:11" s="289" customFormat="1" ht="16.5" customHeight="1" x14ac:dyDescent="0.25">
      <c r="A111" s="287" t="s">
        <v>3</v>
      </c>
      <c r="B111" s="287" t="s">
        <v>1144</v>
      </c>
      <c r="C111" s="288">
        <v>0.05</v>
      </c>
      <c r="D111" s="288">
        <v>29.457260000000002</v>
      </c>
      <c r="E111" s="288">
        <v>446</v>
      </c>
      <c r="F111" s="288">
        <v>0.05</v>
      </c>
      <c r="G111" s="288">
        <v>25.453700000000001</v>
      </c>
      <c r="H111" s="288">
        <v>446</v>
      </c>
      <c r="I111" s="288">
        <v>0.05</v>
      </c>
      <c r="J111" s="288">
        <v>24.107589999999998</v>
      </c>
      <c r="K111" s="288">
        <v>446</v>
      </c>
    </row>
    <row r="112" spans="1:11" s="289" customFormat="1" ht="16.5" customHeight="1" x14ac:dyDescent="0.25">
      <c r="A112" s="287" t="s">
        <v>3</v>
      </c>
      <c r="B112" s="287" t="s">
        <v>1145</v>
      </c>
      <c r="C112" s="288">
        <v>0.05</v>
      </c>
      <c r="D112" s="288">
        <v>7.4804700000000004</v>
      </c>
      <c r="E112" s="288">
        <v>135</v>
      </c>
      <c r="F112" s="288">
        <v>0.05</v>
      </c>
      <c r="G112" s="288">
        <v>6.8216700000000001</v>
      </c>
      <c r="H112" s="288">
        <v>135</v>
      </c>
      <c r="I112" s="288">
        <v>0.05</v>
      </c>
      <c r="J112" s="288">
        <v>6.3468200000000001</v>
      </c>
      <c r="K112" s="288">
        <v>135</v>
      </c>
    </row>
    <row r="113" spans="1:11" s="289" customFormat="1" ht="16.5" customHeight="1" x14ac:dyDescent="0.25">
      <c r="A113" s="287" t="s">
        <v>23</v>
      </c>
      <c r="B113" s="287" t="s">
        <v>1146</v>
      </c>
      <c r="C113" s="288">
        <v>10.522539999999999</v>
      </c>
      <c r="D113" s="288">
        <v>0.57999999999999996</v>
      </c>
      <c r="E113" s="288">
        <v>80.62</v>
      </c>
      <c r="F113" s="288">
        <v>10.38217</v>
      </c>
      <c r="G113" s="288">
        <v>0.57999999999999996</v>
      </c>
      <c r="H113" s="288">
        <v>80.62</v>
      </c>
      <c r="I113" s="288">
        <v>9.8660999999999994</v>
      </c>
      <c r="J113" s="288">
        <v>0.45</v>
      </c>
      <c r="K113" s="288">
        <v>80.62</v>
      </c>
    </row>
    <row r="114" spans="1:11" s="289" customFormat="1" ht="16.5" customHeight="1" x14ac:dyDescent="0.25">
      <c r="A114" s="287" t="s">
        <v>23</v>
      </c>
      <c r="B114" s="287" t="s">
        <v>1147</v>
      </c>
      <c r="C114" s="288">
        <v>0.32</v>
      </c>
      <c r="D114" s="288">
        <v>5.1803800000000004</v>
      </c>
      <c r="E114" s="288">
        <v>125.62</v>
      </c>
      <c r="F114" s="288">
        <v>0.28999999999999998</v>
      </c>
      <c r="G114" s="288">
        <v>4.9791400000000001</v>
      </c>
      <c r="H114" s="288">
        <v>125.62</v>
      </c>
      <c r="I114" s="288">
        <v>0.28999999999999998</v>
      </c>
      <c r="J114" s="288">
        <v>4.9791400000000001</v>
      </c>
      <c r="K114" s="288">
        <v>125.62</v>
      </c>
    </row>
    <row r="115" spans="1:11" s="289" customFormat="1" ht="16.5" customHeight="1" x14ac:dyDescent="0.25">
      <c r="A115" s="287" t="s">
        <v>23</v>
      </c>
      <c r="B115" s="287" t="s">
        <v>1148</v>
      </c>
      <c r="C115" s="288">
        <v>0.25679999999999997</v>
      </c>
      <c r="D115" s="288">
        <v>5.21441</v>
      </c>
      <c r="E115" s="288">
        <v>187</v>
      </c>
      <c r="F115" s="288">
        <v>0.25679999999999997</v>
      </c>
      <c r="G115" s="288">
        <v>4.8503800000000004</v>
      </c>
      <c r="H115" s="288">
        <v>187</v>
      </c>
      <c r="I115" s="288">
        <v>0.25679999999999997</v>
      </c>
      <c r="J115" s="288">
        <v>4.7222600000000003</v>
      </c>
      <c r="K115" s="288">
        <v>187</v>
      </c>
    </row>
    <row r="116" spans="1:11" s="289" customFormat="1" ht="16.5" customHeight="1" x14ac:dyDescent="0.25">
      <c r="A116" s="287" t="s">
        <v>32</v>
      </c>
      <c r="B116" s="287" t="s">
        <v>1149</v>
      </c>
      <c r="C116" s="288">
        <v>0.84</v>
      </c>
      <c r="D116" s="288">
        <v>2.9069799999999999</v>
      </c>
      <c r="E116" s="288">
        <v>22.5</v>
      </c>
      <c r="F116" s="288">
        <v>0.55000000000000004</v>
      </c>
      <c r="G116" s="288">
        <v>3.1493799999999998</v>
      </c>
      <c r="H116" s="288">
        <v>22.5</v>
      </c>
      <c r="I116" s="288">
        <v>0.55000000000000004</v>
      </c>
      <c r="J116" s="288">
        <v>3.4005000000000001</v>
      </c>
      <c r="K116" s="288">
        <v>22.5</v>
      </c>
    </row>
    <row r="117" spans="1:11" s="289" customFormat="1" ht="16.5" customHeight="1" x14ac:dyDescent="0.25">
      <c r="A117" s="429" t="s">
        <v>1081</v>
      </c>
      <c r="B117" s="429"/>
      <c r="C117" s="429"/>
    </row>
    <row r="118" spans="1:11" s="289" customFormat="1" ht="16.5" customHeight="1" x14ac:dyDescent="0.25"/>
    <row r="119" spans="1:11" s="289" customFormat="1" ht="16.5" customHeight="1" x14ac:dyDescent="0.25"/>
    <row r="120" spans="1:11" s="289" customFormat="1" ht="16.5" customHeight="1" x14ac:dyDescent="0.25"/>
    <row r="121" spans="1:11" s="289" customFormat="1" ht="16.5" customHeight="1" x14ac:dyDescent="0.25"/>
    <row r="122" spans="1:11" s="289" customFormat="1" ht="16.5" customHeight="1" x14ac:dyDescent="0.25"/>
    <row r="123" spans="1:11" s="289" customFormat="1" ht="16.5" customHeight="1" x14ac:dyDescent="0.25"/>
    <row r="124" spans="1:11" s="289" customFormat="1" ht="16.5" customHeight="1" x14ac:dyDescent="0.25"/>
    <row r="125" spans="1:11" s="289" customFormat="1" ht="16.5" customHeight="1" x14ac:dyDescent="0.25"/>
    <row r="126" spans="1:11" s="289" customFormat="1" ht="16.5" customHeight="1" x14ac:dyDescent="0.25"/>
    <row r="127" spans="1:11" s="289" customFormat="1" ht="16.5" customHeight="1" x14ac:dyDescent="0.25"/>
    <row r="128" spans="1:11" ht="16.5" customHeight="1" x14ac:dyDescent="0.25"/>
    <row r="129" ht="16.5" customHeight="1" x14ac:dyDescent="0.25"/>
    <row r="130" ht="16.5" customHeight="1" x14ac:dyDescent="0.25"/>
  </sheetData>
  <mergeCells count="32">
    <mergeCell ref="A60:K60"/>
    <mergeCell ref="A1:K1"/>
    <mergeCell ref="A29:C29"/>
    <mergeCell ref="A59:C59"/>
    <mergeCell ref="A88:C88"/>
    <mergeCell ref="A34:A35"/>
    <mergeCell ref="B34:B35"/>
    <mergeCell ref="C34:E34"/>
    <mergeCell ref="F34:H34"/>
    <mergeCell ref="I34:K34"/>
    <mergeCell ref="A2:K2"/>
    <mergeCell ref="A4:A5"/>
    <mergeCell ref="B4:B5"/>
    <mergeCell ref="C4:E4"/>
    <mergeCell ref="F4:H4"/>
    <mergeCell ref="I4:K4"/>
    <mergeCell ref="A117:C117"/>
    <mergeCell ref="A31:K31"/>
    <mergeCell ref="A90:K90"/>
    <mergeCell ref="A91:K91"/>
    <mergeCell ref="A93:A94"/>
    <mergeCell ref="B93:B94"/>
    <mergeCell ref="C93:E93"/>
    <mergeCell ref="F93:H93"/>
    <mergeCell ref="I93:K93"/>
    <mergeCell ref="A61:K61"/>
    <mergeCell ref="A63:A64"/>
    <mergeCell ref="B63:B64"/>
    <mergeCell ref="C63:E63"/>
    <mergeCell ref="F63:H63"/>
    <mergeCell ref="I63:K63"/>
    <mergeCell ref="A32:K32"/>
  </mergeCells>
  <pageMargins left="0.6692913385826772" right="0.82677165354330717" top="0.35433070866141736" bottom="0.31496062992125984" header="0.31496062992125984" footer="0.31496062992125984"/>
  <pageSetup scale="75" fitToHeight="0" orientation="portrait" r:id="rId1"/>
  <rowBreaks count="1" manualBreakCount="1">
    <brk id="59" max="1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14</vt:i4>
      </vt:variant>
    </vt:vector>
  </HeadingPairs>
  <TitlesOfParts>
    <vt:vector size="27" baseType="lpstr">
      <vt:lpstr>46</vt:lpstr>
      <vt:lpstr>47</vt:lpstr>
      <vt:lpstr>48</vt:lpstr>
      <vt:lpstr>49(a)</vt:lpstr>
      <vt:lpstr>49(b)</vt:lpstr>
      <vt:lpstr>50</vt:lpstr>
      <vt:lpstr>51</vt:lpstr>
      <vt:lpstr>52</vt:lpstr>
      <vt:lpstr>53</vt:lpstr>
      <vt:lpstr>54</vt:lpstr>
      <vt:lpstr>55</vt:lpstr>
      <vt:lpstr>56</vt:lpstr>
      <vt:lpstr>57</vt:lpstr>
      <vt:lpstr>'46'!Print_Area</vt:lpstr>
      <vt:lpstr>'47'!Print_Area</vt:lpstr>
      <vt:lpstr>'48'!Print_Area</vt:lpstr>
      <vt:lpstr>'49(a)'!Print_Area</vt:lpstr>
      <vt:lpstr>'49(b)'!Print_Area</vt:lpstr>
      <vt:lpstr>'50'!Print_Area</vt:lpstr>
      <vt:lpstr>'51'!Print_Area</vt:lpstr>
      <vt:lpstr>'52'!Print_Area</vt:lpstr>
      <vt:lpstr>'53'!Print_Area</vt:lpstr>
      <vt:lpstr>'54'!Print_Area</vt:lpstr>
      <vt:lpstr>'55'!Print_Area</vt:lpstr>
      <vt:lpstr>'57'!Print_Area</vt:lpstr>
      <vt:lpstr>'52'!Print_Titles</vt:lpstr>
      <vt:lpstr>'54'!Print_Titles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Windows User</cp:lastModifiedBy>
  <cp:lastPrinted>2018-04-06T18:35:45Z</cp:lastPrinted>
  <dcterms:created xsi:type="dcterms:W3CDTF">2017-12-19T23:21:45Z</dcterms:created>
  <dcterms:modified xsi:type="dcterms:W3CDTF">2018-05-02T21:00:24Z</dcterms:modified>
</cp:coreProperties>
</file>