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9720" windowHeight="7020"/>
  </bookViews>
  <sheets>
    <sheet name="Table 16.12(All India)" sheetId="32" r:id="rId1"/>
    <sheet name="Table 16.12(State wise)" sheetId="34" r:id="rId2"/>
  </sheets>
  <definedNames>
    <definedName name="\x">#REF!</definedName>
    <definedName name="\z">#REF!</definedName>
    <definedName name="_xlnm.Print_Titles" localSheetId="1">'Table 16.12(State wise)'!$A:$A</definedName>
  </definedNames>
  <calcPr calcId="144525"/>
</workbook>
</file>

<file path=xl/calcChain.xml><?xml version="1.0" encoding="utf-8"?>
<calcChain xmlns="http://schemas.openxmlformats.org/spreadsheetml/2006/main">
  <c r="CS53" i="34"/>
  <c r="DI53" s="1"/>
  <c r="CR53"/>
  <c r="DH53" s="1"/>
  <c r="CQ53"/>
  <c r="DG53" s="1"/>
  <c r="AW53"/>
  <c r="AV53"/>
  <c r="AU53"/>
  <c r="CS52"/>
  <c r="DI52" s="1"/>
  <c r="CR52"/>
  <c r="DH52" s="1"/>
  <c r="CQ52"/>
  <c r="DG52" s="1"/>
  <c r="AW52"/>
  <c r="AV52"/>
  <c r="AU52"/>
  <c r="CS51"/>
  <c r="DI51" s="1"/>
  <c r="CR51"/>
  <c r="DH51" s="1"/>
  <c r="CQ51"/>
  <c r="DG51" s="1"/>
  <c r="AW51"/>
  <c r="AV51"/>
  <c r="AU51"/>
  <c r="CS50"/>
  <c r="DI50" s="1"/>
  <c r="CR50"/>
  <c r="DH50" s="1"/>
  <c r="CQ50"/>
  <c r="DG50" s="1"/>
  <c r="AW50"/>
  <c r="AV50"/>
  <c r="AU50"/>
  <c r="DG49"/>
  <c r="CS49"/>
  <c r="DI49" s="1"/>
  <c r="CR49"/>
  <c r="DH49" s="1"/>
  <c r="CQ49"/>
  <c r="AW49"/>
  <c r="AV49"/>
  <c r="AU49"/>
  <c r="DH48"/>
  <c r="CS48"/>
  <c r="DI48" s="1"/>
  <c r="CR48"/>
  <c r="CQ48"/>
  <c r="DG48" s="1"/>
  <c r="AW48"/>
  <c r="AV48"/>
  <c r="AU48"/>
  <c r="CS47"/>
  <c r="DI47" s="1"/>
  <c r="CR47"/>
  <c r="DH47" s="1"/>
  <c r="CQ47"/>
  <c r="DG47" s="1"/>
  <c r="AW47"/>
  <c r="AV47"/>
  <c r="AU47"/>
  <c r="DI46"/>
  <c r="CS46"/>
  <c r="CR46"/>
  <c r="DH46" s="1"/>
  <c r="CQ46"/>
  <c r="DG46" s="1"/>
  <c r="AW46"/>
  <c r="AV46"/>
  <c r="AU46"/>
  <c r="CS45"/>
  <c r="DI45" s="1"/>
  <c r="CR45"/>
  <c r="DH45" s="1"/>
  <c r="CQ45"/>
  <c r="DG45" s="1"/>
  <c r="AW45"/>
  <c r="AV45"/>
  <c r="AU45"/>
  <c r="CS44"/>
  <c r="DI44" s="1"/>
  <c r="CR44"/>
  <c r="DH44" s="1"/>
  <c r="CQ44"/>
  <c r="DG44" s="1"/>
  <c r="AW44"/>
  <c r="AV44"/>
  <c r="AU44"/>
  <c r="CS43"/>
  <c r="DI43" s="1"/>
  <c r="CR43"/>
  <c r="DH43" s="1"/>
  <c r="CQ43"/>
  <c r="DG43" s="1"/>
  <c r="AW43"/>
  <c r="AV43"/>
  <c r="AU43"/>
  <c r="CS42"/>
  <c r="DI42" s="1"/>
  <c r="CR42"/>
  <c r="DH42" s="1"/>
  <c r="CQ42"/>
  <c r="DG42" s="1"/>
  <c r="AW42"/>
  <c r="AV42"/>
  <c r="AU42"/>
  <c r="CS41"/>
  <c r="DI41" s="1"/>
  <c r="CR41"/>
  <c r="DH41" s="1"/>
  <c r="CQ41"/>
  <c r="DG41" s="1"/>
  <c r="AW41"/>
  <c r="AV41"/>
  <c r="AU41"/>
  <c r="DG40"/>
  <c r="CS40"/>
  <c r="DI40" s="1"/>
  <c r="CR40"/>
  <c r="DH40" s="1"/>
  <c r="CQ40"/>
  <c r="AW40"/>
  <c r="AV40"/>
  <c r="AU40"/>
  <c r="DH39"/>
  <c r="CS39"/>
  <c r="DI39" s="1"/>
  <c r="CR39"/>
  <c r="CQ39"/>
  <c r="DG39" s="1"/>
  <c r="AW39"/>
  <c r="AV39"/>
  <c r="AU39"/>
  <c r="CS38"/>
  <c r="DI38" s="1"/>
  <c r="CR38"/>
  <c r="DH38" s="1"/>
  <c r="CQ38"/>
  <c r="DG38" s="1"/>
  <c r="AW38"/>
  <c r="AV38"/>
  <c r="AU38"/>
  <c r="CS37"/>
  <c r="DI37" s="1"/>
  <c r="CR37"/>
  <c r="DH37" s="1"/>
  <c r="CQ37"/>
  <c r="DG37" s="1"/>
  <c r="AW37"/>
  <c r="AV37"/>
  <c r="AU37"/>
  <c r="CS36"/>
  <c r="DI36" s="1"/>
  <c r="CR36"/>
  <c r="DH36" s="1"/>
  <c r="CQ36"/>
  <c r="DG36" s="1"/>
  <c r="AW36"/>
  <c r="AV36"/>
  <c r="AU36"/>
  <c r="CS35"/>
  <c r="DI35" s="1"/>
  <c r="CR35"/>
  <c r="DH35" s="1"/>
  <c r="CQ35"/>
  <c r="DG35" s="1"/>
  <c r="AW35"/>
  <c r="AV35"/>
  <c r="AU35"/>
  <c r="DG34"/>
  <c r="CS34"/>
  <c r="DI34" s="1"/>
  <c r="CR34"/>
  <c r="DH34" s="1"/>
  <c r="CQ34"/>
  <c r="AW34"/>
  <c r="AV34"/>
  <c r="AU34"/>
  <c r="DG33"/>
  <c r="CS33"/>
  <c r="DI33" s="1"/>
  <c r="CR33"/>
  <c r="DH33" s="1"/>
  <c r="CQ33"/>
  <c r="AW33"/>
  <c r="AV33"/>
  <c r="AU33"/>
  <c r="DH32"/>
  <c r="CS32"/>
  <c r="DI32" s="1"/>
  <c r="CR32"/>
  <c r="CQ32"/>
  <c r="DG32" s="1"/>
  <c r="AW32"/>
  <c r="AV32"/>
  <c r="AU32"/>
  <c r="DI31"/>
  <c r="DH31"/>
  <c r="CS31"/>
  <c r="CR31"/>
  <c r="CQ31"/>
  <c r="DG31" s="1"/>
  <c r="AW31"/>
  <c r="AV31"/>
  <c r="AU31"/>
  <c r="DI30"/>
  <c r="CS30"/>
  <c r="CR30"/>
  <c r="DH30" s="1"/>
  <c r="CQ30"/>
  <c r="DG30" s="1"/>
  <c r="AW30"/>
  <c r="AV30"/>
  <c r="AU30"/>
  <c r="CS29"/>
  <c r="DI29" s="1"/>
  <c r="CR29"/>
  <c r="DH29" s="1"/>
  <c r="CQ29"/>
  <c r="DG29" s="1"/>
  <c r="AW29"/>
  <c r="AV29"/>
  <c r="AU29"/>
  <c r="CS28"/>
  <c r="DI28" s="1"/>
  <c r="CR28"/>
  <c r="DH28" s="1"/>
  <c r="CQ28"/>
  <c r="DG28" s="1"/>
  <c r="AW28"/>
  <c r="AV28"/>
  <c r="AU28"/>
  <c r="CS27"/>
  <c r="DI27" s="1"/>
  <c r="CR27"/>
  <c r="DH27" s="1"/>
  <c r="CQ27"/>
  <c r="DG27" s="1"/>
  <c r="AW27"/>
  <c r="AV27"/>
  <c r="AU27"/>
  <c r="CS26"/>
  <c r="DI26" s="1"/>
  <c r="CR26"/>
  <c r="DH26" s="1"/>
  <c r="CQ26"/>
  <c r="DG26" s="1"/>
  <c r="AW26"/>
  <c r="AV26"/>
  <c r="AU26"/>
  <c r="DH25"/>
  <c r="CS25"/>
  <c r="DI25" s="1"/>
  <c r="CR25"/>
  <c r="CQ25"/>
  <c r="DG25" s="1"/>
  <c r="AW25"/>
  <c r="AV25"/>
  <c r="AU25"/>
  <c r="DI24"/>
  <c r="DG24"/>
  <c r="CS24"/>
  <c r="CR24"/>
  <c r="DH24" s="1"/>
  <c r="CQ24"/>
  <c r="AW24"/>
  <c r="AV24"/>
  <c r="AU24"/>
  <c r="DI23"/>
  <c r="CS23"/>
  <c r="CR23"/>
  <c r="DH23" s="1"/>
  <c r="CQ23"/>
  <c r="DG23" s="1"/>
  <c r="AW23"/>
  <c r="AV23"/>
  <c r="AU23"/>
  <c r="CS22"/>
  <c r="DI22" s="1"/>
  <c r="CR22"/>
  <c r="DH22" s="1"/>
  <c r="CQ22"/>
  <c r="DG22" s="1"/>
  <c r="AW22"/>
  <c r="AV22"/>
  <c r="AU22"/>
  <c r="CS21"/>
  <c r="DI21" s="1"/>
  <c r="CR21"/>
  <c r="DH21" s="1"/>
  <c r="CQ21"/>
  <c r="DG21" s="1"/>
  <c r="AW21"/>
  <c r="AV21"/>
  <c r="AU21"/>
  <c r="CS20"/>
  <c r="DI20" s="1"/>
  <c r="CR20"/>
  <c r="DH20" s="1"/>
  <c r="CQ20"/>
  <c r="DG20" s="1"/>
  <c r="AW20"/>
  <c r="AV20"/>
  <c r="AU20"/>
  <c r="CS19"/>
  <c r="DI19" s="1"/>
  <c r="CR19"/>
  <c r="DH19" s="1"/>
  <c r="CQ19"/>
  <c r="DG19" s="1"/>
  <c r="AW19"/>
  <c r="AV19"/>
  <c r="AU19"/>
  <c r="CS18"/>
  <c r="DI18" s="1"/>
  <c r="CR18"/>
  <c r="DH18" s="1"/>
  <c r="CQ18"/>
  <c r="DG18" s="1"/>
  <c r="AW18"/>
  <c r="AV18"/>
  <c r="AU18"/>
  <c r="CS17"/>
  <c r="DI17" s="1"/>
  <c r="CR17"/>
  <c r="DH17" s="1"/>
  <c r="CQ17"/>
  <c r="DG17" s="1"/>
  <c r="AW17"/>
  <c r="AV17"/>
  <c r="AU17"/>
  <c r="CS16"/>
  <c r="DI16" s="1"/>
  <c r="CR16"/>
  <c r="DH16" s="1"/>
  <c r="CQ16"/>
  <c r="DG16" s="1"/>
  <c r="AW16"/>
  <c r="AV16"/>
  <c r="AU16"/>
  <c r="CS15"/>
  <c r="DI15" s="1"/>
  <c r="CR15"/>
  <c r="DH15" s="1"/>
  <c r="CQ15"/>
  <c r="DG15" s="1"/>
  <c r="AW15"/>
  <c r="AV15"/>
  <c r="AU15"/>
  <c r="DI14"/>
  <c r="CS14"/>
  <c r="CR14"/>
  <c r="DH14" s="1"/>
  <c r="CQ14"/>
  <c r="DG14" s="1"/>
  <c r="AW14"/>
  <c r="AV14"/>
  <c r="AU14"/>
  <c r="M29" i="32"/>
  <c r="O29" s="1"/>
  <c r="G29"/>
  <c r="M28"/>
  <c r="O28" s="1"/>
  <c r="G28"/>
  <c r="O27"/>
  <c r="M27"/>
  <c r="G27"/>
  <c r="M26"/>
  <c r="O26" s="1"/>
  <c r="J26"/>
  <c r="D26"/>
  <c r="G26" s="1"/>
  <c r="O25"/>
  <c r="J25"/>
  <c r="D25"/>
  <c r="G25" s="1"/>
  <c r="O24"/>
  <c r="J24"/>
  <c r="D24"/>
  <c r="G24" s="1"/>
  <c r="O23"/>
  <c r="J23"/>
  <c r="D23"/>
  <c r="G23" s="1"/>
</calcChain>
</file>

<file path=xl/sharedStrings.xml><?xml version="1.0" encoding="utf-8"?>
<sst xmlns="http://schemas.openxmlformats.org/spreadsheetml/2006/main" count="746" uniqueCount="134">
  <si>
    <t>Nuclear</t>
  </si>
  <si>
    <t>Hydro</t>
  </si>
  <si>
    <t>Total</t>
  </si>
  <si>
    <t>Utilities</t>
  </si>
  <si>
    <t>Electricity</t>
  </si>
  <si>
    <t>-</t>
  </si>
  <si>
    <t>Consumption</t>
  </si>
  <si>
    <t xml:space="preserve"> (Utilities Only)</t>
  </si>
  <si>
    <t>(Installed capacity:ooo kw)</t>
  </si>
  <si>
    <t xml:space="preserve">      (generation: Gwh)</t>
  </si>
  <si>
    <t>Steam</t>
  </si>
  <si>
    <t>Gas</t>
  </si>
  <si>
    <t xml:space="preserve">   1</t>
  </si>
  <si>
    <t>2</t>
  </si>
  <si>
    <t>3</t>
  </si>
  <si>
    <t>4</t>
  </si>
  <si>
    <t>5</t>
  </si>
  <si>
    <t>6</t>
  </si>
  <si>
    <t>7</t>
  </si>
  <si>
    <t>8</t>
  </si>
  <si>
    <t xml:space="preserve">     9 </t>
  </si>
  <si>
    <t xml:space="preserve"> 2000-01</t>
  </si>
  <si>
    <t xml:space="preserve"> 2001-02</t>
  </si>
  <si>
    <t xml:space="preserve"> 2002-03</t>
  </si>
  <si>
    <t xml:space="preserve"> 2003-04</t>
  </si>
  <si>
    <t xml:space="preserve"> 2004-05</t>
  </si>
  <si>
    <t xml:space="preserve"> 2005-06</t>
  </si>
  <si>
    <t xml:space="preserve"> 2006-07</t>
  </si>
  <si>
    <t xml:space="preserve"> 2007-08</t>
  </si>
  <si>
    <t>State: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</si>
  <si>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</si>
  <si>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</si>
  <si>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</si>
  <si>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</si>
  <si>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Chhatisgarh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</si>
  <si>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</si>
  <si>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</si>
  <si>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</si>
  <si>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</si>
  <si>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</si>
  <si>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Jharkhand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</si>
  <si>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</si>
  <si>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</si>
  <si>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</si>
  <si>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</si>
  <si>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</si>
  <si>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</si>
  <si>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</si>
  <si>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</si>
  <si>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</si>
  <si>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</si>
  <si>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</si>
  <si>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</si>
  <si>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</si>
  <si>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</si>
  <si>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West Bengal</t>
  </si>
  <si>
    <t xml:space="preserve"> A. &amp; N. Islands</t>
  </si>
  <si>
    <t xml:space="preserve"> Chandigarh</t>
  </si>
  <si>
    <t xml:space="preserve"> Dadar &amp; Nagar Haveli</t>
  </si>
  <si>
    <t xml:space="preserve"> Delhi</t>
  </si>
  <si>
    <t xml:space="preserve"> Daman &amp; Diu</t>
  </si>
  <si>
    <t xml:space="preserve"> Lakshadweep</t>
  </si>
  <si>
    <t>Other than States &amp; U.Ts.</t>
  </si>
  <si>
    <t xml:space="preserve"> D.V.C.</t>
  </si>
  <si>
    <t xml:space="preserve"> Central Govt. Projects</t>
  </si>
  <si>
    <t>Per capita consuption (Kwh)</t>
  </si>
  <si>
    <t>Consump-</t>
  </si>
  <si>
    <t>Non</t>
  </si>
  <si>
    <t>Total@</t>
  </si>
  <si>
    <t>in power</t>
  </si>
  <si>
    <t>generated</t>
  </si>
  <si>
    <t>tion*</t>
  </si>
  <si>
    <t xml:space="preserve">     Gas</t>
  </si>
  <si>
    <t xml:space="preserve">    Total</t>
  </si>
  <si>
    <t>station</t>
  </si>
  <si>
    <t xml:space="preserve"> (net)</t>
  </si>
  <si>
    <t>auxiliaries</t>
  </si>
  <si>
    <t xml:space="preserve"> (col.13-14)</t>
  </si>
  <si>
    <t>10</t>
  </si>
  <si>
    <t>11</t>
  </si>
  <si>
    <t>12</t>
  </si>
  <si>
    <t xml:space="preserve">      13</t>
  </si>
  <si>
    <t xml:space="preserve">       14</t>
  </si>
  <si>
    <t xml:space="preserve">        15</t>
  </si>
  <si>
    <t xml:space="preserve">     16</t>
  </si>
  <si>
    <t>17</t>
  </si>
  <si>
    <t>18</t>
  </si>
  <si>
    <t>19</t>
  </si>
  <si>
    <t xml:space="preserve"> Uttarakhand</t>
  </si>
  <si>
    <t xml:space="preserve">                                  -</t>
  </si>
  <si>
    <t xml:space="preserve">        (*) Relates to sales to ultimate consumers.</t>
  </si>
  <si>
    <t xml:space="preserve">    (@) Relates to utility and non-utility.   </t>
  </si>
  <si>
    <t>Table 16.12: ELECTRICITY-INSTALLED CAPACITY, GENERATION AND CONSUMPTION</t>
  </si>
  <si>
    <t xml:space="preserve"> ENERGY</t>
  </si>
  <si>
    <t xml:space="preserve"> 2008-09</t>
  </si>
  <si>
    <t>Note: (1) Installed capacity of jointly owned projects have been shown divided between the partner States as per their theoretical shares.</t>
  </si>
  <si>
    <t xml:space="preserve">         2.Includes the generation of Small Hydro Projects.</t>
  </si>
  <si>
    <t xml:space="preserve">         3. Totals may not tally due to rounding off of figures.</t>
  </si>
  <si>
    <t xml:space="preserve"> Source: Central Electricity Authority,Ministry of Power</t>
  </si>
  <si>
    <t xml:space="preserve"> 2009-10</t>
  </si>
  <si>
    <t xml:space="preserve"> 2010-11</t>
  </si>
  <si>
    <t xml:space="preserve"> 2011-12</t>
  </si>
  <si>
    <t xml:space="preserve"> (*) Relates to sales to ultimate consumers.</t>
  </si>
  <si>
    <t>P- Provisional</t>
  </si>
  <si>
    <t>Diesel and</t>
  </si>
  <si>
    <t xml:space="preserve"> 2012-13</t>
  </si>
  <si>
    <t xml:space="preserve">  Electricty generated(gross)</t>
  </si>
  <si>
    <t>Telangana</t>
  </si>
  <si>
    <t xml:space="preserve"> State/ Union Territory</t>
  </si>
  <si>
    <t>Consumption in Power Station</t>
  </si>
  <si>
    <t>Electricity Generated(Net)</t>
  </si>
  <si>
    <t>Consumption*</t>
  </si>
  <si>
    <t xml:space="preserve">Utilities
</t>
  </si>
  <si>
    <t>Non Utilities</t>
  </si>
  <si>
    <t xml:space="preserve">  Electricity generated(Gross)</t>
  </si>
  <si>
    <t>(Installed capacity:Thousand kw)</t>
  </si>
  <si>
    <r>
      <t xml:space="preserve"> Installed Capacity </t>
    </r>
    <r>
      <rPr>
        <b/>
        <vertAlign val="superscript"/>
        <sz val="11"/>
        <rFont val="Times New Roman"/>
        <family val="1"/>
      </rPr>
      <t>(1)</t>
    </r>
  </si>
  <si>
    <t xml:space="preserve"> 2013-14</t>
  </si>
  <si>
    <t xml:space="preserve">                      Installed Capacity (1)</t>
  </si>
  <si>
    <t>Utilities/
Non Utilities</t>
  </si>
  <si>
    <t xml:space="preserve"> Year/State/</t>
  </si>
  <si>
    <t xml:space="preserve">    </t>
  </si>
  <si>
    <t xml:space="preserve"> Union Territory</t>
  </si>
  <si>
    <t xml:space="preserve"> Diesel and</t>
  </si>
  <si>
    <t xml:space="preserve">    Wind</t>
  </si>
  <si>
    <t xml:space="preserve"> 2014-15</t>
  </si>
  <si>
    <t xml:space="preserve"> 2015-16</t>
  </si>
  <si>
    <t xml:space="preserve"> Diesel and Wind**</t>
  </si>
  <si>
    <t>Diesel and Wind**</t>
  </si>
  <si>
    <t xml:space="preserve"> Orissa</t>
  </si>
  <si>
    <t>Union Territory:</t>
  </si>
  <si>
    <t xml:space="preserve"> Pondicherry</t>
  </si>
  <si>
    <t>(**) After 2012-13 figure includes Diesel + Total Renewable Capacity</t>
  </si>
  <si>
    <t>(**) After 2012-13 figure includes Diesel + Total Renewable Generation.</t>
  </si>
</sst>
</file>

<file path=xl/styles.xml><?xml version="1.0" encoding="utf-8"?>
<styleSheet xmlns="http://schemas.openxmlformats.org/spreadsheetml/2006/main">
  <numFmts count="1">
    <numFmt numFmtId="164" formatCode="#,##0.0_);\(#,##0.0\)"/>
  </numFmts>
  <fonts count="30">
    <font>
      <sz val="10"/>
      <name val="Courier"/>
    </font>
    <font>
      <sz val="10"/>
      <name val="Arial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u/>
      <sz val="8.1999999999999993"/>
      <color indexed="12"/>
      <name val="Courier"/>
    </font>
    <font>
      <b/>
      <sz val="12"/>
      <name val="Times New Roman"/>
      <family val="1"/>
    </font>
    <font>
      <b/>
      <sz val="11"/>
      <name val="Times New Roman"/>
      <family val="1"/>
    </font>
    <font>
      <b/>
      <u/>
      <sz val="8.1999999999999993"/>
      <name val="Times New Roman"/>
      <family val="1"/>
    </font>
    <font>
      <b/>
      <vertAlign val="superscript"/>
      <sz val="11"/>
      <name val="Times New Roman"/>
      <family val="1"/>
    </font>
    <font>
      <b/>
      <sz val="12"/>
      <name val="Courier"/>
      <family val="3"/>
    </font>
    <font>
      <b/>
      <sz val="10"/>
      <name val="Courier"/>
      <family val="3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8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3" borderId="7" applyNumberFormat="0" applyFont="0" applyAlignment="0" applyProtection="0"/>
    <xf numFmtId="0" fontId="18" fillId="20" borderId="8" applyNumberFormat="0" applyAlignment="0" applyProtection="0"/>
    <xf numFmtId="0" fontId="2" fillId="0" borderId="0" applyNumberFormat="0" applyFill="0" applyBorder="0" applyProtection="0"/>
    <xf numFmtId="0" fontId="2" fillId="0" borderId="0" applyNumberFormat="0" applyFill="0" applyBorder="0" applyProtection="0">
      <alignment horizontal="right"/>
    </xf>
    <xf numFmtId="0" fontId="17" fillId="0" borderId="0" applyNumberFormat="0" applyFont="0" applyFill="0" applyBorder="0" applyProtection="0">
      <alignment horizontal="right"/>
    </xf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83">
    <xf numFmtId="0" fontId="0" fillId="0" borderId="0" xfId="0"/>
    <xf numFmtId="0" fontId="3" fillId="0" borderId="0" xfId="0" applyFont="1"/>
    <xf numFmtId="49" fontId="22" fillId="25" borderId="10" xfId="0" applyNumberFormat="1" applyFont="1" applyFill="1" applyBorder="1" applyAlignment="1"/>
    <xf numFmtId="0" fontId="3" fillId="25" borderId="0" xfId="0" applyFont="1" applyFill="1" applyBorder="1"/>
    <xf numFmtId="0" fontId="3" fillId="26" borderId="0" xfId="0" applyFont="1" applyFill="1" applyBorder="1"/>
    <xf numFmtId="0" fontId="3" fillId="26" borderId="0" xfId="0" applyFont="1" applyFill="1" applyBorder="1" applyAlignment="1" applyProtection="1">
      <alignment horizontal="left"/>
    </xf>
    <xf numFmtId="0" fontId="3" fillId="25" borderId="13" xfId="0" applyFont="1" applyFill="1" applyBorder="1"/>
    <xf numFmtId="0" fontId="3" fillId="25" borderId="14" xfId="0" applyFont="1" applyFill="1" applyBorder="1"/>
    <xf numFmtId="0" fontId="3" fillId="25" borderId="15" xfId="0" applyFont="1" applyFill="1" applyBorder="1"/>
    <xf numFmtId="0" fontId="3" fillId="25" borderId="16" xfId="0" applyFont="1" applyFill="1" applyBorder="1"/>
    <xf numFmtId="0" fontId="3" fillId="25" borderId="17" xfId="0" applyFont="1" applyFill="1" applyBorder="1"/>
    <xf numFmtId="0" fontId="3" fillId="26" borderId="17" xfId="0" applyFont="1" applyFill="1" applyBorder="1"/>
    <xf numFmtId="0" fontId="3" fillId="26" borderId="16" xfId="0" applyFont="1" applyFill="1" applyBorder="1" applyAlignment="1" applyProtection="1">
      <alignment horizontal="left"/>
    </xf>
    <xf numFmtId="0" fontId="25" fillId="24" borderId="35" xfId="0" applyFont="1" applyFill="1" applyBorder="1" applyAlignment="1" applyProtection="1">
      <alignment horizontal="left"/>
    </xf>
    <xf numFmtId="0" fontId="25" fillId="27" borderId="35" xfId="0" applyFont="1" applyFill="1" applyBorder="1" applyAlignment="1" applyProtection="1">
      <alignment horizontal="left"/>
    </xf>
    <xf numFmtId="0" fontId="0" fillId="26" borderId="20" xfId="0" applyFill="1" applyBorder="1"/>
    <xf numFmtId="0" fontId="0" fillId="26" borderId="21" xfId="0" applyFill="1" applyBorder="1"/>
    <xf numFmtId="0" fontId="0" fillId="26" borderId="22" xfId="0" applyFill="1" applyBorder="1"/>
    <xf numFmtId="0" fontId="22" fillId="25" borderId="33" xfId="0" applyFont="1" applyFill="1" applyBorder="1" applyAlignment="1">
      <alignment horizontal="center"/>
    </xf>
    <xf numFmtId="0" fontId="28" fillId="0" borderId="0" xfId="0" applyFont="1"/>
    <xf numFmtId="0" fontId="29" fillId="0" borderId="0" xfId="0" applyFont="1"/>
    <xf numFmtId="0" fontId="3" fillId="25" borderId="34" xfId="0" applyFont="1" applyFill="1" applyBorder="1"/>
    <xf numFmtId="49" fontId="22" fillId="25" borderId="23" xfId="0" applyNumberFormat="1" applyFont="1" applyFill="1" applyBorder="1" applyAlignment="1"/>
    <xf numFmtId="0" fontId="3" fillId="25" borderId="35" xfId="0" applyFont="1" applyFill="1" applyBorder="1"/>
    <xf numFmtId="49" fontId="22" fillId="25" borderId="12" xfId="0" applyNumberFormat="1" applyFont="1" applyFill="1" applyBorder="1" applyAlignment="1" applyProtection="1"/>
    <xf numFmtId="49" fontId="22" fillId="25" borderId="24" xfId="0" applyNumberFormat="1" applyFont="1" applyFill="1" applyBorder="1" applyAlignment="1" applyProtection="1"/>
    <xf numFmtId="37" fontId="22" fillId="25" borderId="35" xfId="0" applyNumberFormat="1" applyFont="1" applyFill="1" applyBorder="1" applyAlignment="1" applyProtection="1">
      <alignment horizontal="left"/>
    </xf>
    <xf numFmtId="0" fontId="22" fillId="25" borderId="36" xfId="0" applyFont="1" applyFill="1" applyBorder="1"/>
    <xf numFmtId="49" fontId="22" fillId="25" borderId="31" xfId="0" applyNumberFormat="1" applyFont="1" applyFill="1" applyBorder="1" applyAlignment="1" applyProtection="1">
      <alignment horizontal="right"/>
    </xf>
    <xf numFmtId="49" fontId="25" fillId="25" borderId="17" xfId="0" applyNumberFormat="1" applyFont="1" applyFill="1" applyBorder="1" applyAlignment="1" applyProtection="1">
      <alignment horizontal="right"/>
    </xf>
    <xf numFmtId="37" fontId="25" fillId="25" borderId="37" xfId="0" applyNumberFormat="1" applyFont="1" applyFill="1" applyBorder="1" applyAlignment="1" applyProtection="1">
      <alignment horizontal="center"/>
    </xf>
    <xf numFmtId="49" fontId="25" fillId="25" borderId="33" xfId="0" applyNumberFormat="1" applyFont="1" applyFill="1" applyBorder="1" applyAlignment="1" applyProtection="1">
      <alignment horizontal="center"/>
    </xf>
    <xf numFmtId="49" fontId="25" fillId="25" borderId="38" xfId="0" applyNumberFormat="1" applyFont="1" applyFill="1" applyBorder="1" applyAlignment="1" applyProtection="1">
      <alignment horizontal="center"/>
    </xf>
    <xf numFmtId="0" fontId="3" fillId="26" borderId="16" xfId="0" applyFont="1" applyFill="1" applyBorder="1"/>
    <xf numFmtId="49" fontId="22" fillId="25" borderId="25" xfId="0" applyNumberFormat="1" applyFont="1" applyFill="1" applyBorder="1" applyAlignment="1" applyProtection="1"/>
    <xf numFmtId="49" fontId="22" fillId="25" borderId="0" xfId="0" applyNumberFormat="1" applyFont="1" applyFill="1" applyBorder="1" applyAlignment="1" applyProtection="1"/>
    <xf numFmtId="49" fontId="22" fillId="25" borderId="26" xfId="0" applyNumberFormat="1" applyFont="1" applyFill="1" applyBorder="1" applyAlignment="1" applyProtection="1"/>
    <xf numFmtId="49" fontId="22" fillId="25" borderId="29" xfId="0" applyNumberFormat="1" applyFont="1" applyFill="1" applyBorder="1" applyAlignment="1" applyProtection="1">
      <alignment horizontal="center"/>
    </xf>
    <xf numFmtId="49" fontId="25" fillId="25" borderId="29" xfId="0" applyNumberFormat="1" applyFont="1" applyFill="1" applyBorder="1" applyAlignment="1" applyProtection="1">
      <alignment horizontal="center"/>
    </xf>
    <xf numFmtId="49" fontId="22" fillId="25" borderId="31" xfId="0" applyNumberFormat="1" applyFont="1" applyFill="1" applyBorder="1" applyAlignment="1">
      <alignment horizontal="center"/>
    </xf>
    <xf numFmtId="49" fontId="22" fillId="25" borderId="31" xfId="0" applyNumberFormat="1" applyFont="1" applyFill="1" applyBorder="1" applyAlignment="1" applyProtection="1">
      <alignment horizontal="center"/>
    </xf>
    <xf numFmtId="49" fontId="25" fillId="25" borderId="31" xfId="0" applyNumberFormat="1" applyFont="1" applyFill="1" applyBorder="1" applyAlignment="1">
      <alignment horizontal="center"/>
    </xf>
    <xf numFmtId="1" fontId="3" fillId="24" borderId="0" xfId="0" applyNumberFormat="1" applyFont="1" applyFill="1" applyBorder="1" applyAlignment="1">
      <alignment horizontal="right"/>
    </xf>
    <xf numFmtId="1" fontId="3" fillId="24" borderId="26" xfId="0" applyNumberFormat="1" applyFont="1" applyFill="1" applyBorder="1" applyAlignment="1">
      <alignment horizontal="right"/>
    </xf>
    <xf numFmtId="1" fontId="3" fillId="27" borderId="0" xfId="0" applyNumberFormat="1" applyFont="1" applyFill="1" applyBorder="1" applyAlignment="1">
      <alignment horizontal="right"/>
    </xf>
    <xf numFmtId="1" fontId="3" fillId="27" borderId="26" xfId="0" applyNumberFormat="1" applyFont="1" applyFill="1" applyBorder="1" applyAlignment="1">
      <alignment horizontal="right"/>
    </xf>
    <xf numFmtId="1" fontId="3" fillId="27" borderId="12" xfId="0" applyNumberFormat="1" applyFont="1" applyFill="1" applyBorder="1" applyAlignment="1">
      <alignment horizontal="right"/>
    </xf>
    <xf numFmtId="1" fontId="3" fillId="27" borderId="24" xfId="0" applyNumberFormat="1" applyFont="1" applyFill="1" applyBorder="1" applyAlignment="1">
      <alignment horizontal="right"/>
    </xf>
    <xf numFmtId="0" fontId="3" fillId="25" borderId="27" xfId="0" applyFont="1" applyFill="1" applyBorder="1" applyAlignment="1"/>
    <xf numFmtId="0" fontId="3" fillId="25" borderId="12" xfId="0" applyFont="1" applyFill="1" applyBorder="1" applyAlignment="1"/>
    <xf numFmtId="0" fontId="22" fillId="25" borderId="40" xfId="0" applyFont="1" applyFill="1" applyBorder="1" applyAlignment="1">
      <alignment horizontal="center"/>
    </xf>
    <xf numFmtId="0" fontId="22" fillId="25" borderId="35" xfId="0" applyFont="1" applyFill="1" applyBorder="1" applyAlignment="1" applyProtection="1">
      <alignment horizontal="left"/>
    </xf>
    <xf numFmtId="0" fontId="25" fillId="27" borderId="36" xfId="0" applyFont="1" applyFill="1" applyBorder="1" applyAlignment="1" applyProtection="1">
      <alignment horizontal="left"/>
    </xf>
    <xf numFmtId="0" fontId="25" fillId="24" borderId="36" xfId="0" applyFont="1" applyFill="1" applyBorder="1" applyAlignment="1" applyProtection="1">
      <alignment horizontal="left"/>
    </xf>
    <xf numFmtId="0" fontId="0" fillId="24" borderId="0" xfId="0" applyFill="1"/>
    <xf numFmtId="0" fontId="3" fillId="26" borderId="42" xfId="0" applyFont="1" applyFill="1" applyBorder="1"/>
    <xf numFmtId="164" fontId="22" fillId="25" borderId="27" xfId="0" applyNumberFormat="1" applyFont="1" applyFill="1" applyBorder="1" applyAlignment="1" applyProtection="1"/>
    <xf numFmtId="0" fontId="3" fillId="25" borderId="24" xfId="0" applyFont="1" applyFill="1" applyBorder="1" applyAlignment="1"/>
    <xf numFmtId="0" fontId="22" fillId="25" borderId="25" xfId="0" applyFont="1" applyFill="1" applyBorder="1" applyAlignment="1" applyProtection="1"/>
    <xf numFmtId="0" fontId="3" fillId="25" borderId="0" xfId="0" applyFont="1" applyFill="1" applyBorder="1" applyAlignment="1"/>
    <xf numFmtId="0" fontId="22" fillId="25" borderId="28" xfId="0" applyFont="1" applyFill="1" applyBorder="1" applyAlignment="1" applyProtection="1"/>
    <xf numFmtId="0" fontId="3" fillId="25" borderId="10" xfId="0" applyFont="1" applyFill="1" applyBorder="1" applyAlignment="1"/>
    <xf numFmtId="49" fontId="25" fillId="25" borderId="28" xfId="0" applyNumberFormat="1" applyFont="1" applyFill="1" applyBorder="1" applyAlignment="1" applyProtection="1">
      <alignment horizontal="center"/>
    </xf>
    <xf numFmtId="49" fontId="25" fillId="25" borderId="27" xfId="0" applyNumberFormat="1" applyFont="1" applyFill="1" applyBorder="1" applyAlignment="1" applyProtection="1">
      <alignment horizontal="center"/>
    </xf>
    <xf numFmtId="49" fontId="22" fillId="25" borderId="23" xfId="0" applyNumberFormat="1" applyFont="1" applyFill="1" applyBorder="1" applyAlignment="1">
      <alignment horizontal="center"/>
    </xf>
    <xf numFmtId="49" fontId="22" fillId="25" borderId="29" xfId="0" applyNumberFormat="1" applyFont="1" applyFill="1" applyBorder="1" applyAlignment="1">
      <alignment horizontal="center"/>
    </xf>
    <xf numFmtId="49" fontId="22" fillId="25" borderId="26" xfId="0" applyNumberFormat="1" applyFont="1" applyFill="1" applyBorder="1" applyAlignment="1" applyProtection="1">
      <alignment horizontal="center"/>
    </xf>
    <xf numFmtId="49" fontId="24" fillId="25" borderId="30" xfId="0" applyNumberFormat="1" applyFont="1" applyFill="1" applyBorder="1" applyAlignment="1" applyProtection="1">
      <alignment horizontal="center"/>
    </xf>
    <xf numFmtId="49" fontId="22" fillId="25" borderId="30" xfId="0" applyNumberFormat="1" applyFont="1" applyFill="1" applyBorder="1" applyAlignment="1" applyProtection="1">
      <alignment horizontal="center"/>
    </xf>
    <xf numFmtId="49" fontId="22" fillId="25" borderId="17" xfId="34" quotePrefix="1" applyNumberFormat="1" applyFont="1" applyFill="1" applyBorder="1" applyAlignment="1" applyProtection="1">
      <alignment horizontal="center"/>
    </xf>
    <xf numFmtId="49" fontId="22" fillId="25" borderId="17" xfId="0" applyNumberFormat="1" applyFont="1" applyFill="1" applyBorder="1" applyAlignment="1" applyProtection="1">
      <alignment horizontal="center"/>
    </xf>
    <xf numFmtId="49" fontId="26" fillId="25" borderId="17" xfId="34" quotePrefix="1" applyNumberFormat="1" applyFont="1" applyFill="1" applyBorder="1" applyAlignment="1" applyProtection="1">
      <alignment horizontal="center"/>
    </xf>
    <xf numFmtId="0" fontId="3" fillId="24" borderId="31" xfId="0" applyFont="1" applyFill="1" applyBorder="1" applyAlignment="1" applyProtection="1">
      <alignment horizontal="right"/>
    </xf>
    <xf numFmtId="0" fontId="22" fillId="24" borderId="31" xfId="0" applyFont="1" applyFill="1" applyBorder="1" applyAlignment="1" applyProtection="1">
      <alignment horizontal="right"/>
    </xf>
    <xf numFmtId="2" fontId="3" fillId="24" borderId="31" xfId="0" applyNumberFormat="1" applyFont="1" applyFill="1" applyBorder="1" applyAlignment="1" applyProtection="1">
      <alignment horizontal="right"/>
    </xf>
    <xf numFmtId="2" fontId="22" fillId="24" borderId="31" xfId="0" applyNumberFormat="1" applyFont="1" applyFill="1" applyBorder="1" applyAlignment="1" applyProtection="1">
      <alignment horizontal="right"/>
    </xf>
    <xf numFmtId="2" fontId="22" fillId="24" borderId="39" xfId="0" applyNumberFormat="1" applyFont="1" applyFill="1" applyBorder="1" applyAlignment="1" applyProtection="1">
      <alignment horizontal="right"/>
    </xf>
    <xf numFmtId="0" fontId="3" fillId="27" borderId="33" xfId="0" applyFont="1" applyFill="1" applyBorder="1" applyAlignment="1" applyProtection="1">
      <alignment horizontal="right"/>
    </xf>
    <xf numFmtId="0" fontId="22" fillId="27" borderId="33" xfId="0" applyFont="1" applyFill="1" applyBorder="1" applyAlignment="1" applyProtection="1">
      <alignment horizontal="right"/>
    </xf>
    <xf numFmtId="2" fontId="3" fillId="27" borderId="33" xfId="0" applyNumberFormat="1" applyFont="1" applyFill="1" applyBorder="1" applyAlignment="1" applyProtection="1">
      <alignment horizontal="right"/>
    </xf>
    <xf numFmtId="2" fontId="22" fillId="27" borderId="33" xfId="0" applyNumberFormat="1" applyFont="1" applyFill="1" applyBorder="1" applyAlignment="1" applyProtection="1">
      <alignment horizontal="right"/>
    </xf>
    <xf numFmtId="2" fontId="22" fillId="27" borderId="38" xfId="0" applyNumberFormat="1" applyFont="1" applyFill="1" applyBorder="1" applyAlignment="1" applyProtection="1">
      <alignment horizontal="right"/>
    </xf>
    <xf numFmtId="0" fontId="3" fillId="24" borderId="33" xfId="0" applyFont="1" applyFill="1" applyBorder="1" applyAlignment="1" applyProtection="1">
      <alignment horizontal="right"/>
    </xf>
    <xf numFmtId="0" fontId="22" fillId="24" borderId="33" xfId="0" applyFont="1" applyFill="1" applyBorder="1" applyAlignment="1" applyProtection="1">
      <alignment horizontal="right"/>
    </xf>
    <xf numFmtId="2" fontId="3" fillId="24" borderId="33" xfId="0" applyNumberFormat="1" applyFont="1" applyFill="1" applyBorder="1" applyAlignment="1" applyProtection="1">
      <alignment horizontal="right"/>
    </xf>
    <xf numFmtId="2" fontId="22" fillId="24" borderId="33" xfId="0" applyNumberFormat="1" applyFont="1" applyFill="1" applyBorder="1" applyAlignment="1" applyProtection="1">
      <alignment horizontal="right"/>
    </xf>
    <xf numFmtId="2" fontId="22" fillId="24" borderId="38" xfId="0" applyNumberFormat="1" applyFont="1" applyFill="1" applyBorder="1" applyAlignment="1" applyProtection="1">
      <alignment horizontal="right"/>
    </xf>
    <xf numFmtId="1" fontId="3" fillId="27" borderId="33" xfId="0" applyNumberFormat="1" applyFont="1" applyFill="1" applyBorder="1" applyAlignment="1" applyProtection="1">
      <alignment horizontal="right"/>
    </xf>
    <xf numFmtId="1" fontId="22" fillId="27" borderId="33" xfId="0" applyNumberFormat="1" applyFont="1" applyFill="1" applyBorder="1" applyAlignment="1" applyProtection="1">
      <alignment horizontal="right"/>
    </xf>
    <xf numFmtId="1" fontId="3" fillId="24" borderId="33" xfId="0" applyNumberFormat="1" applyFont="1" applyFill="1" applyBorder="1" applyAlignment="1" applyProtection="1">
      <alignment horizontal="right"/>
    </xf>
    <xf numFmtId="1" fontId="22" fillId="24" borderId="33" xfId="0" applyNumberFormat="1" applyFont="1" applyFill="1" applyBorder="1" applyAlignment="1" applyProtection="1">
      <alignment horizontal="right"/>
    </xf>
    <xf numFmtId="0" fontId="3" fillId="27" borderId="25" xfId="0" applyFont="1" applyFill="1" applyBorder="1" applyAlignment="1">
      <alignment horizontal="right"/>
    </xf>
    <xf numFmtId="0" fontId="3" fillId="27" borderId="0" xfId="0" applyFont="1" applyFill="1" applyBorder="1" applyAlignment="1">
      <alignment horizontal="right"/>
    </xf>
    <xf numFmtId="0" fontId="3" fillId="27" borderId="26" xfId="0" applyFont="1" applyFill="1" applyBorder="1" applyAlignment="1">
      <alignment horizontal="right"/>
    </xf>
    <xf numFmtId="0" fontId="3" fillId="27" borderId="10" xfId="0" applyFont="1" applyFill="1" applyBorder="1" applyAlignment="1">
      <alignment horizontal="right"/>
    </xf>
    <xf numFmtId="0" fontId="3" fillId="24" borderId="25" xfId="0" applyFont="1" applyFill="1" applyBorder="1" applyAlignment="1">
      <alignment horizontal="right"/>
    </xf>
    <xf numFmtId="0" fontId="3" fillId="24" borderId="0" xfId="0" applyFont="1" applyFill="1" applyBorder="1" applyAlignment="1">
      <alignment horizontal="right"/>
    </xf>
    <xf numFmtId="0" fontId="3" fillId="24" borderId="26" xfId="0" applyFont="1" applyFill="1" applyBorder="1" applyAlignment="1">
      <alignment horizontal="right"/>
    </xf>
    <xf numFmtId="2" fontId="3" fillId="24" borderId="0" xfId="0" applyNumberFormat="1" applyFont="1" applyFill="1" applyBorder="1" applyAlignment="1">
      <alignment horizontal="right"/>
    </xf>
    <xf numFmtId="2" fontId="3" fillId="24" borderId="26" xfId="0" applyNumberFormat="1" applyFont="1" applyFill="1" applyBorder="1" applyAlignment="1">
      <alignment horizontal="right"/>
    </xf>
    <xf numFmtId="2" fontId="3" fillId="24" borderId="25" xfId="0" applyNumberFormat="1" applyFont="1" applyFill="1" applyBorder="1" applyAlignment="1">
      <alignment horizontal="right"/>
    </xf>
    <xf numFmtId="2" fontId="3" fillId="27" borderId="0" xfId="0" applyNumberFormat="1" applyFont="1" applyFill="1" applyBorder="1" applyAlignment="1">
      <alignment horizontal="right"/>
    </xf>
    <xf numFmtId="2" fontId="3" fillId="27" borderId="26" xfId="0" applyNumberFormat="1" applyFont="1" applyFill="1" applyBorder="1" applyAlignment="1">
      <alignment horizontal="right"/>
    </xf>
    <xf numFmtId="2" fontId="3" fillId="27" borderId="25" xfId="0" applyNumberFormat="1" applyFont="1" applyFill="1" applyBorder="1" applyAlignment="1">
      <alignment horizontal="right"/>
    </xf>
    <xf numFmtId="0" fontId="3" fillId="27" borderId="27" xfId="0" applyFont="1" applyFill="1" applyBorder="1" applyAlignment="1">
      <alignment horizontal="right"/>
    </xf>
    <xf numFmtId="0" fontId="3" fillId="27" borderId="12" xfId="0" applyFont="1" applyFill="1" applyBorder="1" applyAlignment="1">
      <alignment horizontal="right"/>
    </xf>
    <xf numFmtId="0" fontId="3" fillId="27" borderId="24" xfId="0" applyFont="1" applyFill="1" applyBorder="1" applyAlignment="1">
      <alignment horizontal="right"/>
    </xf>
    <xf numFmtId="2" fontId="3" fillId="27" borderId="12" xfId="0" applyNumberFormat="1" applyFont="1" applyFill="1" applyBorder="1" applyAlignment="1">
      <alignment horizontal="right"/>
    </xf>
    <xf numFmtId="2" fontId="3" fillId="27" borderId="24" xfId="0" applyNumberFormat="1" applyFont="1" applyFill="1" applyBorder="1" applyAlignment="1">
      <alignment horizontal="right"/>
    </xf>
    <xf numFmtId="0" fontId="24" fillId="25" borderId="16" xfId="0" applyFont="1" applyFill="1" applyBorder="1"/>
    <xf numFmtId="0" fontId="24" fillId="25" borderId="0" xfId="0" applyFont="1" applyFill="1" applyBorder="1"/>
    <xf numFmtId="0" fontId="24" fillId="25" borderId="17" xfId="0" applyFont="1" applyFill="1" applyBorder="1"/>
    <xf numFmtId="0" fontId="22" fillId="25" borderId="16" xfId="0" applyFont="1" applyFill="1" applyBorder="1"/>
    <xf numFmtId="0" fontId="22" fillId="25" borderId="0" xfId="0" applyFont="1" applyFill="1" applyBorder="1"/>
    <xf numFmtId="0" fontId="22" fillId="25" borderId="17" xfId="0" applyFont="1" applyFill="1" applyBorder="1"/>
    <xf numFmtId="0" fontId="22" fillId="25" borderId="0" xfId="0" applyFont="1" applyFill="1" applyBorder="1" applyAlignment="1"/>
    <xf numFmtId="0" fontId="22" fillId="25" borderId="17" xfId="0" applyFont="1" applyFill="1" applyBorder="1" applyAlignment="1"/>
    <xf numFmtId="0" fontId="22" fillId="25" borderId="38" xfId="0" applyFont="1" applyFill="1" applyBorder="1" applyAlignment="1">
      <alignment horizontal="center"/>
    </xf>
    <xf numFmtId="0" fontId="22" fillId="25" borderId="37" xfId="0" applyFont="1" applyFill="1" applyBorder="1" applyAlignment="1">
      <alignment horizontal="center"/>
    </xf>
    <xf numFmtId="0" fontId="25" fillId="25" borderId="34" xfId="0" applyFont="1" applyFill="1" applyBorder="1"/>
    <xf numFmtId="0" fontId="3" fillId="27" borderId="17" xfId="0" applyFont="1" applyFill="1" applyBorder="1" applyAlignment="1">
      <alignment horizontal="right"/>
    </xf>
    <xf numFmtId="2" fontId="3" fillId="24" borderId="17" xfId="0" applyNumberFormat="1" applyFont="1" applyFill="1" applyBorder="1" applyAlignment="1">
      <alignment horizontal="right"/>
    </xf>
    <xf numFmtId="2" fontId="3" fillId="27" borderId="17" xfId="0" applyNumberFormat="1" applyFont="1" applyFill="1" applyBorder="1" applyAlignment="1">
      <alignment horizontal="right"/>
    </xf>
    <xf numFmtId="0" fontId="25" fillId="25" borderId="35" xfId="0" applyFont="1" applyFill="1" applyBorder="1"/>
    <xf numFmtId="0" fontId="25" fillId="25" borderId="35" xfId="0" applyFont="1" applyFill="1" applyBorder="1" applyAlignment="1">
      <alignment wrapText="1"/>
    </xf>
    <xf numFmtId="0" fontId="3" fillId="24" borderId="17" xfId="0" applyFont="1" applyFill="1" applyBorder="1" applyAlignment="1">
      <alignment horizontal="right"/>
    </xf>
    <xf numFmtId="0" fontId="3" fillId="25" borderId="36" xfId="0" applyFont="1" applyFill="1" applyBorder="1"/>
    <xf numFmtId="0" fontId="3" fillId="27" borderId="32" xfId="0" applyFont="1" applyFill="1" applyBorder="1" applyAlignment="1">
      <alignment horizontal="right"/>
    </xf>
    <xf numFmtId="0" fontId="3" fillId="26" borderId="20" xfId="0" applyFont="1" applyFill="1" applyBorder="1"/>
    <xf numFmtId="0" fontId="3" fillId="26" borderId="21" xfId="0" applyFont="1" applyFill="1" applyBorder="1"/>
    <xf numFmtId="0" fontId="3" fillId="26" borderId="22" xfId="0" applyFont="1" applyFill="1" applyBorder="1"/>
    <xf numFmtId="49" fontId="22" fillId="25" borderId="29" xfId="0" applyNumberFormat="1" applyFont="1" applyFill="1" applyBorder="1" applyAlignment="1" applyProtection="1">
      <alignment horizontal="center" wrapText="1"/>
    </xf>
    <xf numFmtId="0" fontId="0" fillId="25" borderId="30" xfId="0" applyFill="1" applyBorder="1" applyAlignment="1">
      <alignment horizontal="center"/>
    </xf>
    <xf numFmtId="0" fontId="24" fillId="25" borderId="16" xfId="0" applyFont="1" applyFill="1" applyBorder="1" applyAlignment="1" applyProtection="1">
      <alignment horizontal="center"/>
    </xf>
    <xf numFmtId="0" fontId="24" fillId="25" borderId="0" xfId="0" applyFont="1" applyFill="1" applyBorder="1" applyAlignment="1" applyProtection="1">
      <alignment horizontal="center"/>
    </xf>
    <xf numFmtId="0" fontId="24" fillId="25" borderId="17" xfId="0" applyFont="1" applyFill="1" applyBorder="1" applyAlignment="1" applyProtection="1">
      <alignment horizontal="center"/>
    </xf>
    <xf numFmtId="0" fontId="25" fillId="25" borderId="16" xfId="0" applyFont="1" applyFill="1" applyBorder="1" applyAlignment="1" applyProtection="1">
      <alignment horizontal="center"/>
    </xf>
    <xf numFmtId="0" fontId="25" fillId="25" borderId="0" xfId="0" applyFont="1" applyFill="1" applyBorder="1" applyAlignment="1" applyProtection="1">
      <alignment horizontal="center"/>
    </xf>
    <xf numFmtId="0" fontId="25" fillId="25" borderId="17" xfId="0" applyFont="1" applyFill="1" applyBorder="1" applyAlignment="1" applyProtection="1">
      <alignment horizontal="center"/>
    </xf>
    <xf numFmtId="0" fontId="22" fillId="25" borderId="16" xfId="0" quotePrefix="1" applyFont="1" applyFill="1" applyBorder="1" applyAlignment="1">
      <alignment horizontal="right"/>
    </xf>
    <xf numFmtId="0" fontId="22" fillId="25" borderId="0" xfId="0" quotePrefix="1" applyFont="1" applyFill="1" applyBorder="1" applyAlignment="1">
      <alignment horizontal="right"/>
    </xf>
    <xf numFmtId="0" fontId="22" fillId="25" borderId="17" xfId="0" quotePrefix="1" applyFont="1" applyFill="1" applyBorder="1" applyAlignment="1">
      <alignment horizontal="right"/>
    </xf>
    <xf numFmtId="0" fontId="22" fillId="25" borderId="18" xfId="0" applyFont="1" applyFill="1" applyBorder="1" applyAlignment="1" applyProtection="1">
      <alignment horizontal="right"/>
    </xf>
    <xf numFmtId="0" fontId="22" fillId="25" borderId="12" xfId="0" applyFont="1" applyFill="1" applyBorder="1" applyAlignment="1" applyProtection="1">
      <alignment horizontal="right"/>
    </xf>
    <xf numFmtId="0" fontId="22" fillId="25" borderId="32" xfId="0" applyFont="1" applyFill="1" applyBorder="1" applyAlignment="1" applyProtection="1">
      <alignment horizontal="right"/>
    </xf>
    <xf numFmtId="0" fontId="22" fillId="25" borderId="28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22" fillId="25" borderId="23" xfId="0" applyFont="1" applyFill="1" applyBorder="1" applyAlignment="1">
      <alignment horizontal="center" vertical="center"/>
    </xf>
    <xf numFmtId="0" fontId="22" fillId="25" borderId="25" xfId="0" applyFont="1" applyFill="1" applyBorder="1" applyAlignment="1">
      <alignment horizontal="center" vertical="center"/>
    </xf>
    <xf numFmtId="0" fontId="22" fillId="25" borderId="0" xfId="0" applyFont="1" applyFill="1" applyBorder="1" applyAlignment="1">
      <alignment horizontal="center" vertical="center"/>
    </xf>
    <xf numFmtId="0" fontId="22" fillId="25" borderId="26" xfId="0" applyFont="1" applyFill="1" applyBorder="1" applyAlignment="1">
      <alignment horizontal="center" vertical="center"/>
    </xf>
    <xf numFmtId="0" fontId="22" fillId="25" borderId="27" xfId="0" applyFont="1" applyFill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/>
    </xf>
    <xf numFmtId="0" fontId="22" fillId="25" borderId="24" xfId="0" applyFont="1" applyFill="1" applyBorder="1" applyAlignment="1">
      <alignment horizontal="center" vertical="center"/>
    </xf>
    <xf numFmtId="0" fontId="25" fillId="25" borderId="28" xfId="0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center" vertical="center"/>
    </xf>
    <xf numFmtId="0" fontId="25" fillId="25" borderId="27" xfId="0" applyFont="1" applyFill="1" applyBorder="1" applyAlignment="1">
      <alignment horizontal="center" vertical="center"/>
    </xf>
    <xf numFmtId="0" fontId="25" fillId="25" borderId="12" xfId="0" applyFont="1" applyFill="1" applyBorder="1" applyAlignment="1">
      <alignment horizontal="center" vertical="center"/>
    </xf>
    <xf numFmtId="0" fontId="25" fillId="25" borderId="23" xfId="0" applyFont="1" applyFill="1" applyBorder="1" applyAlignment="1">
      <alignment horizontal="center" vertical="center"/>
    </xf>
    <xf numFmtId="0" fontId="25" fillId="25" borderId="25" xfId="0" applyFont="1" applyFill="1" applyBorder="1" applyAlignment="1">
      <alignment horizontal="center" vertical="center"/>
    </xf>
    <xf numFmtId="0" fontId="25" fillId="25" borderId="0" xfId="0" applyFont="1" applyFill="1" applyBorder="1" applyAlignment="1">
      <alignment horizontal="center" vertical="center"/>
    </xf>
    <xf numFmtId="0" fontId="25" fillId="25" borderId="26" xfId="0" applyFont="1" applyFill="1" applyBorder="1" applyAlignment="1">
      <alignment horizontal="center" vertical="center"/>
    </xf>
    <xf numFmtId="0" fontId="25" fillId="25" borderId="24" xfId="0" applyFont="1" applyFill="1" applyBorder="1" applyAlignment="1">
      <alignment horizontal="center" vertical="center"/>
    </xf>
    <xf numFmtId="0" fontId="3" fillId="26" borderId="16" xfId="0" applyFont="1" applyFill="1" applyBorder="1" applyAlignment="1" applyProtection="1">
      <alignment horizontal="center" wrapText="1"/>
    </xf>
    <xf numFmtId="0" fontId="3" fillId="26" borderId="0" xfId="0" applyFont="1" applyFill="1" applyBorder="1" applyAlignment="1" applyProtection="1">
      <alignment horizontal="center" wrapText="1"/>
    </xf>
    <xf numFmtId="0" fontId="3" fillId="26" borderId="16" xfId="0" applyFont="1" applyFill="1" applyBorder="1" applyAlignment="1">
      <alignment horizontal="center"/>
    </xf>
    <xf numFmtId="0" fontId="3" fillId="26" borderId="0" xfId="0" applyFont="1" applyFill="1" applyBorder="1" applyAlignment="1">
      <alignment horizontal="center"/>
    </xf>
    <xf numFmtId="49" fontId="22" fillId="25" borderId="41" xfId="0" applyNumberFormat="1" applyFont="1" applyFill="1" applyBorder="1" applyAlignment="1" applyProtection="1">
      <alignment horizontal="center"/>
    </xf>
    <xf numFmtId="49" fontId="22" fillId="25" borderId="11" xfId="0" applyNumberFormat="1" applyFont="1" applyFill="1" applyBorder="1" applyAlignment="1" applyProtection="1">
      <alignment horizontal="center"/>
    </xf>
    <xf numFmtId="49" fontId="22" fillId="25" borderId="19" xfId="0" applyNumberFormat="1" applyFont="1" applyFill="1" applyBorder="1" applyAlignment="1" applyProtection="1">
      <alignment horizontal="center"/>
    </xf>
    <xf numFmtId="0" fontId="22" fillId="26" borderId="16" xfId="0" applyFont="1" applyFill="1" applyBorder="1" applyAlignment="1" applyProtection="1">
      <alignment horizontal="left"/>
    </xf>
    <xf numFmtId="0" fontId="22" fillId="26" borderId="0" xfId="0" applyFont="1" applyFill="1" applyBorder="1" applyAlignment="1" applyProtection="1">
      <alignment horizontal="left"/>
    </xf>
    <xf numFmtId="0" fontId="22" fillId="25" borderId="43" xfId="0" applyFont="1" applyFill="1" applyBorder="1" applyAlignment="1">
      <alignment horizontal="center" vertical="center"/>
    </xf>
    <xf numFmtId="0" fontId="22" fillId="25" borderId="17" xfId="0" applyFont="1" applyFill="1" applyBorder="1" applyAlignment="1">
      <alignment horizontal="center" vertical="center"/>
    </xf>
    <xf numFmtId="0" fontId="22" fillId="25" borderId="28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2" fillId="25" borderId="23" xfId="0" applyFont="1" applyFill="1" applyBorder="1" applyAlignment="1">
      <alignment horizontal="center" vertical="center" wrapText="1"/>
    </xf>
    <xf numFmtId="0" fontId="22" fillId="25" borderId="34" xfId="0" applyFont="1" applyFill="1" applyBorder="1" applyAlignment="1">
      <alignment horizontal="center" vertical="center" wrapText="1"/>
    </xf>
    <xf numFmtId="0" fontId="22" fillId="25" borderId="35" xfId="0" applyFont="1" applyFill="1" applyBorder="1" applyAlignment="1">
      <alignment horizontal="center" vertical="center" wrapText="1"/>
    </xf>
    <xf numFmtId="0" fontId="22" fillId="25" borderId="36" xfId="0" applyFont="1" applyFill="1" applyBorder="1" applyAlignment="1">
      <alignment horizontal="center" vertical="center" wrapText="1"/>
    </xf>
    <xf numFmtId="0" fontId="22" fillId="25" borderId="28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0" fontId="22" fillId="25" borderId="23" xfId="0" applyFont="1" applyFill="1" applyBorder="1" applyAlignment="1">
      <alignment horizontal="center"/>
    </xf>
  </cellXfs>
  <cellStyles count="5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_Table-16.1-Concld" xfId="34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/>
    <cellStyle name="Normal 2 10" xfId="39"/>
    <cellStyle name="Normal 2 11" xfId="40"/>
    <cellStyle name="Normal 2 2" xfId="41"/>
    <cellStyle name="Normal 2 3" xfId="42"/>
    <cellStyle name="Normal 2 4" xfId="43"/>
    <cellStyle name="Normal 2 5" xfId="44"/>
    <cellStyle name="Normal 2 6" xfId="45"/>
    <cellStyle name="Normal 2 7" xfId="46"/>
    <cellStyle name="Normal 2 8" xfId="47"/>
    <cellStyle name="Normal 2 9" xfId="48"/>
    <cellStyle name="Normal 3" xfId="49"/>
    <cellStyle name="Note" xfId="50" builtinId="10" customBuiltin="1"/>
    <cellStyle name="Output" xfId="51" builtinId="21" customBuiltin="1"/>
    <cellStyle name="sHeadingCommodity" xfId="52"/>
    <cellStyle name="sValue" xfId="53"/>
    <cellStyle name="sYear" xfId="54"/>
    <cellStyle name="Title" xfId="55" builtinId="15" customBuiltin="1"/>
    <cellStyle name="Total" xfId="56" builtinId="25" customBuiltin="1"/>
    <cellStyle name="Warning Text" xfId="5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topLeftCell="A7" workbookViewId="0">
      <selection activeCell="B28" sqref="B28"/>
    </sheetView>
  </sheetViews>
  <sheetFormatPr defaultRowHeight="12"/>
  <cols>
    <col min="14" max="14" width="10" customWidth="1"/>
  </cols>
  <sheetData>
    <row r="1" spans="1:19" ht="12.75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8"/>
    </row>
    <row r="2" spans="1:19" ht="15.75">
      <c r="A2" s="133" t="s">
        <v>93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5"/>
    </row>
    <row r="3" spans="1:19" ht="12.75">
      <c r="A3" s="9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0"/>
    </row>
    <row r="4" spans="1:19" ht="15.75">
      <c r="A4" s="133" t="s">
        <v>92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5"/>
    </row>
    <row r="5" spans="1:19" ht="14.25">
      <c r="A5" s="136" t="s">
        <v>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8"/>
    </row>
    <row r="6" spans="1:19" ht="12.75">
      <c r="A6" s="139" t="s">
        <v>8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1"/>
    </row>
    <row r="7" spans="1:19" ht="12.75">
      <c r="A7" s="142" t="s">
        <v>9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4"/>
    </row>
    <row r="8" spans="1:19" ht="12.75">
      <c r="A8" s="21"/>
      <c r="B8" s="3"/>
      <c r="C8" s="3"/>
      <c r="D8" s="3"/>
      <c r="E8" s="3"/>
      <c r="F8" s="3"/>
      <c r="G8" s="3"/>
      <c r="H8" s="60"/>
      <c r="I8" s="61"/>
      <c r="J8" s="2"/>
      <c r="K8" s="2"/>
      <c r="L8" s="2"/>
      <c r="M8" s="22"/>
      <c r="N8" s="64"/>
      <c r="O8" s="65"/>
      <c r="P8" s="65"/>
      <c r="Q8" s="167" t="s">
        <v>65</v>
      </c>
      <c r="R8" s="168"/>
      <c r="S8" s="169"/>
    </row>
    <row r="9" spans="1:19" ht="15.75">
      <c r="A9" s="23"/>
      <c r="B9" s="58" t="s">
        <v>118</v>
      </c>
      <c r="C9" s="59"/>
      <c r="D9" s="59"/>
      <c r="E9" s="59"/>
      <c r="F9" s="59"/>
      <c r="G9" s="3"/>
      <c r="H9" s="34" t="s">
        <v>106</v>
      </c>
      <c r="I9" s="35"/>
      <c r="J9" s="35"/>
      <c r="K9" s="35"/>
      <c r="L9" s="35"/>
      <c r="M9" s="36"/>
      <c r="N9" s="66" t="s">
        <v>6</v>
      </c>
      <c r="O9" s="67" t="s">
        <v>4</v>
      </c>
      <c r="P9" s="68" t="s">
        <v>66</v>
      </c>
      <c r="Q9" s="131" t="s">
        <v>119</v>
      </c>
      <c r="R9" s="37" t="s">
        <v>67</v>
      </c>
      <c r="S9" s="69" t="s">
        <v>68</v>
      </c>
    </row>
    <row r="10" spans="1:19" ht="15.75">
      <c r="A10" s="51" t="s">
        <v>120</v>
      </c>
      <c r="B10" s="56" t="s">
        <v>121</v>
      </c>
      <c r="C10" s="49"/>
      <c r="D10" s="49"/>
      <c r="E10" s="49"/>
      <c r="F10" s="49"/>
      <c r="G10" s="57"/>
      <c r="H10" s="48"/>
      <c r="I10" s="49"/>
      <c r="J10" s="24"/>
      <c r="K10" s="24"/>
      <c r="L10" s="24"/>
      <c r="M10" s="25"/>
      <c r="N10" s="66" t="s">
        <v>69</v>
      </c>
      <c r="O10" s="67" t="s">
        <v>70</v>
      </c>
      <c r="P10" s="68" t="s">
        <v>71</v>
      </c>
      <c r="Q10" s="132"/>
      <c r="R10" s="68" t="s">
        <v>3</v>
      </c>
      <c r="S10" s="70"/>
    </row>
    <row r="11" spans="1:19" ht="15.75">
      <c r="A11" s="26" t="s">
        <v>122</v>
      </c>
      <c r="B11" s="37" t="s">
        <v>1</v>
      </c>
      <c r="C11" s="37" t="s">
        <v>10</v>
      </c>
      <c r="D11" s="37" t="s">
        <v>123</v>
      </c>
      <c r="E11" s="37" t="s">
        <v>11</v>
      </c>
      <c r="F11" s="37" t="s">
        <v>0</v>
      </c>
      <c r="G11" s="38" t="s">
        <v>2</v>
      </c>
      <c r="H11" s="37" t="s">
        <v>1</v>
      </c>
      <c r="I11" s="37" t="s">
        <v>10</v>
      </c>
      <c r="J11" s="37" t="s">
        <v>104</v>
      </c>
      <c r="K11" s="37" t="s">
        <v>72</v>
      </c>
      <c r="L11" s="37" t="s">
        <v>0</v>
      </c>
      <c r="M11" s="62" t="s">
        <v>73</v>
      </c>
      <c r="N11" s="68" t="s">
        <v>74</v>
      </c>
      <c r="O11" s="67" t="s">
        <v>75</v>
      </c>
      <c r="P11" s="68"/>
      <c r="Q11" s="132"/>
      <c r="R11" s="68"/>
      <c r="S11" s="71"/>
    </row>
    <row r="12" spans="1:19" ht="15.75">
      <c r="A12" s="27"/>
      <c r="B12" s="39"/>
      <c r="C12" s="39"/>
      <c r="D12" s="40" t="s">
        <v>124</v>
      </c>
      <c r="E12" s="39"/>
      <c r="F12" s="39"/>
      <c r="G12" s="41"/>
      <c r="H12" s="40"/>
      <c r="I12" s="39"/>
      <c r="J12" s="40" t="s">
        <v>124</v>
      </c>
      <c r="K12" s="40"/>
      <c r="L12" s="39"/>
      <c r="M12" s="63"/>
      <c r="N12" s="40" t="s">
        <v>76</v>
      </c>
      <c r="O12" s="67" t="s">
        <v>77</v>
      </c>
      <c r="P12" s="68"/>
      <c r="Q12" s="28"/>
      <c r="R12" s="28"/>
      <c r="S12" s="29"/>
    </row>
    <row r="13" spans="1:19" ht="14.25">
      <c r="A13" s="30" t="s">
        <v>12</v>
      </c>
      <c r="B13" s="31" t="s">
        <v>13</v>
      </c>
      <c r="C13" s="31" t="s">
        <v>14</v>
      </c>
      <c r="D13" s="31" t="s">
        <v>15</v>
      </c>
      <c r="E13" s="31" t="s">
        <v>16</v>
      </c>
      <c r="F13" s="31" t="s">
        <v>17</v>
      </c>
      <c r="G13" s="31" t="s">
        <v>18</v>
      </c>
      <c r="H13" s="31" t="s">
        <v>19</v>
      </c>
      <c r="I13" s="31" t="s">
        <v>20</v>
      </c>
      <c r="J13" s="31" t="s">
        <v>78</v>
      </c>
      <c r="K13" s="31" t="s">
        <v>79</v>
      </c>
      <c r="L13" s="31" t="s">
        <v>80</v>
      </c>
      <c r="M13" s="31" t="s">
        <v>81</v>
      </c>
      <c r="N13" s="31" t="s">
        <v>82</v>
      </c>
      <c r="O13" s="31" t="s">
        <v>83</v>
      </c>
      <c r="P13" s="31" t="s">
        <v>84</v>
      </c>
      <c r="Q13" s="31" t="s">
        <v>85</v>
      </c>
      <c r="R13" s="31" t="s">
        <v>86</v>
      </c>
      <c r="S13" s="32" t="s">
        <v>87</v>
      </c>
    </row>
    <row r="14" spans="1:19" ht="14.25">
      <c r="A14" s="13" t="s">
        <v>21</v>
      </c>
      <c r="B14" s="72">
        <v>25153</v>
      </c>
      <c r="C14" s="72">
        <v>61011</v>
      </c>
      <c r="D14" s="72">
        <v>2141</v>
      </c>
      <c r="E14" s="72">
        <v>10462</v>
      </c>
      <c r="F14" s="72">
        <v>2860</v>
      </c>
      <c r="G14" s="73">
        <v>101626</v>
      </c>
      <c r="H14" s="72">
        <v>74362</v>
      </c>
      <c r="I14" s="72">
        <v>357178</v>
      </c>
      <c r="J14" s="72">
        <v>4581</v>
      </c>
      <c r="K14" s="72">
        <v>48182</v>
      </c>
      <c r="L14" s="72">
        <v>16902</v>
      </c>
      <c r="M14" s="73">
        <v>501204</v>
      </c>
      <c r="N14" s="74">
        <v>34932.03</v>
      </c>
      <c r="O14" s="75">
        <v>466271.97</v>
      </c>
      <c r="P14" s="74">
        <v>316599.61</v>
      </c>
      <c r="Q14" s="74">
        <v>314.74</v>
      </c>
      <c r="R14" s="74">
        <v>51.38</v>
      </c>
      <c r="S14" s="76">
        <v>366.12</v>
      </c>
    </row>
    <row r="15" spans="1:19" ht="14.25">
      <c r="A15" s="14" t="s">
        <v>22</v>
      </c>
      <c r="B15" s="77">
        <v>26269</v>
      </c>
      <c r="C15" s="77">
        <v>62131</v>
      </c>
      <c r="D15" s="77">
        <v>2763</v>
      </c>
      <c r="E15" s="77">
        <v>11163</v>
      </c>
      <c r="F15" s="77">
        <v>2720</v>
      </c>
      <c r="G15" s="78">
        <v>105046</v>
      </c>
      <c r="H15" s="77">
        <v>73580</v>
      </c>
      <c r="I15" s="77">
        <v>370884</v>
      </c>
      <c r="J15" s="77">
        <v>6402</v>
      </c>
      <c r="K15" s="77">
        <v>47099</v>
      </c>
      <c r="L15" s="77">
        <v>19475</v>
      </c>
      <c r="M15" s="78">
        <v>517440</v>
      </c>
      <c r="N15" s="79">
        <v>36605.68</v>
      </c>
      <c r="O15" s="80">
        <v>480834.32</v>
      </c>
      <c r="P15" s="79">
        <v>322459.33</v>
      </c>
      <c r="Q15" s="79">
        <v>310.67</v>
      </c>
      <c r="R15" s="79">
        <v>50.3</v>
      </c>
      <c r="S15" s="81">
        <v>360.97</v>
      </c>
    </row>
    <row r="16" spans="1:19" ht="14.25">
      <c r="A16" s="13" t="s">
        <v>23</v>
      </c>
      <c r="B16" s="82">
        <v>26767</v>
      </c>
      <c r="C16" s="82">
        <v>63951</v>
      </c>
      <c r="D16" s="82">
        <v>2806</v>
      </c>
      <c r="E16" s="82">
        <v>11633</v>
      </c>
      <c r="F16" s="82">
        <v>2720</v>
      </c>
      <c r="G16" s="83">
        <v>107877</v>
      </c>
      <c r="H16" s="82">
        <v>64014</v>
      </c>
      <c r="I16" s="82">
        <v>389550</v>
      </c>
      <c r="J16" s="82">
        <v>7052</v>
      </c>
      <c r="K16" s="82">
        <v>52687</v>
      </c>
      <c r="L16" s="82">
        <v>19390</v>
      </c>
      <c r="M16" s="83">
        <v>532693</v>
      </c>
      <c r="N16" s="84">
        <v>38257</v>
      </c>
      <c r="O16" s="85">
        <v>494436</v>
      </c>
      <c r="P16" s="84">
        <v>339598.27</v>
      </c>
      <c r="Q16" s="84">
        <v>321.89999999999998</v>
      </c>
      <c r="R16" s="84">
        <v>51.1</v>
      </c>
      <c r="S16" s="86">
        <v>373</v>
      </c>
    </row>
    <row r="17" spans="1:19" ht="14.25">
      <c r="A17" s="14" t="s">
        <v>24</v>
      </c>
      <c r="B17" s="77">
        <v>29507</v>
      </c>
      <c r="C17" s="77">
        <v>64956</v>
      </c>
      <c r="D17" s="77">
        <v>3661</v>
      </c>
      <c r="E17" s="77">
        <v>11840</v>
      </c>
      <c r="F17" s="77">
        <v>2720</v>
      </c>
      <c r="G17" s="78">
        <v>112684</v>
      </c>
      <c r="H17" s="77">
        <v>75243</v>
      </c>
      <c r="I17" s="77">
        <v>407284</v>
      </c>
      <c r="J17" s="77">
        <v>6867</v>
      </c>
      <c r="K17" s="77">
        <v>57928</v>
      </c>
      <c r="L17" s="77">
        <v>17780</v>
      </c>
      <c r="M17" s="78">
        <v>565102</v>
      </c>
      <c r="N17" s="79">
        <v>39801</v>
      </c>
      <c r="O17" s="80">
        <v>525301</v>
      </c>
      <c r="P17" s="79">
        <v>360937.2</v>
      </c>
      <c r="Q17" s="79">
        <v>336.5</v>
      </c>
      <c r="R17" s="79">
        <v>53.5</v>
      </c>
      <c r="S17" s="81">
        <v>390</v>
      </c>
    </row>
    <row r="18" spans="1:19" ht="14.25">
      <c r="A18" s="13" t="s">
        <v>25</v>
      </c>
      <c r="B18" s="82">
        <v>30942</v>
      </c>
      <c r="C18" s="82">
        <v>67791</v>
      </c>
      <c r="D18" s="82">
        <v>5013</v>
      </c>
      <c r="E18" s="82">
        <v>11910</v>
      </c>
      <c r="F18" s="82">
        <v>2770</v>
      </c>
      <c r="G18" s="83">
        <v>118426</v>
      </c>
      <c r="H18" s="82">
        <v>84610</v>
      </c>
      <c r="I18" s="82">
        <v>424244</v>
      </c>
      <c r="J18" s="82">
        <v>7066</v>
      </c>
      <c r="K18" s="82">
        <v>61525</v>
      </c>
      <c r="L18" s="82">
        <v>17011</v>
      </c>
      <c r="M18" s="83">
        <v>594456</v>
      </c>
      <c r="N18" s="84">
        <v>41590</v>
      </c>
      <c r="O18" s="85">
        <v>552866</v>
      </c>
      <c r="P18" s="84">
        <v>386133.7</v>
      </c>
      <c r="Q18" s="84">
        <v>354.3</v>
      </c>
      <c r="R18" s="84">
        <v>56.8</v>
      </c>
      <c r="S18" s="86">
        <v>411.1</v>
      </c>
    </row>
    <row r="19" spans="1:19" ht="14.25">
      <c r="A19" s="14" t="s">
        <v>26</v>
      </c>
      <c r="B19" s="77">
        <v>32326</v>
      </c>
      <c r="C19" s="77">
        <v>68519</v>
      </c>
      <c r="D19" s="77">
        <v>7393</v>
      </c>
      <c r="E19" s="77">
        <v>12690</v>
      </c>
      <c r="F19" s="77">
        <v>3360</v>
      </c>
      <c r="G19" s="78">
        <v>124288</v>
      </c>
      <c r="H19" s="77">
        <v>101494</v>
      </c>
      <c r="I19" s="77">
        <v>435494</v>
      </c>
      <c r="J19" s="77">
        <v>8706</v>
      </c>
      <c r="K19" s="77">
        <v>60802</v>
      </c>
      <c r="L19" s="77">
        <v>17324</v>
      </c>
      <c r="M19" s="78">
        <v>623818</v>
      </c>
      <c r="N19" s="79">
        <v>41970</v>
      </c>
      <c r="O19" s="80">
        <v>581848</v>
      </c>
      <c r="P19" s="79">
        <v>411886.9</v>
      </c>
      <c r="Q19" s="79">
        <v>372.1</v>
      </c>
      <c r="R19" s="79">
        <v>56.5</v>
      </c>
      <c r="S19" s="81">
        <v>428.6</v>
      </c>
    </row>
    <row r="20" spans="1:19" ht="14.25">
      <c r="A20" s="13" t="s">
        <v>27</v>
      </c>
      <c r="B20" s="82">
        <v>34654</v>
      </c>
      <c r="C20" s="82">
        <v>71121</v>
      </c>
      <c r="D20" s="82">
        <v>8963</v>
      </c>
      <c r="E20" s="82">
        <v>13692</v>
      </c>
      <c r="F20" s="82">
        <v>3900</v>
      </c>
      <c r="G20" s="83">
        <v>132330</v>
      </c>
      <c r="H20" s="82">
        <v>113502</v>
      </c>
      <c r="I20" s="82">
        <v>461794</v>
      </c>
      <c r="J20" s="82">
        <v>12399</v>
      </c>
      <c r="K20" s="82">
        <v>64157</v>
      </c>
      <c r="L20" s="82">
        <v>18802</v>
      </c>
      <c r="M20" s="83">
        <v>670654</v>
      </c>
      <c r="N20" s="84">
        <v>43577</v>
      </c>
      <c r="O20" s="85">
        <v>627077</v>
      </c>
      <c r="P20" s="84">
        <v>455748.5</v>
      </c>
      <c r="Q20" s="84">
        <v>671.9</v>
      </c>
      <c r="R20" s="84" t="s">
        <v>5</v>
      </c>
      <c r="S20" s="86">
        <v>671.9</v>
      </c>
    </row>
    <row r="21" spans="1:19" ht="14.25">
      <c r="A21" s="14" t="s">
        <v>28</v>
      </c>
      <c r="B21" s="77">
        <v>35909</v>
      </c>
      <c r="C21" s="77">
        <v>76019</v>
      </c>
      <c r="D21" s="77">
        <v>12327</v>
      </c>
      <c r="E21" s="77">
        <v>14686</v>
      </c>
      <c r="F21" s="77">
        <v>4120</v>
      </c>
      <c r="G21" s="78">
        <v>143061</v>
      </c>
      <c r="H21" s="77">
        <v>120387</v>
      </c>
      <c r="I21" s="77">
        <v>486998</v>
      </c>
      <c r="J21" s="77">
        <v>28567</v>
      </c>
      <c r="K21" s="77">
        <v>69716</v>
      </c>
      <c r="L21" s="77">
        <v>16957</v>
      </c>
      <c r="M21" s="78">
        <v>722625</v>
      </c>
      <c r="N21" s="79">
        <v>45531</v>
      </c>
      <c r="O21" s="80">
        <v>677094</v>
      </c>
      <c r="P21" s="79">
        <v>501977.1</v>
      </c>
      <c r="Q21" s="79">
        <v>717</v>
      </c>
      <c r="R21" s="79" t="s">
        <v>5</v>
      </c>
      <c r="S21" s="81">
        <v>717</v>
      </c>
    </row>
    <row r="22" spans="1:19" ht="14.25">
      <c r="A22" s="13" t="s">
        <v>94</v>
      </c>
      <c r="B22" s="82">
        <v>36878</v>
      </c>
      <c r="C22" s="82">
        <v>77649</v>
      </c>
      <c r="D22" s="82">
        <v>14442</v>
      </c>
      <c r="E22" s="82">
        <v>14877</v>
      </c>
      <c r="F22" s="82">
        <v>4120</v>
      </c>
      <c r="G22" s="83">
        <v>147966</v>
      </c>
      <c r="H22" s="82">
        <v>110099</v>
      </c>
      <c r="I22" s="82">
        <v>511895</v>
      </c>
      <c r="J22" s="82">
        <v>32649</v>
      </c>
      <c r="K22" s="82">
        <v>71597</v>
      </c>
      <c r="L22" s="82">
        <v>14927</v>
      </c>
      <c r="M22" s="83">
        <v>741167</v>
      </c>
      <c r="N22" s="84">
        <v>47404</v>
      </c>
      <c r="O22" s="85">
        <v>693763</v>
      </c>
      <c r="P22" s="84">
        <v>527564</v>
      </c>
      <c r="Q22" s="84">
        <v>733.5</v>
      </c>
      <c r="R22" s="84" t="s">
        <v>5</v>
      </c>
      <c r="S22" s="86">
        <v>733.5</v>
      </c>
    </row>
    <row r="23" spans="1:19" ht="14.25">
      <c r="A23" s="14" t="s">
        <v>99</v>
      </c>
      <c r="B23" s="77">
        <v>36863</v>
      </c>
      <c r="C23" s="77">
        <v>84198</v>
      </c>
      <c r="D23" s="77">
        <f>1200+15521</f>
        <v>16721</v>
      </c>
      <c r="E23" s="77">
        <v>17056</v>
      </c>
      <c r="F23" s="77">
        <v>4560</v>
      </c>
      <c r="G23" s="78">
        <f t="shared" ref="G23:G29" si="0">SUM(B23:F23)</f>
        <v>159398</v>
      </c>
      <c r="H23" s="77">
        <v>104060</v>
      </c>
      <c r="I23" s="77">
        <v>539586</v>
      </c>
      <c r="J23" s="77">
        <f>4248+36947</f>
        <v>41195</v>
      </c>
      <c r="K23" s="77">
        <v>96373</v>
      </c>
      <c r="L23" s="77">
        <v>18637</v>
      </c>
      <c r="M23" s="78">
        <v>799851</v>
      </c>
      <c r="N23" s="79">
        <v>50723</v>
      </c>
      <c r="O23" s="80">
        <f t="shared" ref="O23:O29" si="1">M23-N23</f>
        <v>749128</v>
      </c>
      <c r="P23" s="79">
        <v>569618.30000000005</v>
      </c>
      <c r="Q23" s="79">
        <v>687.9409814493597</v>
      </c>
      <c r="R23" s="79">
        <v>90.688022831557461</v>
      </c>
      <c r="S23" s="81">
        <v>778.6</v>
      </c>
    </row>
    <row r="24" spans="1:19" ht="14.25">
      <c r="A24" s="13" t="s">
        <v>100</v>
      </c>
      <c r="B24" s="82">
        <v>37567</v>
      </c>
      <c r="C24" s="82">
        <v>93918</v>
      </c>
      <c r="D24" s="82">
        <f>1200+18455</f>
        <v>19655</v>
      </c>
      <c r="E24" s="82">
        <v>17706</v>
      </c>
      <c r="F24" s="82">
        <v>4780</v>
      </c>
      <c r="G24" s="83">
        <f t="shared" si="0"/>
        <v>173626</v>
      </c>
      <c r="H24" s="82">
        <v>114416</v>
      </c>
      <c r="I24" s="82">
        <v>561298</v>
      </c>
      <c r="J24" s="82">
        <f>3181+39245</f>
        <v>42426</v>
      </c>
      <c r="K24" s="82">
        <v>100342</v>
      </c>
      <c r="L24" s="82">
        <v>26266</v>
      </c>
      <c r="M24" s="83">
        <v>844748</v>
      </c>
      <c r="N24" s="84">
        <v>52952</v>
      </c>
      <c r="O24" s="85">
        <f t="shared" si="1"/>
        <v>791796</v>
      </c>
      <c r="P24" s="84">
        <v>616968.9</v>
      </c>
      <c r="Q24" s="84">
        <v>716.80465100432536</v>
      </c>
      <c r="R24" s="84">
        <v>101.94151617852867</v>
      </c>
      <c r="S24" s="86">
        <v>818.7</v>
      </c>
    </row>
    <row r="25" spans="1:19" ht="14.25">
      <c r="A25" s="14" t="s">
        <v>101</v>
      </c>
      <c r="B25" s="77">
        <v>38990</v>
      </c>
      <c r="C25" s="77">
        <v>112022</v>
      </c>
      <c r="D25" s="77">
        <f>1200+24504</f>
        <v>25704</v>
      </c>
      <c r="E25" s="77">
        <v>18381</v>
      </c>
      <c r="F25" s="77">
        <v>4780</v>
      </c>
      <c r="G25" s="78">
        <f t="shared" si="0"/>
        <v>199877</v>
      </c>
      <c r="H25" s="77">
        <v>130511</v>
      </c>
      <c r="I25" s="77">
        <v>612497</v>
      </c>
      <c r="J25" s="77">
        <f>2649+51226</f>
        <v>53875</v>
      </c>
      <c r="K25" s="77">
        <v>93281</v>
      </c>
      <c r="L25" s="77">
        <v>32287</v>
      </c>
      <c r="M25" s="78">
        <v>922451</v>
      </c>
      <c r="N25" s="79">
        <v>56499</v>
      </c>
      <c r="O25" s="80">
        <f t="shared" si="1"/>
        <v>865952</v>
      </c>
      <c r="P25" s="79">
        <v>672933.3</v>
      </c>
      <c r="Q25" s="79">
        <v>771.81016345012949</v>
      </c>
      <c r="R25" s="79">
        <v>111.82132783052229</v>
      </c>
      <c r="S25" s="81">
        <v>883.6</v>
      </c>
    </row>
    <row r="26" spans="1:19" ht="14.25">
      <c r="A26" s="13" t="s">
        <v>105</v>
      </c>
      <c r="B26" s="82">
        <v>39491</v>
      </c>
      <c r="C26" s="82">
        <v>130221</v>
      </c>
      <c r="D26" s="82">
        <f>1200+27542</f>
        <v>28742</v>
      </c>
      <c r="E26" s="82">
        <v>20110</v>
      </c>
      <c r="F26" s="82">
        <v>4780</v>
      </c>
      <c r="G26" s="83">
        <f t="shared" si="0"/>
        <v>223344</v>
      </c>
      <c r="H26" s="82">
        <v>113720</v>
      </c>
      <c r="I26" s="82">
        <v>691341</v>
      </c>
      <c r="J26" s="82">
        <f>2449+57449</f>
        <v>59898</v>
      </c>
      <c r="K26" s="82">
        <v>66664</v>
      </c>
      <c r="L26" s="82">
        <v>32866</v>
      </c>
      <c r="M26" s="83">
        <f>SUM(H26:L26)</f>
        <v>964489</v>
      </c>
      <c r="N26" s="84">
        <v>64109</v>
      </c>
      <c r="O26" s="85">
        <f t="shared" si="1"/>
        <v>900380</v>
      </c>
      <c r="P26" s="84">
        <v>708843.4</v>
      </c>
      <c r="Q26" s="84">
        <v>796.11103591630865</v>
      </c>
      <c r="R26" s="84">
        <v>118.29959830120016</v>
      </c>
      <c r="S26" s="86">
        <v>914.4</v>
      </c>
    </row>
    <row r="27" spans="1:19" ht="14.25">
      <c r="A27" s="52" t="s">
        <v>117</v>
      </c>
      <c r="B27" s="87">
        <v>40531.410000000003</v>
      </c>
      <c r="C27" s="87">
        <v>145273.38</v>
      </c>
      <c r="D27" s="87">
        <v>36187.752799999987</v>
      </c>
      <c r="E27" s="87">
        <v>21781.850000000006</v>
      </c>
      <c r="F27" s="87">
        <v>4780</v>
      </c>
      <c r="G27" s="88">
        <f t="shared" si="0"/>
        <v>248554.3928</v>
      </c>
      <c r="H27" s="87">
        <v>134847.53000000003</v>
      </c>
      <c r="I27" s="87">
        <v>745533.10000000009</v>
      </c>
      <c r="J27" s="87">
        <v>67517.982550000001</v>
      </c>
      <c r="K27" s="87">
        <v>44522.18</v>
      </c>
      <c r="L27" s="87">
        <v>34227.79</v>
      </c>
      <c r="M27" s="88">
        <f>SUM(H27:L27)</f>
        <v>1026648.5825500002</v>
      </c>
      <c r="N27" s="79">
        <v>70160.659985000006</v>
      </c>
      <c r="O27" s="80">
        <f t="shared" si="1"/>
        <v>956487.92256500013</v>
      </c>
      <c r="P27" s="79">
        <v>751908.24650000001</v>
      </c>
      <c r="Q27" s="79">
        <v>829.56683079711331</v>
      </c>
      <c r="R27" s="79">
        <v>127.07166368917473</v>
      </c>
      <c r="S27" s="81">
        <v>956.6382874171793</v>
      </c>
    </row>
    <row r="28" spans="1:19" s="54" customFormat="1" ht="14.25">
      <c r="A28" s="53" t="s">
        <v>125</v>
      </c>
      <c r="B28" s="89">
        <v>41267.43</v>
      </c>
      <c r="C28" s="89">
        <v>164635.88</v>
      </c>
      <c r="D28" s="89">
        <v>40158.910999999993</v>
      </c>
      <c r="E28" s="89">
        <v>23062.15</v>
      </c>
      <c r="F28" s="89">
        <v>5780</v>
      </c>
      <c r="G28" s="90">
        <f t="shared" si="0"/>
        <v>274904.37099999998</v>
      </c>
      <c r="H28" s="89">
        <v>129243.69</v>
      </c>
      <c r="I28" s="89">
        <v>835290.78</v>
      </c>
      <c r="J28" s="89">
        <v>75138.855500000005</v>
      </c>
      <c r="K28" s="89">
        <v>41075.050000000003</v>
      </c>
      <c r="L28" s="89">
        <v>36101.54</v>
      </c>
      <c r="M28" s="90">
        <f>SUM(H28:L28)</f>
        <v>1116849.9155000001</v>
      </c>
      <c r="N28" s="84">
        <v>76268.031000000003</v>
      </c>
      <c r="O28" s="85">
        <f t="shared" si="1"/>
        <v>1040581.8845000002</v>
      </c>
      <c r="P28" s="84">
        <v>814250.01086134883</v>
      </c>
      <c r="Q28" s="84">
        <v>876.24557842622494</v>
      </c>
      <c r="R28" s="84">
        <v>133.3624485642051</v>
      </c>
      <c r="S28" s="85">
        <v>1009.6080269904301</v>
      </c>
    </row>
    <row r="29" spans="1:19" ht="14.25">
      <c r="A29" s="52" t="s">
        <v>126</v>
      </c>
      <c r="B29" s="87">
        <v>42783.42</v>
      </c>
      <c r="C29" s="87">
        <v>185172.88</v>
      </c>
      <c r="D29" s="87">
        <v>46917.57151999999</v>
      </c>
      <c r="E29" s="87">
        <v>24508.632080000003</v>
      </c>
      <c r="F29" s="87">
        <v>5780</v>
      </c>
      <c r="G29" s="88">
        <f t="shared" si="0"/>
        <v>305162.5036</v>
      </c>
      <c r="H29" s="87">
        <v>121376.65</v>
      </c>
      <c r="I29" s="87">
        <v>895339.83</v>
      </c>
      <c r="J29" s="87">
        <v>66331.804911498111</v>
      </c>
      <c r="K29" s="87">
        <v>47122.130000000005</v>
      </c>
      <c r="L29" s="87">
        <v>37413.619999999995</v>
      </c>
      <c r="M29" s="88">
        <f>SUM(H29:L29)</f>
        <v>1167584.0349114984</v>
      </c>
      <c r="N29" s="79">
        <v>79302.463262000005</v>
      </c>
      <c r="O29" s="80">
        <f t="shared" si="1"/>
        <v>1088281.5716494983</v>
      </c>
      <c r="P29" s="79">
        <v>863364.02431429015</v>
      </c>
      <c r="Q29" s="79">
        <v>929.53641983264481</v>
      </c>
      <c r="R29" s="79">
        <v>145.11009465909589</v>
      </c>
      <c r="S29" s="80">
        <v>1074.6465144917406</v>
      </c>
    </row>
    <row r="30" spans="1:19" ht="12.75">
      <c r="A30" s="55" t="s">
        <v>95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11"/>
    </row>
    <row r="31" spans="1:19" ht="12.75">
      <c r="A31" s="170" t="s">
        <v>98</v>
      </c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4"/>
      <c r="M31" s="4"/>
      <c r="N31" s="4"/>
      <c r="O31" s="4"/>
      <c r="P31" s="4"/>
      <c r="Q31" s="4"/>
      <c r="R31" s="4"/>
      <c r="S31" s="11"/>
    </row>
    <row r="32" spans="1:19" ht="12.75">
      <c r="A32" s="163" t="s">
        <v>90</v>
      </c>
      <c r="B32" s="164"/>
      <c r="C32" s="164"/>
      <c r="D32" s="164"/>
      <c r="E32" s="164"/>
      <c r="F32" s="164"/>
      <c r="G32" s="4"/>
      <c r="H32" s="4" t="s">
        <v>91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11"/>
    </row>
    <row r="33" spans="1:19" ht="12.75">
      <c r="A33" s="12" t="s">
        <v>96</v>
      </c>
      <c r="B33" s="4"/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11"/>
    </row>
    <row r="34" spans="1:19" ht="12.75">
      <c r="A34" s="12" t="s">
        <v>97</v>
      </c>
      <c r="B34" s="5"/>
      <c r="C34" s="5"/>
      <c r="D34" s="5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11"/>
    </row>
    <row r="35" spans="1:19" ht="12.75">
      <c r="A35" s="165" t="s">
        <v>103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4"/>
      <c r="M35" s="4"/>
      <c r="N35" s="4"/>
      <c r="O35" s="4"/>
      <c r="P35" s="4"/>
      <c r="Q35" s="4"/>
      <c r="R35" s="4"/>
      <c r="S35" s="11"/>
    </row>
    <row r="36" spans="1:19" ht="12.75" thickBot="1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7"/>
    </row>
  </sheetData>
  <mergeCells count="10">
    <mergeCell ref="A32:F32"/>
    <mergeCell ref="A35:K35"/>
    <mergeCell ref="Q8:S8"/>
    <mergeCell ref="Q9:Q11"/>
    <mergeCell ref="A31:K31"/>
    <mergeCell ref="A2:S2"/>
    <mergeCell ref="A4:S4"/>
    <mergeCell ref="A5:S5"/>
    <mergeCell ref="A6:S6"/>
    <mergeCell ref="A7:S7"/>
  </mergeCells>
  <pageMargins left="0.7" right="0.7" top="0.75" bottom="0.75" header="0.3" footer="0.3"/>
  <ignoredErrors>
    <ignoredError sqref="A13:S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O60"/>
  <sheetViews>
    <sheetView view="pageBreakPreview" zoomScale="91" zoomScaleSheetLayoutView="91" workbookViewId="0">
      <selection activeCell="EC43" sqref="EC43"/>
    </sheetView>
  </sheetViews>
  <sheetFormatPr defaultRowHeight="12.75"/>
  <cols>
    <col min="1" max="1" width="15" style="1" customWidth="1"/>
    <col min="2" max="145" width="9" style="1" customWidth="1"/>
  </cols>
  <sheetData>
    <row r="1" spans="1:145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8"/>
    </row>
    <row r="2" spans="1:145" s="19" customFormat="1" ht="15.75">
      <c r="A2" s="109"/>
      <c r="B2" s="110" t="s">
        <v>93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 t="s">
        <v>93</v>
      </c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 t="s">
        <v>93</v>
      </c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 t="s">
        <v>93</v>
      </c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 t="s">
        <v>93</v>
      </c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 t="s">
        <v>93</v>
      </c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1"/>
    </row>
    <row r="3" spans="1:145" s="19" customFormat="1" ht="15.75">
      <c r="A3" s="109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1"/>
    </row>
    <row r="4" spans="1:145" s="19" customFormat="1" ht="15.75">
      <c r="A4" s="109"/>
      <c r="B4" s="110" t="s">
        <v>92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 t="s">
        <v>92</v>
      </c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 t="s">
        <v>92</v>
      </c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 t="s">
        <v>92</v>
      </c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 t="s">
        <v>92</v>
      </c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 t="s">
        <v>92</v>
      </c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1"/>
    </row>
    <row r="5" spans="1:145" s="20" customFormat="1">
      <c r="A5" s="112"/>
      <c r="B5" s="113" t="s">
        <v>7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 t="s">
        <v>7</v>
      </c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 t="s">
        <v>7</v>
      </c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 t="s">
        <v>7</v>
      </c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 t="s">
        <v>7</v>
      </c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 t="s">
        <v>7</v>
      </c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4"/>
    </row>
    <row r="6" spans="1:145" s="20" customFormat="1">
      <c r="A6" s="112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 t="s">
        <v>115</v>
      </c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 t="s">
        <v>115</v>
      </c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 t="s">
        <v>115</v>
      </c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 t="s">
        <v>115</v>
      </c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 t="s">
        <v>115</v>
      </c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 t="s">
        <v>115</v>
      </c>
      <c r="EL6" s="113"/>
      <c r="EM6" s="113"/>
      <c r="EN6" s="113"/>
      <c r="EO6" s="114"/>
    </row>
    <row r="7" spans="1:145" s="20" customFormat="1">
      <c r="A7" s="112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 t="s">
        <v>9</v>
      </c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 t="s">
        <v>9</v>
      </c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 t="s">
        <v>9</v>
      </c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 t="s">
        <v>9</v>
      </c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 t="s">
        <v>9</v>
      </c>
      <c r="DN7" s="113"/>
      <c r="DO7" s="113"/>
      <c r="DP7" s="113"/>
      <c r="DQ7" s="113"/>
      <c r="DR7" s="113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3" t="s">
        <v>9</v>
      </c>
      <c r="EL7" s="115"/>
      <c r="EM7" s="115"/>
      <c r="EN7" s="115"/>
      <c r="EO7" s="116"/>
    </row>
    <row r="8" spans="1:145" ht="15.75" customHeight="1">
      <c r="A8" s="177" t="s">
        <v>108</v>
      </c>
      <c r="B8" s="154" t="s">
        <v>116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 t="s">
        <v>116</v>
      </c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8"/>
      <c r="AP8" s="154" t="s">
        <v>2</v>
      </c>
      <c r="AQ8" s="155"/>
      <c r="AR8" s="155"/>
      <c r="AS8" s="155"/>
      <c r="AT8" s="155"/>
      <c r="AU8" s="155"/>
      <c r="AV8" s="155"/>
      <c r="AW8" s="158"/>
      <c r="AX8" s="145" t="s">
        <v>114</v>
      </c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 t="s">
        <v>114</v>
      </c>
      <c r="BW8" s="146"/>
      <c r="BX8" s="146"/>
      <c r="BY8" s="146"/>
      <c r="BZ8" s="146"/>
      <c r="CA8" s="146"/>
      <c r="CB8" s="146"/>
      <c r="CC8" s="146"/>
      <c r="CD8" s="146"/>
      <c r="CE8" s="146"/>
      <c r="CF8" s="146"/>
      <c r="CG8" s="146"/>
      <c r="CH8" s="146"/>
      <c r="CI8" s="146"/>
      <c r="CJ8" s="146"/>
      <c r="CK8" s="147"/>
      <c r="CL8" s="145" t="s">
        <v>73</v>
      </c>
      <c r="CM8" s="146"/>
      <c r="CN8" s="146"/>
      <c r="CO8" s="146"/>
      <c r="CP8" s="146"/>
      <c r="CQ8" s="146"/>
      <c r="CR8" s="146"/>
      <c r="CS8" s="147"/>
      <c r="CT8" s="145" t="s">
        <v>109</v>
      </c>
      <c r="CU8" s="146"/>
      <c r="CV8" s="146"/>
      <c r="CW8" s="146"/>
      <c r="CX8" s="146"/>
      <c r="CY8" s="146"/>
      <c r="CZ8" s="146"/>
      <c r="DA8" s="147"/>
      <c r="DB8" s="145" t="s">
        <v>110</v>
      </c>
      <c r="DC8" s="146"/>
      <c r="DD8" s="146"/>
      <c r="DE8" s="146"/>
      <c r="DF8" s="146"/>
      <c r="DG8" s="146"/>
      <c r="DH8" s="146"/>
      <c r="DI8" s="147"/>
      <c r="DJ8" s="145" t="s">
        <v>111</v>
      </c>
      <c r="DK8" s="146"/>
      <c r="DL8" s="146"/>
      <c r="DM8" s="146"/>
      <c r="DN8" s="146"/>
      <c r="DO8" s="146"/>
      <c r="DP8" s="146"/>
      <c r="DQ8" s="147"/>
      <c r="DR8" s="145" t="s">
        <v>65</v>
      </c>
      <c r="DS8" s="146"/>
      <c r="DT8" s="146"/>
      <c r="DU8" s="146"/>
      <c r="DV8" s="146"/>
      <c r="DW8" s="146"/>
      <c r="DX8" s="146"/>
      <c r="DY8" s="146"/>
      <c r="DZ8" s="146"/>
      <c r="EA8" s="146"/>
      <c r="EB8" s="146"/>
      <c r="EC8" s="146"/>
      <c r="ED8" s="146"/>
      <c r="EE8" s="146"/>
      <c r="EF8" s="146"/>
      <c r="EG8" s="147"/>
      <c r="EH8" s="145" t="s">
        <v>68</v>
      </c>
      <c r="EI8" s="146"/>
      <c r="EJ8" s="146"/>
      <c r="EK8" s="146"/>
      <c r="EL8" s="146"/>
      <c r="EM8" s="146"/>
      <c r="EN8" s="146"/>
      <c r="EO8" s="172"/>
    </row>
    <row r="9" spans="1:145" ht="12.75" customHeight="1">
      <c r="A9" s="178"/>
      <c r="B9" s="156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62"/>
      <c r="AP9" s="159"/>
      <c r="AQ9" s="160"/>
      <c r="AR9" s="160"/>
      <c r="AS9" s="160"/>
      <c r="AT9" s="160"/>
      <c r="AU9" s="160"/>
      <c r="AV9" s="160"/>
      <c r="AW9" s="161"/>
      <c r="AX9" s="151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3"/>
      <c r="CL9" s="148"/>
      <c r="CM9" s="149"/>
      <c r="CN9" s="149"/>
      <c r="CO9" s="149"/>
      <c r="CP9" s="149"/>
      <c r="CQ9" s="149"/>
      <c r="CR9" s="149"/>
      <c r="CS9" s="150"/>
      <c r="CT9" s="148"/>
      <c r="CU9" s="149"/>
      <c r="CV9" s="149"/>
      <c r="CW9" s="149"/>
      <c r="CX9" s="149"/>
      <c r="CY9" s="149"/>
      <c r="CZ9" s="149"/>
      <c r="DA9" s="150"/>
      <c r="DB9" s="148"/>
      <c r="DC9" s="149"/>
      <c r="DD9" s="149"/>
      <c r="DE9" s="149"/>
      <c r="DF9" s="149"/>
      <c r="DG9" s="149"/>
      <c r="DH9" s="149"/>
      <c r="DI9" s="150"/>
      <c r="DJ9" s="148"/>
      <c r="DK9" s="149"/>
      <c r="DL9" s="149"/>
      <c r="DM9" s="149"/>
      <c r="DN9" s="149"/>
      <c r="DO9" s="149"/>
      <c r="DP9" s="149"/>
      <c r="DQ9" s="150"/>
      <c r="DR9" s="151"/>
      <c r="DS9" s="152"/>
      <c r="DT9" s="152"/>
      <c r="DU9" s="152"/>
      <c r="DV9" s="152"/>
      <c r="DW9" s="152"/>
      <c r="DX9" s="152"/>
      <c r="DY9" s="152"/>
      <c r="DZ9" s="152"/>
      <c r="EA9" s="152"/>
      <c r="EB9" s="152"/>
      <c r="EC9" s="152"/>
      <c r="ED9" s="152"/>
      <c r="EE9" s="152"/>
      <c r="EF9" s="152"/>
      <c r="EG9" s="153"/>
      <c r="EH9" s="148"/>
      <c r="EI9" s="149"/>
      <c r="EJ9" s="149"/>
      <c r="EK9" s="149"/>
      <c r="EL9" s="149"/>
      <c r="EM9" s="149"/>
      <c r="EN9" s="149"/>
      <c r="EO9" s="173"/>
    </row>
    <row r="10" spans="1:145" ht="25.5" customHeight="1">
      <c r="A10" s="178"/>
      <c r="B10" s="180" t="s">
        <v>1</v>
      </c>
      <c r="C10" s="181"/>
      <c r="D10" s="181"/>
      <c r="E10" s="181"/>
      <c r="F10" s="181"/>
      <c r="G10" s="181"/>
      <c r="H10" s="181"/>
      <c r="I10" s="181"/>
      <c r="J10" s="180" t="s">
        <v>10</v>
      </c>
      <c r="K10" s="181"/>
      <c r="L10" s="181"/>
      <c r="M10" s="181"/>
      <c r="N10" s="181"/>
      <c r="O10" s="181"/>
      <c r="P10" s="181"/>
      <c r="Q10" s="182"/>
      <c r="R10" s="180" t="s">
        <v>127</v>
      </c>
      <c r="S10" s="181"/>
      <c r="T10" s="181"/>
      <c r="U10" s="181"/>
      <c r="V10" s="181"/>
      <c r="W10" s="181"/>
      <c r="X10" s="181"/>
      <c r="Y10" s="182"/>
      <c r="Z10" s="180" t="s">
        <v>11</v>
      </c>
      <c r="AA10" s="181"/>
      <c r="AB10" s="181"/>
      <c r="AC10" s="181"/>
      <c r="AD10" s="181"/>
      <c r="AE10" s="181"/>
      <c r="AF10" s="181"/>
      <c r="AG10" s="182"/>
      <c r="AH10" s="180" t="s">
        <v>0</v>
      </c>
      <c r="AI10" s="181"/>
      <c r="AJ10" s="181"/>
      <c r="AK10" s="181"/>
      <c r="AL10" s="181"/>
      <c r="AM10" s="181"/>
      <c r="AN10" s="181"/>
      <c r="AO10" s="181"/>
      <c r="AP10" s="159"/>
      <c r="AQ10" s="160"/>
      <c r="AR10" s="160"/>
      <c r="AS10" s="160"/>
      <c r="AT10" s="160"/>
      <c r="AU10" s="160"/>
      <c r="AV10" s="160"/>
      <c r="AW10" s="161"/>
      <c r="AX10" s="180" t="s">
        <v>1</v>
      </c>
      <c r="AY10" s="181"/>
      <c r="AZ10" s="181"/>
      <c r="BA10" s="181"/>
      <c r="BB10" s="181"/>
      <c r="BC10" s="181"/>
      <c r="BD10" s="181"/>
      <c r="BE10" s="182"/>
      <c r="BF10" s="180" t="s">
        <v>10</v>
      </c>
      <c r="BG10" s="181"/>
      <c r="BH10" s="181"/>
      <c r="BI10" s="181"/>
      <c r="BJ10" s="181"/>
      <c r="BK10" s="181"/>
      <c r="BL10" s="181"/>
      <c r="BM10" s="182"/>
      <c r="BN10" s="180" t="s">
        <v>128</v>
      </c>
      <c r="BO10" s="181"/>
      <c r="BP10" s="181"/>
      <c r="BQ10" s="181"/>
      <c r="BR10" s="181"/>
      <c r="BS10" s="181"/>
      <c r="BT10" s="181"/>
      <c r="BU10" s="182"/>
      <c r="BV10" s="180" t="s">
        <v>72</v>
      </c>
      <c r="BW10" s="181"/>
      <c r="BX10" s="181"/>
      <c r="BY10" s="181"/>
      <c r="BZ10" s="181"/>
      <c r="CA10" s="181"/>
      <c r="CB10" s="181"/>
      <c r="CC10" s="182"/>
      <c r="CD10" s="180" t="s">
        <v>0</v>
      </c>
      <c r="CE10" s="181"/>
      <c r="CF10" s="181"/>
      <c r="CG10" s="181"/>
      <c r="CH10" s="181"/>
      <c r="CI10" s="181"/>
      <c r="CJ10" s="181"/>
      <c r="CK10" s="181"/>
      <c r="CL10" s="148"/>
      <c r="CM10" s="149"/>
      <c r="CN10" s="149"/>
      <c r="CO10" s="149"/>
      <c r="CP10" s="149"/>
      <c r="CQ10" s="149"/>
      <c r="CR10" s="149"/>
      <c r="CS10" s="150"/>
      <c r="CT10" s="148"/>
      <c r="CU10" s="149"/>
      <c r="CV10" s="149"/>
      <c r="CW10" s="149"/>
      <c r="CX10" s="149"/>
      <c r="CY10" s="149"/>
      <c r="CZ10" s="149"/>
      <c r="DA10" s="150"/>
      <c r="DB10" s="148"/>
      <c r="DC10" s="149"/>
      <c r="DD10" s="149"/>
      <c r="DE10" s="149"/>
      <c r="DF10" s="149"/>
      <c r="DG10" s="149"/>
      <c r="DH10" s="149"/>
      <c r="DI10" s="150"/>
      <c r="DJ10" s="148"/>
      <c r="DK10" s="149"/>
      <c r="DL10" s="149"/>
      <c r="DM10" s="149"/>
      <c r="DN10" s="149"/>
      <c r="DO10" s="149"/>
      <c r="DP10" s="149"/>
      <c r="DQ10" s="150"/>
      <c r="DR10" s="174" t="s">
        <v>112</v>
      </c>
      <c r="DS10" s="175"/>
      <c r="DT10" s="175"/>
      <c r="DU10" s="175"/>
      <c r="DV10" s="175"/>
      <c r="DW10" s="175"/>
      <c r="DX10" s="175"/>
      <c r="DY10" s="176"/>
      <c r="DZ10" s="145" t="s">
        <v>113</v>
      </c>
      <c r="EA10" s="146"/>
      <c r="EB10" s="146"/>
      <c r="EC10" s="146"/>
      <c r="ED10" s="146"/>
      <c r="EE10" s="146"/>
      <c r="EF10" s="146"/>
      <c r="EG10" s="147"/>
      <c r="EH10" s="149"/>
      <c r="EI10" s="149"/>
      <c r="EJ10" s="149"/>
      <c r="EK10" s="149"/>
      <c r="EL10" s="149"/>
      <c r="EM10" s="149"/>
      <c r="EN10" s="149"/>
      <c r="EO10" s="173"/>
    </row>
    <row r="11" spans="1:145">
      <c r="A11" s="179"/>
      <c r="B11" s="18" t="s">
        <v>94</v>
      </c>
      <c r="C11" s="18" t="s">
        <v>99</v>
      </c>
      <c r="D11" s="18" t="s">
        <v>100</v>
      </c>
      <c r="E11" s="18" t="s">
        <v>101</v>
      </c>
      <c r="F11" s="18" t="s">
        <v>105</v>
      </c>
      <c r="G11" s="18" t="s">
        <v>117</v>
      </c>
      <c r="H11" s="18" t="s">
        <v>125</v>
      </c>
      <c r="I11" s="18" t="s">
        <v>126</v>
      </c>
      <c r="J11" s="18" t="s">
        <v>94</v>
      </c>
      <c r="K11" s="18" t="s">
        <v>99</v>
      </c>
      <c r="L11" s="18" t="s">
        <v>100</v>
      </c>
      <c r="M11" s="18" t="s">
        <v>101</v>
      </c>
      <c r="N11" s="18" t="s">
        <v>105</v>
      </c>
      <c r="O11" s="18" t="s">
        <v>117</v>
      </c>
      <c r="P11" s="18" t="s">
        <v>125</v>
      </c>
      <c r="Q11" s="18" t="s">
        <v>126</v>
      </c>
      <c r="R11" s="18" t="s">
        <v>94</v>
      </c>
      <c r="S11" s="18" t="s">
        <v>99</v>
      </c>
      <c r="T11" s="18" t="s">
        <v>100</v>
      </c>
      <c r="U11" s="18" t="s">
        <v>101</v>
      </c>
      <c r="V11" s="18" t="s">
        <v>105</v>
      </c>
      <c r="W11" s="18" t="s">
        <v>117</v>
      </c>
      <c r="X11" s="18" t="s">
        <v>125</v>
      </c>
      <c r="Y11" s="18" t="s">
        <v>126</v>
      </c>
      <c r="Z11" s="18" t="s">
        <v>94</v>
      </c>
      <c r="AA11" s="18" t="s">
        <v>99</v>
      </c>
      <c r="AB11" s="18" t="s">
        <v>100</v>
      </c>
      <c r="AC11" s="18" t="s">
        <v>101</v>
      </c>
      <c r="AD11" s="18" t="s">
        <v>105</v>
      </c>
      <c r="AE11" s="18" t="s">
        <v>117</v>
      </c>
      <c r="AF11" s="18" t="s">
        <v>125</v>
      </c>
      <c r="AG11" s="18" t="s">
        <v>126</v>
      </c>
      <c r="AH11" s="18" t="s">
        <v>94</v>
      </c>
      <c r="AI11" s="18" t="s">
        <v>99</v>
      </c>
      <c r="AJ11" s="18" t="s">
        <v>100</v>
      </c>
      <c r="AK11" s="18" t="s">
        <v>101</v>
      </c>
      <c r="AL11" s="18" t="s">
        <v>105</v>
      </c>
      <c r="AM11" s="18" t="s">
        <v>117</v>
      </c>
      <c r="AN11" s="18" t="s">
        <v>125</v>
      </c>
      <c r="AO11" s="18" t="s">
        <v>126</v>
      </c>
      <c r="AP11" s="18" t="s">
        <v>94</v>
      </c>
      <c r="AQ11" s="18" t="s">
        <v>99</v>
      </c>
      <c r="AR11" s="18" t="s">
        <v>100</v>
      </c>
      <c r="AS11" s="18" t="s">
        <v>101</v>
      </c>
      <c r="AT11" s="18" t="s">
        <v>105</v>
      </c>
      <c r="AU11" s="18" t="s">
        <v>117</v>
      </c>
      <c r="AV11" s="18" t="s">
        <v>125</v>
      </c>
      <c r="AW11" s="18" t="s">
        <v>126</v>
      </c>
      <c r="AX11" s="18" t="s">
        <v>94</v>
      </c>
      <c r="AY11" s="18" t="s">
        <v>99</v>
      </c>
      <c r="AZ11" s="18" t="s">
        <v>100</v>
      </c>
      <c r="BA11" s="18" t="s">
        <v>101</v>
      </c>
      <c r="BB11" s="18" t="s">
        <v>105</v>
      </c>
      <c r="BC11" s="18" t="s">
        <v>117</v>
      </c>
      <c r="BD11" s="18" t="s">
        <v>125</v>
      </c>
      <c r="BE11" s="18" t="s">
        <v>126</v>
      </c>
      <c r="BF11" s="18" t="s">
        <v>94</v>
      </c>
      <c r="BG11" s="18" t="s">
        <v>99</v>
      </c>
      <c r="BH11" s="18" t="s">
        <v>100</v>
      </c>
      <c r="BI11" s="18" t="s">
        <v>101</v>
      </c>
      <c r="BJ11" s="18" t="s">
        <v>105</v>
      </c>
      <c r="BK11" s="18" t="s">
        <v>117</v>
      </c>
      <c r="BL11" s="18" t="s">
        <v>125</v>
      </c>
      <c r="BM11" s="18" t="s">
        <v>126</v>
      </c>
      <c r="BN11" s="18" t="s">
        <v>94</v>
      </c>
      <c r="BO11" s="18" t="s">
        <v>99</v>
      </c>
      <c r="BP11" s="18" t="s">
        <v>100</v>
      </c>
      <c r="BQ11" s="18" t="s">
        <v>101</v>
      </c>
      <c r="BR11" s="18" t="s">
        <v>105</v>
      </c>
      <c r="BS11" s="18" t="s">
        <v>117</v>
      </c>
      <c r="BT11" s="18" t="s">
        <v>125</v>
      </c>
      <c r="BU11" s="18" t="s">
        <v>126</v>
      </c>
      <c r="BV11" s="18" t="s">
        <v>94</v>
      </c>
      <c r="BW11" s="18" t="s">
        <v>99</v>
      </c>
      <c r="BX11" s="18" t="s">
        <v>100</v>
      </c>
      <c r="BY11" s="18" t="s">
        <v>101</v>
      </c>
      <c r="BZ11" s="18" t="s">
        <v>105</v>
      </c>
      <c r="CA11" s="18" t="s">
        <v>117</v>
      </c>
      <c r="CB11" s="18" t="s">
        <v>125</v>
      </c>
      <c r="CC11" s="18" t="s">
        <v>126</v>
      </c>
      <c r="CD11" s="18" t="s">
        <v>94</v>
      </c>
      <c r="CE11" s="18" t="s">
        <v>99</v>
      </c>
      <c r="CF11" s="18" t="s">
        <v>100</v>
      </c>
      <c r="CG11" s="18" t="s">
        <v>101</v>
      </c>
      <c r="CH11" s="18" t="s">
        <v>105</v>
      </c>
      <c r="CI11" s="18" t="s">
        <v>117</v>
      </c>
      <c r="CJ11" s="18" t="s">
        <v>125</v>
      </c>
      <c r="CK11" s="18" t="s">
        <v>126</v>
      </c>
      <c r="CL11" s="18" t="s">
        <v>94</v>
      </c>
      <c r="CM11" s="18" t="s">
        <v>99</v>
      </c>
      <c r="CN11" s="18" t="s">
        <v>100</v>
      </c>
      <c r="CO11" s="18" t="s">
        <v>101</v>
      </c>
      <c r="CP11" s="18" t="s">
        <v>105</v>
      </c>
      <c r="CQ11" s="18" t="s">
        <v>117</v>
      </c>
      <c r="CR11" s="18" t="s">
        <v>125</v>
      </c>
      <c r="CS11" s="18" t="s">
        <v>126</v>
      </c>
      <c r="CT11" s="18" t="s">
        <v>94</v>
      </c>
      <c r="CU11" s="18" t="s">
        <v>99</v>
      </c>
      <c r="CV11" s="18" t="s">
        <v>100</v>
      </c>
      <c r="CW11" s="18" t="s">
        <v>101</v>
      </c>
      <c r="CX11" s="18" t="s">
        <v>105</v>
      </c>
      <c r="CY11" s="18" t="s">
        <v>117</v>
      </c>
      <c r="CZ11" s="18" t="s">
        <v>125</v>
      </c>
      <c r="DA11" s="18" t="s">
        <v>126</v>
      </c>
      <c r="DB11" s="18" t="s">
        <v>94</v>
      </c>
      <c r="DC11" s="18" t="s">
        <v>99</v>
      </c>
      <c r="DD11" s="18" t="s">
        <v>100</v>
      </c>
      <c r="DE11" s="18" t="s">
        <v>101</v>
      </c>
      <c r="DF11" s="18" t="s">
        <v>105</v>
      </c>
      <c r="DG11" s="18" t="s">
        <v>117</v>
      </c>
      <c r="DH11" s="18" t="s">
        <v>125</v>
      </c>
      <c r="DI11" s="18" t="s">
        <v>126</v>
      </c>
      <c r="DJ11" s="18" t="s">
        <v>94</v>
      </c>
      <c r="DK11" s="18" t="s">
        <v>99</v>
      </c>
      <c r="DL11" s="18" t="s">
        <v>100</v>
      </c>
      <c r="DM11" s="18" t="s">
        <v>101</v>
      </c>
      <c r="DN11" s="18" t="s">
        <v>105</v>
      </c>
      <c r="DO11" s="18" t="s">
        <v>117</v>
      </c>
      <c r="DP11" s="18" t="s">
        <v>125</v>
      </c>
      <c r="DQ11" s="18" t="s">
        <v>126</v>
      </c>
      <c r="DR11" s="18" t="s">
        <v>94</v>
      </c>
      <c r="DS11" s="18" t="s">
        <v>99</v>
      </c>
      <c r="DT11" s="18" t="s">
        <v>100</v>
      </c>
      <c r="DU11" s="18" t="s">
        <v>101</v>
      </c>
      <c r="DV11" s="18" t="s">
        <v>105</v>
      </c>
      <c r="DW11" s="18" t="s">
        <v>117</v>
      </c>
      <c r="DX11" s="18" t="s">
        <v>125</v>
      </c>
      <c r="DY11" s="18" t="s">
        <v>126</v>
      </c>
      <c r="DZ11" s="18" t="s">
        <v>94</v>
      </c>
      <c r="EA11" s="18" t="s">
        <v>99</v>
      </c>
      <c r="EB11" s="18" t="s">
        <v>100</v>
      </c>
      <c r="EC11" s="18" t="s">
        <v>101</v>
      </c>
      <c r="ED11" s="18" t="s">
        <v>105</v>
      </c>
      <c r="EE11" s="18" t="s">
        <v>117</v>
      </c>
      <c r="EF11" s="18" t="s">
        <v>125</v>
      </c>
      <c r="EG11" s="18" t="s">
        <v>126</v>
      </c>
      <c r="EH11" s="50" t="s">
        <v>94</v>
      </c>
      <c r="EI11" s="18" t="s">
        <v>99</v>
      </c>
      <c r="EJ11" s="18" t="s">
        <v>100</v>
      </c>
      <c r="EK11" s="18" t="s">
        <v>101</v>
      </c>
      <c r="EL11" s="18" t="s">
        <v>105</v>
      </c>
      <c r="EM11" s="18" t="s">
        <v>117</v>
      </c>
      <c r="EN11" s="18" t="s">
        <v>125</v>
      </c>
      <c r="EO11" s="117" t="s">
        <v>126</v>
      </c>
    </row>
    <row r="12" spans="1:145">
      <c r="A12" s="118">
        <v>1</v>
      </c>
      <c r="B12" s="18">
        <v>2</v>
      </c>
      <c r="C12" s="18">
        <v>3</v>
      </c>
      <c r="D12" s="18">
        <v>4</v>
      </c>
      <c r="E12" s="18">
        <v>5</v>
      </c>
      <c r="F12" s="18">
        <v>6</v>
      </c>
      <c r="G12" s="18">
        <v>7</v>
      </c>
      <c r="H12" s="18">
        <v>8</v>
      </c>
      <c r="I12" s="18">
        <v>9</v>
      </c>
      <c r="J12" s="18">
        <v>10</v>
      </c>
      <c r="K12" s="18">
        <v>11</v>
      </c>
      <c r="L12" s="18">
        <v>12</v>
      </c>
      <c r="M12" s="18">
        <v>13</v>
      </c>
      <c r="N12" s="18">
        <v>14</v>
      </c>
      <c r="O12" s="18">
        <v>15</v>
      </c>
      <c r="P12" s="18">
        <v>16</v>
      </c>
      <c r="Q12" s="18">
        <v>17</v>
      </c>
      <c r="R12" s="18">
        <v>18</v>
      </c>
      <c r="S12" s="18">
        <v>19</v>
      </c>
      <c r="T12" s="18">
        <v>20</v>
      </c>
      <c r="U12" s="18">
        <v>21</v>
      </c>
      <c r="V12" s="18">
        <v>22</v>
      </c>
      <c r="W12" s="18">
        <v>23</v>
      </c>
      <c r="X12" s="18">
        <v>24</v>
      </c>
      <c r="Y12" s="18">
        <v>25</v>
      </c>
      <c r="Z12" s="18">
        <v>26</v>
      </c>
      <c r="AA12" s="18">
        <v>27</v>
      </c>
      <c r="AB12" s="18">
        <v>28</v>
      </c>
      <c r="AC12" s="18">
        <v>29</v>
      </c>
      <c r="AD12" s="18">
        <v>30</v>
      </c>
      <c r="AE12" s="18">
        <v>31</v>
      </c>
      <c r="AF12" s="18">
        <v>32</v>
      </c>
      <c r="AG12" s="18">
        <v>33</v>
      </c>
      <c r="AH12" s="18">
        <v>34</v>
      </c>
      <c r="AI12" s="18">
        <v>35</v>
      </c>
      <c r="AJ12" s="18">
        <v>36</v>
      </c>
      <c r="AK12" s="18">
        <v>37</v>
      </c>
      <c r="AL12" s="18">
        <v>38</v>
      </c>
      <c r="AM12" s="18">
        <v>39</v>
      </c>
      <c r="AN12" s="18">
        <v>40</v>
      </c>
      <c r="AO12" s="18">
        <v>41</v>
      </c>
      <c r="AP12" s="18">
        <v>42</v>
      </c>
      <c r="AQ12" s="18">
        <v>43</v>
      </c>
      <c r="AR12" s="18">
        <v>44</v>
      </c>
      <c r="AS12" s="18">
        <v>45</v>
      </c>
      <c r="AT12" s="18">
        <v>46</v>
      </c>
      <c r="AU12" s="18">
        <v>47</v>
      </c>
      <c r="AV12" s="18">
        <v>48</v>
      </c>
      <c r="AW12" s="18">
        <v>49</v>
      </c>
      <c r="AX12" s="18">
        <v>50</v>
      </c>
      <c r="AY12" s="18">
        <v>51</v>
      </c>
      <c r="AZ12" s="18">
        <v>52</v>
      </c>
      <c r="BA12" s="18">
        <v>53</v>
      </c>
      <c r="BB12" s="18">
        <v>54</v>
      </c>
      <c r="BC12" s="18">
        <v>55</v>
      </c>
      <c r="BD12" s="18">
        <v>56</v>
      </c>
      <c r="BE12" s="18">
        <v>57</v>
      </c>
      <c r="BF12" s="18">
        <v>58</v>
      </c>
      <c r="BG12" s="18">
        <v>59</v>
      </c>
      <c r="BH12" s="18">
        <v>60</v>
      </c>
      <c r="BI12" s="18">
        <v>61</v>
      </c>
      <c r="BJ12" s="18">
        <v>62</v>
      </c>
      <c r="BK12" s="18">
        <v>63</v>
      </c>
      <c r="BL12" s="18">
        <v>64</v>
      </c>
      <c r="BM12" s="18">
        <v>65</v>
      </c>
      <c r="BN12" s="18">
        <v>66</v>
      </c>
      <c r="BO12" s="18">
        <v>67</v>
      </c>
      <c r="BP12" s="18">
        <v>68</v>
      </c>
      <c r="BQ12" s="18">
        <v>69</v>
      </c>
      <c r="BR12" s="18">
        <v>70</v>
      </c>
      <c r="BS12" s="18">
        <v>71</v>
      </c>
      <c r="BT12" s="18">
        <v>72</v>
      </c>
      <c r="BU12" s="18">
        <v>73</v>
      </c>
      <c r="BV12" s="18">
        <v>74</v>
      </c>
      <c r="BW12" s="18">
        <v>75</v>
      </c>
      <c r="BX12" s="18">
        <v>76</v>
      </c>
      <c r="BY12" s="18">
        <v>77</v>
      </c>
      <c r="BZ12" s="18">
        <v>78</v>
      </c>
      <c r="CA12" s="18">
        <v>79</v>
      </c>
      <c r="CB12" s="18">
        <v>80</v>
      </c>
      <c r="CC12" s="18">
        <v>81</v>
      </c>
      <c r="CD12" s="18">
        <v>82</v>
      </c>
      <c r="CE12" s="18">
        <v>83</v>
      </c>
      <c r="CF12" s="18">
        <v>84</v>
      </c>
      <c r="CG12" s="18">
        <v>85</v>
      </c>
      <c r="CH12" s="18">
        <v>86</v>
      </c>
      <c r="CI12" s="18">
        <v>87</v>
      </c>
      <c r="CJ12" s="18">
        <v>88</v>
      </c>
      <c r="CK12" s="18">
        <v>89</v>
      </c>
      <c r="CL12" s="18">
        <v>90</v>
      </c>
      <c r="CM12" s="18">
        <v>91</v>
      </c>
      <c r="CN12" s="18">
        <v>92</v>
      </c>
      <c r="CO12" s="18">
        <v>93</v>
      </c>
      <c r="CP12" s="18">
        <v>94</v>
      </c>
      <c r="CQ12" s="18">
        <v>95</v>
      </c>
      <c r="CR12" s="18">
        <v>96</v>
      </c>
      <c r="CS12" s="18">
        <v>97</v>
      </c>
      <c r="CT12" s="18">
        <v>98</v>
      </c>
      <c r="CU12" s="18">
        <v>99</v>
      </c>
      <c r="CV12" s="18">
        <v>100</v>
      </c>
      <c r="CW12" s="18">
        <v>101</v>
      </c>
      <c r="CX12" s="18">
        <v>102</v>
      </c>
      <c r="CY12" s="18">
        <v>103</v>
      </c>
      <c r="CZ12" s="18">
        <v>104</v>
      </c>
      <c r="DA12" s="18">
        <v>105</v>
      </c>
      <c r="DB12" s="18">
        <v>106</v>
      </c>
      <c r="DC12" s="18">
        <v>107</v>
      </c>
      <c r="DD12" s="18">
        <v>108</v>
      </c>
      <c r="DE12" s="18">
        <v>109</v>
      </c>
      <c r="DF12" s="18">
        <v>110</v>
      </c>
      <c r="DG12" s="18">
        <v>111</v>
      </c>
      <c r="DH12" s="18">
        <v>112</v>
      </c>
      <c r="DI12" s="18">
        <v>113</v>
      </c>
      <c r="DJ12" s="18">
        <v>114</v>
      </c>
      <c r="DK12" s="18">
        <v>115</v>
      </c>
      <c r="DL12" s="18">
        <v>116</v>
      </c>
      <c r="DM12" s="18">
        <v>117</v>
      </c>
      <c r="DN12" s="18">
        <v>118</v>
      </c>
      <c r="DO12" s="18">
        <v>119</v>
      </c>
      <c r="DP12" s="18">
        <v>120</v>
      </c>
      <c r="DQ12" s="18">
        <v>121</v>
      </c>
      <c r="DR12" s="18">
        <v>122</v>
      </c>
      <c r="DS12" s="18">
        <v>123</v>
      </c>
      <c r="DT12" s="18">
        <v>124</v>
      </c>
      <c r="DU12" s="18">
        <v>125</v>
      </c>
      <c r="DV12" s="18">
        <v>126</v>
      </c>
      <c r="DW12" s="18">
        <v>127</v>
      </c>
      <c r="DX12" s="18">
        <v>128</v>
      </c>
      <c r="DY12" s="18">
        <v>129</v>
      </c>
      <c r="DZ12" s="18">
        <v>130</v>
      </c>
      <c r="EA12" s="18">
        <v>131</v>
      </c>
      <c r="EB12" s="18">
        <v>132</v>
      </c>
      <c r="EC12" s="18">
        <v>133</v>
      </c>
      <c r="ED12" s="18">
        <v>134</v>
      </c>
      <c r="EE12" s="18">
        <v>135</v>
      </c>
      <c r="EF12" s="18">
        <v>136</v>
      </c>
      <c r="EG12" s="18">
        <v>137</v>
      </c>
      <c r="EH12" s="18">
        <v>138</v>
      </c>
      <c r="EI12" s="18">
        <v>139</v>
      </c>
      <c r="EJ12" s="18">
        <v>140</v>
      </c>
      <c r="EK12" s="18">
        <v>141</v>
      </c>
      <c r="EL12" s="18">
        <v>142</v>
      </c>
      <c r="EM12" s="18">
        <v>143</v>
      </c>
      <c r="EN12" s="18">
        <v>144</v>
      </c>
      <c r="EO12" s="117">
        <v>145</v>
      </c>
    </row>
    <row r="13" spans="1:145" ht="14.25">
      <c r="A13" s="119" t="s">
        <v>29</v>
      </c>
      <c r="B13" s="91"/>
      <c r="C13" s="92"/>
      <c r="D13" s="92"/>
      <c r="E13" s="92"/>
      <c r="F13" s="92"/>
      <c r="G13" s="92"/>
      <c r="H13" s="92"/>
      <c r="I13" s="92"/>
      <c r="J13" s="91"/>
      <c r="K13" s="92"/>
      <c r="L13" s="92"/>
      <c r="M13" s="92"/>
      <c r="N13" s="92"/>
      <c r="O13" s="92"/>
      <c r="P13" s="92"/>
      <c r="Q13" s="93"/>
      <c r="R13" s="91"/>
      <c r="S13" s="92"/>
      <c r="T13" s="92"/>
      <c r="U13" s="92"/>
      <c r="V13" s="92"/>
      <c r="W13" s="92"/>
      <c r="X13" s="92"/>
      <c r="Y13" s="93"/>
      <c r="Z13" s="91"/>
      <c r="AA13" s="92"/>
      <c r="AB13" s="92"/>
      <c r="AC13" s="92"/>
      <c r="AD13" s="92"/>
      <c r="AE13" s="92"/>
      <c r="AF13" s="92"/>
      <c r="AG13" s="93"/>
      <c r="AH13" s="91"/>
      <c r="AI13" s="92"/>
      <c r="AJ13" s="92"/>
      <c r="AK13" s="92"/>
      <c r="AL13" s="92"/>
      <c r="AM13" s="92"/>
      <c r="AN13" s="92"/>
      <c r="AO13" s="93"/>
      <c r="AP13" s="91"/>
      <c r="AQ13" s="92"/>
      <c r="AR13" s="92"/>
      <c r="AS13" s="92"/>
      <c r="AT13" s="92"/>
      <c r="AU13" s="92"/>
      <c r="AV13" s="92"/>
      <c r="AW13" s="93"/>
      <c r="AX13" s="91"/>
      <c r="AY13" s="92"/>
      <c r="AZ13" s="92"/>
      <c r="BA13" s="92"/>
      <c r="BB13" s="92"/>
      <c r="BC13" s="92"/>
      <c r="BD13" s="92"/>
      <c r="BE13" s="93"/>
      <c r="BF13" s="91"/>
      <c r="BG13" s="92"/>
      <c r="BH13" s="92"/>
      <c r="BI13" s="92"/>
      <c r="BJ13" s="92"/>
      <c r="BK13" s="92"/>
      <c r="BL13" s="92"/>
      <c r="BM13" s="93"/>
      <c r="BN13" s="91"/>
      <c r="BO13" s="92"/>
      <c r="BP13" s="92"/>
      <c r="BQ13" s="92"/>
      <c r="BR13" s="92"/>
      <c r="BS13" s="92"/>
      <c r="BT13" s="92"/>
      <c r="BU13" s="93"/>
      <c r="BV13" s="91"/>
      <c r="BW13" s="92"/>
      <c r="BX13" s="92"/>
      <c r="BY13" s="92"/>
      <c r="BZ13" s="92"/>
      <c r="CA13" s="92"/>
      <c r="CB13" s="92"/>
      <c r="CC13" s="93"/>
      <c r="CD13" s="91"/>
      <c r="CE13" s="92"/>
      <c r="CF13" s="92"/>
      <c r="CG13" s="92"/>
      <c r="CH13" s="92"/>
      <c r="CI13" s="92"/>
      <c r="CJ13" s="92"/>
      <c r="CK13" s="93"/>
      <c r="CL13" s="91"/>
      <c r="CM13" s="92"/>
      <c r="CN13" s="92"/>
      <c r="CO13" s="92"/>
      <c r="CP13" s="92"/>
      <c r="CQ13" s="92"/>
      <c r="CR13" s="92"/>
      <c r="CS13" s="93"/>
      <c r="CT13" s="91"/>
      <c r="CU13" s="92"/>
      <c r="CV13" s="92"/>
      <c r="CW13" s="92"/>
      <c r="CX13" s="92"/>
      <c r="CY13" s="92"/>
      <c r="CZ13" s="92"/>
      <c r="DA13" s="93"/>
      <c r="DB13" s="91"/>
      <c r="DC13" s="92"/>
      <c r="DD13" s="92"/>
      <c r="DE13" s="92"/>
      <c r="DF13" s="92"/>
      <c r="DG13" s="92"/>
      <c r="DH13" s="92"/>
      <c r="DI13" s="93"/>
      <c r="DJ13" s="91"/>
      <c r="DK13" s="92"/>
      <c r="DL13" s="92"/>
      <c r="DM13" s="92"/>
      <c r="DN13" s="92"/>
      <c r="DO13" s="92"/>
      <c r="DP13" s="92"/>
      <c r="DQ13" s="93"/>
      <c r="DR13" s="91"/>
      <c r="DS13" s="92"/>
      <c r="DT13" s="92"/>
      <c r="DU13" s="92"/>
      <c r="DV13" s="92"/>
      <c r="DW13" s="92"/>
      <c r="DX13" s="92"/>
      <c r="DY13" s="93"/>
      <c r="DZ13" s="91"/>
      <c r="EA13" s="94"/>
      <c r="EB13" s="92"/>
      <c r="EC13" s="92"/>
      <c r="ED13" s="92"/>
      <c r="EE13" s="92"/>
      <c r="EF13" s="92"/>
      <c r="EG13" s="93"/>
      <c r="EH13" s="92"/>
      <c r="EI13" s="92"/>
      <c r="EJ13" s="94"/>
      <c r="EK13" s="92"/>
      <c r="EL13" s="92"/>
      <c r="EM13" s="92"/>
      <c r="EN13" s="92"/>
      <c r="EO13" s="120"/>
    </row>
    <row r="14" spans="1:145">
      <c r="A14" s="23" t="s">
        <v>30</v>
      </c>
      <c r="B14" s="95">
        <v>3573</v>
      </c>
      <c r="C14" s="96">
        <v>3617.53</v>
      </c>
      <c r="D14" s="96">
        <v>3673.93</v>
      </c>
      <c r="E14" s="96">
        <v>3734.52</v>
      </c>
      <c r="F14" s="96">
        <v>3734</v>
      </c>
      <c r="G14" s="42">
        <v>3734.52</v>
      </c>
      <c r="H14" s="42">
        <v>1237.92</v>
      </c>
      <c r="I14" s="42">
        <v>1758.8717830000001</v>
      </c>
      <c r="J14" s="95">
        <v>3343</v>
      </c>
      <c r="K14" s="96">
        <v>3882.5</v>
      </c>
      <c r="L14" s="96">
        <v>4592.5</v>
      </c>
      <c r="M14" s="96">
        <v>5242.5</v>
      </c>
      <c r="N14" s="96">
        <v>5543</v>
      </c>
      <c r="O14" s="42">
        <v>5842.5</v>
      </c>
      <c r="P14" s="42">
        <v>5970</v>
      </c>
      <c r="Q14" s="43">
        <v>6075.9117500000002</v>
      </c>
      <c r="R14" s="95">
        <v>705</v>
      </c>
      <c r="S14" s="96">
        <v>737.31</v>
      </c>
      <c r="T14" s="96">
        <v>803.79</v>
      </c>
      <c r="U14" s="96">
        <v>922.14</v>
      </c>
      <c r="V14" s="96">
        <v>1145</v>
      </c>
      <c r="W14" s="42">
        <v>1564.6299999999999</v>
      </c>
      <c r="X14" s="42">
        <v>1963.05</v>
      </c>
      <c r="Y14" s="43">
        <v>2683.17</v>
      </c>
      <c r="Z14" s="95">
        <v>1603</v>
      </c>
      <c r="AA14" s="96">
        <v>2580.4</v>
      </c>
      <c r="AB14" s="96">
        <v>3098.4</v>
      </c>
      <c r="AC14" s="96">
        <v>3098.4</v>
      </c>
      <c r="AD14" s="96">
        <v>3370</v>
      </c>
      <c r="AE14" s="42">
        <v>3370.4</v>
      </c>
      <c r="AF14" s="42">
        <v>3370.4</v>
      </c>
      <c r="AG14" s="43">
        <v>3182.65</v>
      </c>
      <c r="AH14" s="95" t="s">
        <v>5</v>
      </c>
      <c r="AI14" s="96">
        <v>0</v>
      </c>
      <c r="AJ14" s="96">
        <v>0</v>
      </c>
      <c r="AK14" s="96">
        <v>0</v>
      </c>
      <c r="AL14" s="96">
        <v>0</v>
      </c>
      <c r="AM14" s="96">
        <v>0</v>
      </c>
      <c r="AN14" s="96">
        <v>0</v>
      </c>
      <c r="AO14" s="97">
        <v>0</v>
      </c>
      <c r="AP14" s="95">
        <v>9224</v>
      </c>
      <c r="AQ14" s="96">
        <v>10817.74</v>
      </c>
      <c r="AR14" s="96">
        <v>12168.62</v>
      </c>
      <c r="AS14" s="96">
        <v>12997.56</v>
      </c>
      <c r="AT14" s="96">
        <v>13792</v>
      </c>
      <c r="AU14" s="42">
        <f>G14+O14+W14+AE14+AM14</f>
        <v>14512.05</v>
      </c>
      <c r="AV14" s="42">
        <f t="shared" ref="AV14:AW29" si="0">H14+P14+X14+AF14+AN14</f>
        <v>12541.369999999999</v>
      </c>
      <c r="AW14" s="42">
        <f t="shared" si="0"/>
        <v>13700.603533</v>
      </c>
      <c r="AX14" s="95">
        <v>7755</v>
      </c>
      <c r="AY14" s="96">
        <v>5600.28</v>
      </c>
      <c r="AZ14" s="96">
        <v>7796.79</v>
      </c>
      <c r="BA14" s="96">
        <v>6370.8</v>
      </c>
      <c r="BB14" s="96">
        <v>3261</v>
      </c>
      <c r="BC14" s="42">
        <v>7070.17</v>
      </c>
      <c r="BD14" s="42">
        <v>2372.4300000000003</v>
      </c>
      <c r="BE14" s="43">
        <v>1109.0500000000002</v>
      </c>
      <c r="BF14" s="95">
        <v>25678</v>
      </c>
      <c r="BG14" s="96">
        <v>26567.85</v>
      </c>
      <c r="BH14" s="96">
        <v>29441.119999999999</v>
      </c>
      <c r="BI14" s="96">
        <v>35924.33</v>
      </c>
      <c r="BJ14" s="96">
        <v>39934</v>
      </c>
      <c r="BK14" s="42">
        <v>38476.199999999997</v>
      </c>
      <c r="BL14" s="42">
        <v>25796.34</v>
      </c>
      <c r="BM14" s="43">
        <v>37554.11</v>
      </c>
      <c r="BN14" s="95">
        <v>2303</v>
      </c>
      <c r="BO14" s="96">
        <v>3077.21</v>
      </c>
      <c r="BP14" s="96">
        <v>2044.79</v>
      </c>
      <c r="BQ14" s="96">
        <v>2252.9865</v>
      </c>
      <c r="BR14" s="96">
        <v>2661</v>
      </c>
      <c r="BS14" s="98">
        <v>3423.6690000000017</v>
      </c>
      <c r="BT14" s="98">
        <v>4178.6790000000001</v>
      </c>
      <c r="BU14" s="99">
        <v>3106.6099999999997</v>
      </c>
      <c r="BV14" s="95">
        <v>6703</v>
      </c>
      <c r="BW14" s="96">
        <v>16512.23</v>
      </c>
      <c r="BX14" s="96">
        <v>19621.02</v>
      </c>
      <c r="BY14" s="96">
        <v>18100.98</v>
      </c>
      <c r="BZ14" s="96">
        <v>10300</v>
      </c>
      <c r="CA14" s="42">
        <v>5244.0599999999995</v>
      </c>
      <c r="CB14" s="42">
        <v>2561.0700000000002</v>
      </c>
      <c r="CC14" s="43">
        <v>5535.52</v>
      </c>
      <c r="CD14" s="95" t="s">
        <v>5</v>
      </c>
      <c r="CE14" s="96">
        <v>0</v>
      </c>
      <c r="CF14" s="96">
        <v>0</v>
      </c>
      <c r="CG14" s="96">
        <v>0</v>
      </c>
      <c r="CH14" s="96">
        <v>0</v>
      </c>
      <c r="CI14" s="96">
        <v>0</v>
      </c>
      <c r="CJ14" s="96">
        <v>0</v>
      </c>
      <c r="CK14" s="97">
        <v>0</v>
      </c>
      <c r="CL14" s="95">
        <v>42439</v>
      </c>
      <c r="CM14" s="96">
        <v>51757.57</v>
      </c>
      <c r="CN14" s="96">
        <v>58903.72</v>
      </c>
      <c r="CO14" s="96">
        <v>62649.0965</v>
      </c>
      <c r="CP14" s="96">
        <v>56156</v>
      </c>
      <c r="CQ14" s="98">
        <f>BC14+BK14+BS14+CA14+CI14</f>
        <v>54214.098999999995</v>
      </c>
      <c r="CR14" s="98">
        <f t="shared" ref="CR14:CS29" si="1">BD14+BL14+BT14+CB14+CJ14</f>
        <v>34908.519</v>
      </c>
      <c r="CS14" s="98">
        <f t="shared" si="1"/>
        <v>47305.290000000008</v>
      </c>
      <c r="CT14" s="95">
        <v>2638</v>
      </c>
      <c r="CU14" s="96">
        <v>2879</v>
      </c>
      <c r="CV14" s="96">
        <v>3178.33</v>
      </c>
      <c r="CW14" s="96">
        <v>3644.0729999999999</v>
      </c>
      <c r="CX14" s="96">
        <v>3620</v>
      </c>
      <c r="CY14" s="42">
        <v>3730.4624800000001</v>
      </c>
      <c r="CZ14" s="42">
        <v>2423.4390000000003</v>
      </c>
      <c r="DA14" s="43">
        <v>3232.5947999999999</v>
      </c>
      <c r="DB14" s="95">
        <v>39801</v>
      </c>
      <c r="DC14" s="96">
        <v>48878.57</v>
      </c>
      <c r="DD14" s="96">
        <v>55725.39</v>
      </c>
      <c r="DE14" s="96">
        <v>59005.023500000003</v>
      </c>
      <c r="DF14" s="96">
        <v>52536</v>
      </c>
      <c r="DG14" s="98">
        <f>CQ14-CY14</f>
        <v>50483.636519999993</v>
      </c>
      <c r="DH14" s="98">
        <f>CR14-CZ14</f>
        <v>32485.08</v>
      </c>
      <c r="DI14" s="98">
        <f t="shared" ref="DI14:DI29" si="2">CS14-DA14</f>
        <v>44072.695200000009</v>
      </c>
      <c r="DJ14" s="95">
        <v>54241.1</v>
      </c>
      <c r="DK14" s="96">
        <v>59677.440000000002</v>
      </c>
      <c r="DL14" s="96">
        <v>64011.3</v>
      </c>
      <c r="DM14" s="96">
        <v>70421</v>
      </c>
      <c r="DN14" s="96">
        <v>68439.149999999994</v>
      </c>
      <c r="DO14" s="98">
        <v>72919.240000000005</v>
      </c>
      <c r="DP14" s="98">
        <v>41913.67</v>
      </c>
      <c r="DQ14" s="99">
        <v>44352.739999999991</v>
      </c>
      <c r="DR14" s="100">
        <v>928.2</v>
      </c>
      <c r="DS14" s="98">
        <v>1013.74</v>
      </c>
      <c r="DT14" s="98">
        <v>1065.46</v>
      </c>
      <c r="DU14" s="98">
        <v>1048.6165881861984</v>
      </c>
      <c r="DV14" s="98">
        <v>1029.7</v>
      </c>
      <c r="DW14" s="98">
        <v>1089.9887921704258</v>
      </c>
      <c r="DX14" s="98">
        <v>1039.7133837917406</v>
      </c>
      <c r="DY14" s="99">
        <v>1046.2700064616372</v>
      </c>
      <c r="DZ14" s="95" t="s">
        <v>5</v>
      </c>
      <c r="EA14" s="96" t="s">
        <v>5</v>
      </c>
      <c r="EB14" s="96" t="s">
        <v>5</v>
      </c>
      <c r="EC14" s="98">
        <v>107.90703134170678</v>
      </c>
      <c r="ED14" s="98">
        <v>105.2</v>
      </c>
      <c r="EE14" s="98">
        <v>106.17349440198041</v>
      </c>
      <c r="EF14" s="98">
        <v>0</v>
      </c>
      <c r="EG14" s="99">
        <v>183.23536200032547</v>
      </c>
      <c r="EH14" s="98">
        <v>928.2</v>
      </c>
      <c r="EI14" s="98">
        <v>1013.74</v>
      </c>
      <c r="EJ14" s="98">
        <v>1065.46</v>
      </c>
      <c r="EK14" s="98">
        <v>1156.5236195279053</v>
      </c>
      <c r="EL14" s="98">
        <v>1134.9000000000001</v>
      </c>
      <c r="EM14" s="98">
        <v>1196.1622865724062</v>
      </c>
      <c r="EN14" s="98">
        <v>1039.7133837917406</v>
      </c>
      <c r="EO14" s="121">
        <v>1229.5053684619627</v>
      </c>
    </row>
    <row r="15" spans="1:145">
      <c r="A15" s="23" t="s">
        <v>31</v>
      </c>
      <c r="B15" s="91" t="s">
        <v>5</v>
      </c>
      <c r="C15" s="92">
        <v>0</v>
      </c>
      <c r="D15" s="92">
        <v>0</v>
      </c>
      <c r="E15" s="92">
        <v>0</v>
      </c>
      <c r="F15" s="92">
        <v>0</v>
      </c>
      <c r="G15" s="44">
        <v>0</v>
      </c>
      <c r="H15" s="44">
        <v>0</v>
      </c>
      <c r="I15" s="44">
        <v>0</v>
      </c>
      <c r="J15" s="91" t="s">
        <v>5</v>
      </c>
      <c r="K15" s="92">
        <v>0</v>
      </c>
      <c r="L15" s="92">
        <v>0</v>
      </c>
      <c r="M15" s="92">
        <v>0</v>
      </c>
      <c r="N15" s="92">
        <v>0</v>
      </c>
      <c r="O15" s="44">
        <v>0</v>
      </c>
      <c r="P15" s="44">
        <v>0</v>
      </c>
      <c r="Q15" s="45">
        <v>0</v>
      </c>
      <c r="R15" s="91">
        <v>61</v>
      </c>
      <c r="S15" s="92">
        <v>83.3</v>
      </c>
      <c r="T15" s="92">
        <v>94.74</v>
      </c>
      <c r="U15" s="92">
        <v>95.135000000000005</v>
      </c>
      <c r="V15" s="92">
        <v>120</v>
      </c>
      <c r="W15" s="44">
        <v>119.81</v>
      </c>
      <c r="X15" s="44">
        <v>120.51</v>
      </c>
      <c r="Y15" s="45">
        <v>104.87</v>
      </c>
      <c r="Z15" s="91" t="s">
        <v>5</v>
      </c>
      <c r="AA15" s="92">
        <v>0</v>
      </c>
      <c r="AB15" s="92">
        <v>0</v>
      </c>
      <c r="AC15" s="92">
        <v>0</v>
      </c>
      <c r="AD15" s="92">
        <v>0</v>
      </c>
      <c r="AE15" s="44">
        <v>0</v>
      </c>
      <c r="AF15" s="44">
        <v>0</v>
      </c>
      <c r="AG15" s="45">
        <v>0</v>
      </c>
      <c r="AH15" s="91" t="s">
        <v>5</v>
      </c>
      <c r="AI15" s="92">
        <v>0</v>
      </c>
      <c r="AJ15" s="92">
        <v>0</v>
      </c>
      <c r="AK15" s="92">
        <v>0</v>
      </c>
      <c r="AL15" s="92">
        <v>0</v>
      </c>
      <c r="AM15" s="92">
        <v>0</v>
      </c>
      <c r="AN15" s="92">
        <v>0</v>
      </c>
      <c r="AO15" s="93">
        <v>0</v>
      </c>
      <c r="AP15" s="91">
        <v>61</v>
      </c>
      <c r="AQ15" s="92">
        <v>83.3</v>
      </c>
      <c r="AR15" s="92">
        <v>94.74</v>
      </c>
      <c r="AS15" s="92">
        <v>95.135000000000005</v>
      </c>
      <c r="AT15" s="92">
        <v>120</v>
      </c>
      <c r="AU15" s="92">
        <f t="shared" ref="AU15:AW53" si="3">G15+O15+W15+AE15+AM15</f>
        <v>119.81</v>
      </c>
      <c r="AV15" s="92">
        <f t="shared" si="0"/>
        <v>120.51</v>
      </c>
      <c r="AW15" s="93">
        <f t="shared" si="0"/>
        <v>104.87</v>
      </c>
      <c r="AX15" s="91" t="s">
        <v>5</v>
      </c>
      <c r="AY15" s="92">
        <v>0</v>
      </c>
      <c r="AZ15" s="92">
        <v>0</v>
      </c>
      <c r="BA15" s="92">
        <v>0</v>
      </c>
      <c r="BB15" s="92">
        <v>0</v>
      </c>
      <c r="BC15" s="44">
        <v>0</v>
      </c>
      <c r="BD15" s="44">
        <v>0</v>
      </c>
      <c r="BE15" s="45">
        <v>0</v>
      </c>
      <c r="BF15" s="91" t="s">
        <v>5</v>
      </c>
      <c r="BG15" s="92">
        <v>0</v>
      </c>
      <c r="BH15" s="92">
        <v>0</v>
      </c>
      <c r="BI15" s="92">
        <v>0</v>
      </c>
      <c r="BJ15" s="92">
        <v>0</v>
      </c>
      <c r="BK15" s="44">
        <v>0</v>
      </c>
      <c r="BL15" s="44">
        <v>0</v>
      </c>
      <c r="BM15" s="45">
        <v>0</v>
      </c>
      <c r="BN15" s="91">
        <v>175</v>
      </c>
      <c r="BO15" s="92">
        <v>233.97</v>
      </c>
      <c r="BP15" s="92">
        <v>222.98</v>
      </c>
      <c r="BQ15" s="92">
        <v>224.45774999999995</v>
      </c>
      <c r="BR15" s="92">
        <v>291</v>
      </c>
      <c r="BS15" s="101">
        <v>290.9777499999999</v>
      </c>
      <c r="BT15" s="101">
        <v>292.96049999999991</v>
      </c>
      <c r="BU15" s="102">
        <v>18.440000000000001</v>
      </c>
      <c r="BV15" s="91" t="s">
        <v>5</v>
      </c>
      <c r="BW15" s="92">
        <v>0</v>
      </c>
      <c r="BX15" s="92">
        <v>0</v>
      </c>
      <c r="BY15" s="92">
        <v>0</v>
      </c>
      <c r="BZ15" s="92">
        <v>0</v>
      </c>
      <c r="CA15" s="44">
        <v>0</v>
      </c>
      <c r="CB15" s="44">
        <v>0</v>
      </c>
      <c r="CC15" s="45">
        <v>0</v>
      </c>
      <c r="CD15" s="91" t="s">
        <v>5</v>
      </c>
      <c r="CE15" s="92">
        <v>0</v>
      </c>
      <c r="CF15" s="92">
        <v>0</v>
      </c>
      <c r="CG15" s="92">
        <v>0</v>
      </c>
      <c r="CH15" s="92">
        <v>0</v>
      </c>
      <c r="CI15" s="92">
        <v>0</v>
      </c>
      <c r="CJ15" s="92">
        <v>0</v>
      </c>
      <c r="CK15" s="93">
        <v>0</v>
      </c>
      <c r="CL15" s="91">
        <v>175</v>
      </c>
      <c r="CM15" s="92">
        <v>233.97</v>
      </c>
      <c r="CN15" s="92">
        <v>222.98</v>
      </c>
      <c r="CO15" s="92">
        <v>224.45774999999995</v>
      </c>
      <c r="CP15" s="92">
        <v>291</v>
      </c>
      <c r="CQ15" s="101">
        <f t="shared" ref="CQ15:CS53" si="4">BC15+BK15+BS15+CA15+CI15</f>
        <v>290.9777499999999</v>
      </c>
      <c r="CR15" s="101">
        <f t="shared" si="1"/>
        <v>292.96049999999991</v>
      </c>
      <c r="CS15" s="102">
        <f t="shared" si="1"/>
        <v>18.440000000000001</v>
      </c>
      <c r="CT15" s="91">
        <v>2</v>
      </c>
      <c r="CU15" s="92">
        <v>0</v>
      </c>
      <c r="CV15" s="92">
        <v>1.47</v>
      </c>
      <c r="CW15" s="92">
        <v>1.47</v>
      </c>
      <c r="CX15" s="92">
        <v>1</v>
      </c>
      <c r="CY15" s="44">
        <v>0</v>
      </c>
      <c r="CZ15" s="44">
        <v>0</v>
      </c>
      <c r="DA15" s="45">
        <v>0</v>
      </c>
      <c r="DB15" s="91">
        <v>173</v>
      </c>
      <c r="DC15" s="92">
        <v>233.97</v>
      </c>
      <c r="DD15" s="92">
        <v>221.51</v>
      </c>
      <c r="DE15" s="92">
        <v>222.98774999999995</v>
      </c>
      <c r="DF15" s="92">
        <v>290</v>
      </c>
      <c r="DG15" s="101">
        <f t="shared" ref="DG15:DI53" si="5">CQ15-CY15</f>
        <v>290.9777499999999</v>
      </c>
      <c r="DH15" s="101">
        <f t="shared" si="5"/>
        <v>292.96049999999991</v>
      </c>
      <c r="DI15" s="102">
        <f t="shared" si="2"/>
        <v>18.440000000000001</v>
      </c>
      <c r="DJ15" s="91">
        <v>271.5</v>
      </c>
      <c r="DK15" s="92">
        <v>311</v>
      </c>
      <c r="DL15" s="92">
        <v>360</v>
      </c>
      <c r="DM15" s="92">
        <v>436.05</v>
      </c>
      <c r="DN15" s="92">
        <v>470.93</v>
      </c>
      <c r="DO15" s="101">
        <v>480.51999999999992</v>
      </c>
      <c r="DP15" s="101">
        <v>542.65</v>
      </c>
      <c r="DQ15" s="102">
        <v>375.16999999999996</v>
      </c>
      <c r="DR15" s="103">
        <v>447.5</v>
      </c>
      <c r="DS15" s="101">
        <v>503.27</v>
      </c>
      <c r="DT15" s="101">
        <v>582.08000000000004</v>
      </c>
      <c r="DU15" s="101">
        <v>683.12523051271728</v>
      </c>
      <c r="DV15" s="101">
        <v>718.6</v>
      </c>
      <c r="DW15" s="101">
        <v>502.73499163211272</v>
      </c>
      <c r="DX15" s="101">
        <v>525.2281515854603</v>
      </c>
      <c r="DY15" s="102">
        <v>600.4394644223413</v>
      </c>
      <c r="DZ15" s="91" t="s">
        <v>5</v>
      </c>
      <c r="EA15" s="92" t="s">
        <v>5</v>
      </c>
      <c r="EB15" s="92" t="s">
        <v>5</v>
      </c>
      <c r="EC15" s="101">
        <v>0</v>
      </c>
      <c r="ED15" s="101">
        <v>0</v>
      </c>
      <c r="EE15" s="101">
        <v>0</v>
      </c>
      <c r="EF15" s="101">
        <v>0</v>
      </c>
      <c r="EG15" s="102">
        <v>0</v>
      </c>
      <c r="EH15" s="101">
        <v>447.5</v>
      </c>
      <c r="EI15" s="101">
        <v>503.27</v>
      </c>
      <c r="EJ15" s="101">
        <v>582.08000000000004</v>
      </c>
      <c r="EK15" s="101">
        <v>683.12523051271728</v>
      </c>
      <c r="EL15" s="101">
        <v>718.6</v>
      </c>
      <c r="EM15" s="101">
        <v>502.73499163211272</v>
      </c>
      <c r="EN15" s="101">
        <v>525.2281515854603</v>
      </c>
      <c r="EO15" s="122">
        <v>600.4394644223413</v>
      </c>
    </row>
    <row r="16" spans="1:145">
      <c r="A16" s="23" t="s">
        <v>32</v>
      </c>
      <c r="B16" s="95">
        <v>100</v>
      </c>
      <c r="C16" s="96">
        <v>100</v>
      </c>
      <c r="D16" s="96">
        <v>100</v>
      </c>
      <c r="E16" s="96">
        <v>100</v>
      </c>
      <c r="F16" s="96">
        <v>100</v>
      </c>
      <c r="G16" s="42">
        <v>100</v>
      </c>
      <c r="H16" s="42">
        <v>100</v>
      </c>
      <c r="I16" s="42">
        <v>100</v>
      </c>
      <c r="J16" s="95">
        <v>60</v>
      </c>
      <c r="K16" s="96">
        <v>60</v>
      </c>
      <c r="L16" s="96">
        <v>60</v>
      </c>
      <c r="M16" s="96">
        <v>60</v>
      </c>
      <c r="N16" s="96">
        <v>60</v>
      </c>
      <c r="O16" s="42">
        <v>60</v>
      </c>
      <c r="P16" s="42">
        <v>60</v>
      </c>
      <c r="Q16" s="43">
        <v>60</v>
      </c>
      <c r="R16" s="95">
        <v>48</v>
      </c>
      <c r="S16" s="96">
        <v>47.8</v>
      </c>
      <c r="T16" s="96">
        <v>47.8</v>
      </c>
      <c r="U16" s="96">
        <v>51.8</v>
      </c>
      <c r="V16" s="96">
        <v>52</v>
      </c>
      <c r="W16" s="42">
        <v>54.8</v>
      </c>
      <c r="X16" s="42">
        <v>54.8</v>
      </c>
      <c r="Y16" s="43">
        <v>34.11</v>
      </c>
      <c r="Z16" s="95">
        <v>264</v>
      </c>
      <c r="AA16" s="96">
        <v>263.5</v>
      </c>
      <c r="AB16" s="96">
        <v>263.5</v>
      </c>
      <c r="AC16" s="96">
        <v>300.7</v>
      </c>
      <c r="AD16" s="96">
        <v>301</v>
      </c>
      <c r="AE16" s="42">
        <v>300.7</v>
      </c>
      <c r="AF16" s="42">
        <v>300.7</v>
      </c>
      <c r="AG16" s="43">
        <v>300.7</v>
      </c>
      <c r="AH16" s="95" t="s">
        <v>5</v>
      </c>
      <c r="AI16" s="96">
        <v>0</v>
      </c>
      <c r="AJ16" s="96">
        <v>0</v>
      </c>
      <c r="AK16" s="96">
        <v>0</v>
      </c>
      <c r="AL16" s="96">
        <v>0</v>
      </c>
      <c r="AM16" s="96">
        <v>0</v>
      </c>
      <c r="AN16" s="96">
        <v>0</v>
      </c>
      <c r="AO16" s="97">
        <v>0</v>
      </c>
      <c r="AP16" s="95">
        <v>472</v>
      </c>
      <c r="AQ16" s="96">
        <v>471.3</v>
      </c>
      <c r="AR16" s="96">
        <v>471.3</v>
      </c>
      <c r="AS16" s="96">
        <v>512.5</v>
      </c>
      <c r="AT16" s="96">
        <v>513</v>
      </c>
      <c r="AU16" s="96">
        <f t="shared" si="3"/>
        <v>515.5</v>
      </c>
      <c r="AV16" s="96">
        <f t="shared" si="0"/>
        <v>515.5</v>
      </c>
      <c r="AW16" s="97">
        <f t="shared" si="0"/>
        <v>494.81</v>
      </c>
      <c r="AX16" s="95">
        <v>416</v>
      </c>
      <c r="AY16" s="96">
        <v>400.37</v>
      </c>
      <c r="AZ16" s="96">
        <v>406.78</v>
      </c>
      <c r="BA16" s="96">
        <v>460.94</v>
      </c>
      <c r="BB16" s="96">
        <v>343</v>
      </c>
      <c r="BC16" s="42">
        <v>422.14</v>
      </c>
      <c r="BD16" s="42">
        <v>402.43</v>
      </c>
      <c r="BE16" s="43">
        <v>408.88</v>
      </c>
      <c r="BF16" s="95" t="s">
        <v>5</v>
      </c>
      <c r="BG16" s="96">
        <v>0</v>
      </c>
      <c r="BH16" s="96">
        <v>0</v>
      </c>
      <c r="BI16" s="96">
        <v>0</v>
      </c>
      <c r="BJ16" s="96">
        <v>0</v>
      </c>
      <c r="BK16" s="42">
        <v>0</v>
      </c>
      <c r="BL16" s="42">
        <v>0</v>
      </c>
      <c r="BM16" s="43">
        <v>0</v>
      </c>
      <c r="BN16" s="95">
        <v>91</v>
      </c>
      <c r="BO16" s="96">
        <v>94.08</v>
      </c>
      <c r="BP16" s="96">
        <v>75.91</v>
      </c>
      <c r="BQ16" s="96">
        <v>87.10799999999999</v>
      </c>
      <c r="BR16" s="96">
        <v>87</v>
      </c>
      <c r="BS16" s="98">
        <v>95.507999999999996</v>
      </c>
      <c r="BT16" s="98">
        <v>95.50800000000001</v>
      </c>
      <c r="BU16" s="99">
        <v>97.09</v>
      </c>
      <c r="BV16" s="95">
        <v>1351</v>
      </c>
      <c r="BW16" s="96">
        <v>1389.01</v>
      </c>
      <c r="BX16" s="96">
        <v>1381.2</v>
      </c>
      <c r="BY16" s="96">
        <v>1396.21</v>
      </c>
      <c r="BZ16" s="96">
        <v>1462</v>
      </c>
      <c r="CA16" s="42">
        <v>1422.88</v>
      </c>
      <c r="CB16" s="42">
        <v>1526.91</v>
      </c>
      <c r="CC16" s="43">
        <v>1455.5</v>
      </c>
      <c r="CD16" s="95" t="s">
        <v>5</v>
      </c>
      <c r="CE16" s="96">
        <v>0</v>
      </c>
      <c r="CF16" s="96">
        <v>0</v>
      </c>
      <c r="CG16" s="96">
        <v>0</v>
      </c>
      <c r="CH16" s="96">
        <v>0</v>
      </c>
      <c r="CI16" s="96">
        <v>0</v>
      </c>
      <c r="CJ16" s="96">
        <v>0</v>
      </c>
      <c r="CK16" s="97">
        <v>0</v>
      </c>
      <c r="CL16" s="95">
        <v>1858</v>
      </c>
      <c r="CM16" s="96">
        <v>1883.46</v>
      </c>
      <c r="CN16" s="96">
        <v>1863.89</v>
      </c>
      <c r="CO16" s="96">
        <v>1944.258</v>
      </c>
      <c r="CP16" s="96">
        <v>1892</v>
      </c>
      <c r="CQ16" s="98">
        <f t="shared" si="4"/>
        <v>1940.5280000000002</v>
      </c>
      <c r="CR16" s="98">
        <f t="shared" si="1"/>
        <v>2024.848</v>
      </c>
      <c r="CS16" s="99">
        <f t="shared" si="1"/>
        <v>1961.47</v>
      </c>
      <c r="CT16" s="95">
        <v>72</v>
      </c>
      <c r="CU16" s="96">
        <v>107</v>
      </c>
      <c r="CV16" s="96">
        <v>63.55</v>
      </c>
      <c r="CW16" s="96">
        <v>66.14</v>
      </c>
      <c r="CX16" s="96">
        <v>138</v>
      </c>
      <c r="CY16" s="42">
        <v>112.36</v>
      </c>
      <c r="CZ16" s="42">
        <v>86.52</v>
      </c>
      <c r="DA16" s="43">
        <v>106.27000000000001</v>
      </c>
      <c r="DB16" s="95">
        <v>1786</v>
      </c>
      <c r="DC16" s="96">
        <v>1776.46</v>
      </c>
      <c r="DD16" s="96">
        <v>1800.3400000000001</v>
      </c>
      <c r="DE16" s="96">
        <v>1878.1179999999999</v>
      </c>
      <c r="DF16" s="96">
        <v>1754</v>
      </c>
      <c r="DG16" s="98">
        <f t="shared" si="5"/>
        <v>1828.1680000000003</v>
      </c>
      <c r="DH16" s="98">
        <f t="shared" si="5"/>
        <v>1938.328</v>
      </c>
      <c r="DI16" s="99">
        <f t="shared" si="2"/>
        <v>1855.2</v>
      </c>
      <c r="DJ16" s="95">
        <v>2797.6</v>
      </c>
      <c r="DK16" s="96">
        <v>3257</v>
      </c>
      <c r="DL16" s="96">
        <v>3460</v>
      </c>
      <c r="DM16" s="96">
        <v>3969.24</v>
      </c>
      <c r="DN16" s="96">
        <v>4205</v>
      </c>
      <c r="DO16" s="98">
        <v>4763</v>
      </c>
      <c r="DP16" s="98">
        <v>5484</v>
      </c>
      <c r="DQ16" s="99">
        <v>6199</v>
      </c>
      <c r="DR16" s="100">
        <v>199.2</v>
      </c>
      <c r="DS16" s="98">
        <v>209.21</v>
      </c>
      <c r="DT16" s="98">
        <v>222.88</v>
      </c>
      <c r="DU16" s="98">
        <v>204.70230831936951</v>
      </c>
      <c r="DV16" s="98">
        <v>199.6</v>
      </c>
      <c r="DW16" s="98">
        <v>239.20609705999911</v>
      </c>
      <c r="DX16" s="98">
        <v>271.14545092632665</v>
      </c>
      <c r="DY16" s="99">
        <v>281.99100183403516</v>
      </c>
      <c r="DZ16" s="95" t="s">
        <v>5</v>
      </c>
      <c r="EA16" s="96" t="s">
        <v>5</v>
      </c>
      <c r="EB16" s="96" t="s">
        <v>5</v>
      </c>
      <c r="EC16" s="98">
        <v>45.117895420591104</v>
      </c>
      <c r="ED16" s="98">
        <v>40.700000000000003</v>
      </c>
      <c r="EE16" s="98">
        <v>40.803675456167575</v>
      </c>
      <c r="EF16" s="98">
        <v>42.843936611977867</v>
      </c>
      <c r="EG16" s="99">
        <v>40.244428447275965</v>
      </c>
      <c r="EH16" s="98">
        <v>199.2</v>
      </c>
      <c r="EI16" s="98">
        <v>209.21</v>
      </c>
      <c r="EJ16" s="98">
        <v>222.88</v>
      </c>
      <c r="EK16" s="98">
        <v>249.82020373996062</v>
      </c>
      <c r="EL16" s="98">
        <v>240.3</v>
      </c>
      <c r="EM16" s="98">
        <v>280.00977251616666</v>
      </c>
      <c r="EN16" s="98">
        <v>313.98938753830453</v>
      </c>
      <c r="EO16" s="121">
        <v>322.2354302813111</v>
      </c>
    </row>
    <row r="17" spans="1:145">
      <c r="A17" s="23" t="s">
        <v>33</v>
      </c>
      <c r="B17" s="91" t="s">
        <v>5</v>
      </c>
      <c r="C17" s="92">
        <v>0</v>
      </c>
      <c r="D17" s="92">
        <v>0</v>
      </c>
      <c r="E17" s="92">
        <v>0</v>
      </c>
      <c r="F17" s="92">
        <v>0</v>
      </c>
      <c r="G17" s="44">
        <v>0</v>
      </c>
      <c r="H17" s="44">
        <v>0</v>
      </c>
      <c r="I17" s="44">
        <v>0</v>
      </c>
      <c r="J17" s="91">
        <v>540</v>
      </c>
      <c r="K17" s="92">
        <v>530</v>
      </c>
      <c r="L17" s="92">
        <v>530</v>
      </c>
      <c r="M17" s="92">
        <v>430</v>
      </c>
      <c r="N17" s="92">
        <v>430</v>
      </c>
      <c r="O17" s="44">
        <v>210</v>
      </c>
      <c r="P17" s="44">
        <v>210</v>
      </c>
      <c r="Q17" s="45">
        <v>210</v>
      </c>
      <c r="R17" s="91">
        <v>50</v>
      </c>
      <c r="S17" s="92">
        <v>54.6</v>
      </c>
      <c r="T17" s="92">
        <v>67.8</v>
      </c>
      <c r="U17" s="92">
        <v>79.8</v>
      </c>
      <c r="V17" s="92">
        <v>114</v>
      </c>
      <c r="W17" s="44">
        <v>163.69999999999999</v>
      </c>
      <c r="X17" s="44">
        <v>163.69999999999999</v>
      </c>
      <c r="Y17" s="45">
        <v>179.79999999999998</v>
      </c>
      <c r="Z17" s="91" t="s">
        <v>5</v>
      </c>
      <c r="AA17" s="92">
        <v>0</v>
      </c>
      <c r="AB17" s="92">
        <v>0</v>
      </c>
      <c r="AC17" s="92">
        <v>0</v>
      </c>
      <c r="AD17" s="92">
        <v>0</v>
      </c>
      <c r="AE17" s="44">
        <v>0</v>
      </c>
      <c r="AF17" s="44">
        <v>0</v>
      </c>
      <c r="AG17" s="45">
        <v>0</v>
      </c>
      <c r="AH17" s="91" t="s">
        <v>5</v>
      </c>
      <c r="AI17" s="92">
        <v>0</v>
      </c>
      <c r="AJ17" s="92">
        <v>0</v>
      </c>
      <c r="AK17" s="92">
        <v>0</v>
      </c>
      <c r="AL17" s="92">
        <v>0</v>
      </c>
      <c r="AM17" s="92">
        <v>0</v>
      </c>
      <c r="AN17" s="92">
        <v>0</v>
      </c>
      <c r="AO17" s="93">
        <v>0</v>
      </c>
      <c r="AP17" s="91">
        <v>590</v>
      </c>
      <c r="AQ17" s="92">
        <v>584.6</v>
      </c>
      <c r="AR17" s="92">
        <v>597.79999999999995</v>
      </c>
      <c r="AS17" s="92">
        <v>509.8</v>
      </c>
      <c r="AT17" s="92">
        <v>544</v>
      </c>
      <c r="AU17" s="92">
        <f t="shared" si="3"/>
        <v>373.7</v>
      </c>
      <c r="AV17" s="92">
        <f t="shared" si="0"/>
        <v>373.7</v>
      </c>
      <c r="AW17" s="93">
        <f t="shared" si="0"/>
        <v>389.79999999999995</v>
      </c>
      <c r="AX17" s="91" t="s">
        <v>5</v>
      </c>
      <c r="AY17" s="92">
        <v>0</v>
      </c>
      <c r="AZ17" s="92">
        <v>0</v>
      </c>
      <c r="BA17" s="92">
        <v>0</v>
      </c>
      <c r="BB17" s="92">
        <v>0</v>
      </c>
      <c r="BC17" s="44">
        <v>0</v>
      </c>
      <c r="BD17" s="44">
        <v>0</v>
      </c>
      <c r="BE17" s="45">
        <v>0</v>
      </c>
      <c r="BF17" s="91">
        <v>329</v>
      </c>
      <c r="BG17" s="92">
        <v>725.29</v>
      </c>
      <c r="BH17" s="92">
        <v>540.01</v>
      </c>
      <c r="BI17" s="92">
        <v>374.12</v>
      </c>
      <c r="BJ17" s="92">
        <v>0</v>
      </c>
      <c r="BK17" s="44">
        <v>0</v>
      </c>
      <c r="BL17" s="44">
        <v>0</v>
      </c>
      <c r="BM17" s="45">
        <v>0</v>
      </c>
      <c r="BN17" s="91">
        <v>170</v>
      </c>
      <c r="BO17" s="92">
        <v>189.48</v>
      </c>
      <c r="BP17" s="92">
        <v>191.74</v>
      </c>
      <c r="BQ17" s="92">
        <v>226.54</v>
      </c>
      <c r="BR17" s="92">
        <v>328</v>
      </c>
      <c r="BS17" s="101">
        <v>328.22</v>
      </c>
      <c r="BT17" s="101">
        <v>328.22</v>
      </c>
      <c r="BU17" s="102">
        <v>165.11</v>
      </c>
      <c r="BV17" s="91" t="s">
        <v>5</v>
      </c>
      <c r="BW17" s="92">
        <v>0</v>
      </c>
      <c r="BX17" s="92">
        <v>0</v>
      </c>
      <c r="BY17" s="92">
        <v>0</v>
      </c>
      <c r="BZ17" s="92">
        <v>0</v>
      </c>
      <c r="CA17" s="44">
        <v>0</v>
      </c>
      <c r="CB17" s="44">
        <v>0</v>
      </c>
      <c r="CC17" s="45">
        <v>0</v>
      </c>
      <c r="CD17" s="91" t="s">
        <v>5</v>
      </c>
      <c r="CE17" s="92">
        <v>0</v>
      </c>
      <c r="CF17" s="92">
        <v>0</v>
      </c>
      <c r="CG17" s="92">
        <v>0</v>
      </c>
      <c r="CH17" s="92">
        <v>0</v>
      </c>
      <c r="CI17" s="92">
        <v>0</v>
      </c>
      <c r="CJ17" s="92">
        <v>0</v>
      </c>
      <c r="CK17" s="93">
        <v>0</v>
      </c>
      <c r="CL17" s="91">
        <v>499</v>
      </c>
      <c r="CM17" s="92">
        <v>914.77</v>
      </c>
      <c r="CN17" s="92">
        <v>731.75</v>
      </c>
      <c r="CO17" s="92">
        <v>600.66</v>
      </c>
      <c r="CP17" s="92">
        <v>328</v>
      </c>
      <c r="CQ17" s="101">
        <f t="shared" si="4"/>
        <v>328.22</v>
      </c>
      <c r="CR17" s="101">
        <f t="shared" si="1"/>
        <v>328.22</v>
      </c>
      <c r="CS17" s="102">
        <f t="shared" si="1"/>
        <v>165.11</v>
      </c>
      <c r="CT17" s="91">
        <v>10</v>
      </c>
      <c r="CU17" s="92">
        <v>39</v>
      </c>
      <c r="CV17" s="92">
        <v>38.25</v>
      </c>
      <c r="CW17" s="92">
        <v>26.65</v>
      </c>
      <c r="CX17" s="92">
        <v>37</v>
      </c>
      <c r="CY17" s="44">
        <v>0</v>
      </c>
      <c r="CZ17" s="44">
        <v>0</v>
      </c>
      <c r="DA17" s="45">
        <v>0</v>
      </c>
      <c r="DB17" s="91">
        <v>489</v>
      </c>
      <c r="DC17" s="92">
        <v>875.77</v>
      </c>
      <c r="DD17" s="92">
        <v>693.5</v>
      </c>
      <c r="DE17" s="92">
        <v>574.01</v>
      </c>
      <c r="DF17" s="92">
        <v>291</v>
      </c>
      <c r="DG17" s="101">
        <f t="shared" si="5"/>
        <v>328.22</v>
      </c>
      <c r="DH17" s="101">
        <f t="shared" si="5"/>
        <v>328.22</v>
      </c>
      <c r="DI17" s="102">
        <f t="shared" si="2"/>
        <v>165.11</v>
      </c>
      <c r="DJ17" s="91">
        <v>4984.0600000000004</v>
      </c>
      <c r="DK17" s="92">
        <v>6067.22</v>
      </c>
      <c r="DL17" s="92">
        <v>5582.89</v>
      </c>
      <c r="DM17" s="92">
        <v>6183.92</v>
      </c>
      <c r="DN17" s="92">
        <v>6720.6</v>
      </c>
      <c r="DO17" s="101">
        <v>7979.7100000000009</v>
      </c>
      <c r="DP17" s="101">
        <v>9807.2999999999993</v>
      </c>
      <c r="DQ17" s="102">
        <v>13249.630000000001</v>
      </c>
      <c r="DR17" s="103">
        <v>107.1</v>
      </c>
      <c r="DS17" s="101">
        <v>117.48</v>
      </c>
      <c r="DT17" s="101">
        <v>126.75</v>
      </c>
      <c r="DU17" s="101">
        <v>131.66829847522558</v>
      </c>
      <c r="DV17" s="101">
        <v>141.80000000000001</v>
      </c>
      <c r="DW17" s="101">
        <v>156.14618548136741</v>
      </c>
      <c r="DX17" s="101">
        <v>199.0516649552589</v>
      </c>
      <c r="DY17" s="102">
        <v>253.92518840426959</v>
      </c>
      <c r="DZ17" s="91" t="s">
        <v>5</v>
      </c>
      <c r="EA17" s="92" t="s">
        <v>5</v>
      </c>
      <c r="EB17" s="92" t="s">
        <v>5</v>
      </c>
      <c r="EC17" s="101">
        <v>1.9378680203045684</v>
      </c>
      <c r="ED17" s="101">
        <v>3.6</v>
      </c>
      <c r="EE17" s="101">
        <v>3.7067555181676726</v>
      </c>
      <c r="EF17" s="101">
        <v>3.8913040774671379</v>
      </c>
      <c r="EG17" s="102">
        <v>3.7714120898578392</v>
      </c>
      <c r="EH17" s="101">
        <v>107.1</v>
      </c>
      <c r="EI17" s="101">
        <v>117.48</v>
      </c>
      <c r="EJ17" s="101">
        <v>126.75</v>
      </c>
      <c r="EK17" s="101">
        <v>133.60616649553015</v>
      </c>
      <c r="EL17" s="101">
        <v>145.4</v>
      </c>
      <c r="EM17" s="101">
        <v>159.85294099953509</v>
      </c>
      <c r="EN17" s="101">
        <v>202.94296903272604</v>
      </c>
      <c r="EO17" s="122">
        <v>257.69660049412744</v>
      </c>
    </row>
    <row r="18" spans="1:145">
      <c r="A18" s="23" t="s">
        <v>34</v>
      </c>
      <c r="B18" s="95">
        <v>120</v>
      </c>
      <c r="C18" s="96">
        <v>120</v>
      </c>
      <c r="D18" s="96">
        <v>120</v>
      </c>
      <c r="E18" s="96">
        <v>120</v>
      </c>
      <c r="F18" s="96">
        <v>120</v>
      </c>
      <c r="G18" s="42">
        <v>120</v>
      </c>
      <c r="H18" s="42">
        <v>120</v>
      </c>
      <c r="I18" s="42">
        <v>120</v>
      </c>
      <c r="J18" s="95">
        <v>2780</v>
      </c>
      <c r="K18" s="96">
        <v>3380</v>
      </c>
      <c r="L18" s="96">
        <v>3380</v>
      </c>
      <c r="M18" s="96">
        <v>3613</v>
      </c>
      <c r="N18" s="96">
        <v>4298</v>
      </c>
      <c r="O18" s="42">
        <v>7858</v>
      </c>
      <c r="P18" s="42">
        <v>11103</v>
      </c>
      <c r="Q18" s="43">
        <v>13408</v>
      </c>
      <c r="R18" s="95">
        <v>174</v>
      </c>
      <c r="S18" s="96">
        <v>218.95</v>
      </c>
      <c r="T18" s="96">
        <v>250.95</v>
      </c>
      <c r="U18" s="96">
        <v>274.14999999999998</v>
      </c>
      <c r="V18" s="96">
        <v>306</v>
      </c>
      <c r="W18" s="42">
        <v>277.10000000000002</v>
      </c>
      <c r="X18" s="42">
        <v>277.60000000000002</v>
      </c>
      <c r="Y18" s="43">
        <v>373.58</v>
      </c>
      <c r="Z18" s="95" t="s">
        <v>5</v>
      </c>
      <c r="AA18" s="96">
        <v>0</v>
      </c>
      <c r="AB18" s="96">
        <v>0</v>
      </c>
      <c r="AC18" s="96">
        <v>0</v>
      </c>
      <c r="AD18" s="96">
        <v>0</v>
      </c>
      <c r="AE18" s="42">
        <v>0</v>
      </c>
      <c r="AF18" s="42">
        <v>0</v>
      </c>
      <c r="AG18" s="43">
        <v>0</v>
      </c>
      <c r="AH18" s="95" t="s">
        <v>5</v>
      </c>
      <c r="AI18" s="96">
        <v>0</v>
      </c>
      <c r="AJ18" s="96">
        <v>0</v>
      </c>
      <c r="AK18" s="96">
        <v>0</v>
      </c>
      <c r="AL18" s="96">
        <v>0</v>
      </c>
      <c r="AM18" s="96">
        <v>0</v>
      </c>
      <c r="AN18" s="96">
        <v>0</v>
      </c>
      <c r="AO18" s="97">
        <v>0</v>
      </c>
      <c r="AP18" s="95">
        <v>3074</v>
      </c>
      <c r="AQ18" s="96">
        <v>3718.95</v>
      </c>
      <c r="AR18" s="96">
        <v>3750.95</v>
      </c>
      <c r="AS18" s="96">
        <v>4007.15</v>
      </c>
      <c r="AT18" s="96">
        <v>4724</v>
      </c>
      <c r="AU18" s="96">
        <f t="shared" si="3"/>
        <v>8255.1</v>
      </c>
      <c r="AV18" s="96">
        <f t="shared" si="0"/>
        <v>11500.6</v>
      </c>
      <c r="AW18" s="97">
        <f t="shared" si="0"/>
        <v>13901.58</v>
      </c>
      <c r="AX18" s="95">
        <v>262</v>
      </c>
      <c r="AY18" s="96">
        <v>255.05</v>
      </c>
      <c r="AZ18" s="96">
        <v>125.21</v>
      </c>
      <c r="BA18" s="96">
        <v>314.11</v>
      </c>
      <c r="BB18" s="96">
        <v>301</v>
      </c>
      <c r="BC18" s="42">
        <v>251.51</v>
      </c>
      <c r="BD18" s="42">
        <v>258.18</v>
      </c>
      <c r="BE18" s="43">
        <v>323.3</v>
      </c>
      <c r="BF18" s="95">
        <v>19579</v>
      </c>
      <c r="BG18" s="96">
        <v>22968.75</v>
      </c>
      <c r="BH18" s="96">
        <v>26179.35</v>
      </c>
      <c r="BI18" s="96">
        <v>25495.4</v>
      </c>
      <c r="BJ18" s="96">
        <v>24771</v>
      </c>
      <c r="BK18" s="42">
        <v>27228.86</v>
      </c>
      <c r="BL18" s="42">
        <v>34377.46</v>
      </c>
      <c r="BM18" s="43">
        <v>42924.880000000005</v>
      </c>
      <c r="BN18" s="95">
        <v>723</v>
      </c>
      <c r="BO18" s="96">
        <v>1294.24</v>
      </c>
      <c r="BP18" s="96">
        <v>749.04</v>
      </c>
      <c r="BQ18" s="96">
        <v>813.4</v>
      </c>
      <c r="BR18" s="96">
        <v>902</v>
      </c>
      <c r="BS18" s="98">
        <v>952.72499999999991</v>
      </c>
      <c r="BT18" s="98">
        <v>953.6</v>
      </c>
      <c r="BU18" s="99">
        <v>1283.4199999999998</v>
      </c>
      <c r="BV18" s="95" t="s">
        <v>5</v>
      </c>
      <c r="BW18" s="96">
        <v>0</v>
      </c>
      <c r="BX18" s="96">
        <v>0</v>
      </c>
      <c r="BY18" s="96">
        <v>0</v>
      </c>
      <c r="BZ18" s="96">
        <v>0</v>
      </c>
      <c r="CA18" s="42">
        <v>0</v>
      </c>
      <c r="CB18" s="42">
        <v>0</v>
      </c>
      <c r="CC18" s="43">
        <v>0</v>
      </c>
      <c r="CD18" s="95" t="s">
        <v>5</v>
      </c>
      <c r="CE18" s="96">
        <v>0</v>
      </c>
      <c r="CF18" s="96">
        <v>0</v>
      </c>
      <c r="CG18" s="96">
        <v>0</v>
      </c>
      <c r="CH18" s="96">
        <v>0</v>
      </c>
      <c r="CI18" s="96">
        <v>0</v>
      </c>
      <c r="CJ18" s="96">
        <v>0</v>
      </c>
      <c r="CK18" s="97">
        <v>0</v>
      </c>
      <c r="CL18" s="95">
        <v>20564</v>
      </c>
      <c r="CM18" s="96">
        <v>24518.04</v>
      </c>
      <c r="CN18" s="96">
        <v>27053.599999999999</v>
      </c>
      <c r="CO18" s="96">
        <v>26622.91</v>
      </c>
      <c r="CP18" s="96">
        <v>25974</v>
      </c>
      <c r="CQ18" s="98">
        <f t="shared" si="4"/>
        <v>28433.094999999998</v>
      </c>
      <c r="CR18" s="98">
        <f t="shared" si="1"/>
        <v>35589.24</v>
      </c>
      <c r="CS18" s="99">
        <f t="shared" si="1"/>
        <v>44531.600000000006</v>
      </c>
      <c r="CT18" s="95">
        <v>1157</v>
      </c>
      <c r="CU18" s="96">
        <v>1793</v>
      </c>
      <c r="CV18" s="96">
        <v>2217.7600000000002</v>
      </c>
      <c r="CW18" s="96">
        <v>2288.0300000000002</v>
      </c>
      <c r="CX18" s="96">
        <v>2475</v>
      </c>
      <c r="CY18" s="42">
        <v>2621.6800000000003</v>
      </c>
      <c r="CZ18" s="42">
        <v>3798.64</v>
      </c>
      <c r="DA18" s="43">
        <v>4133.8142900000003</v>
      </c>
      <c r="DB18" s="95">
        <v>19407</v>
      </c>
      <c r="DC18" s="96">
        <v>22725.040000000001</v>
      </c>
      <c r="DD18" s="96">
        <v>24835.839999999997</v>
      </c>
      <c r="DE18" s="96">
        <v>24334.880000000001</v>
      </c>
      <c r="DF18" s="96">
        <v>23499</v>
      </c>
      <c r="DG18" s="98">
        <f t="shared" si="5"/>
        <v>25811.414999999997</v>
      </c>
      <c r="DH18" s="98">
        <f t="shared" si="5"/>
        <v>31790.6</v>
      </c>
      <c r="DI18" s="99">
        <f t="shared" si="2"/>
        <v>40397.785710000004</v>
      </c>
      <c r="DJ18" s="95">
        <v>12021.45</v>
      </c>
      <c r="DK18" s="96">
        <v>11311.42</v>
      </c>
      <c r="DL18" s="96">
        <v>12205</v>
      </c>
      <c r="DM18" s="96">
        <v>13178.37</v>
      </c>
      <c r="DN18" s="96">
        <v>14115.15</v>
      </c>
      <c r="DO18" s="98">
        <v>14791.14</v>
      </c>
      <c r="DP18" s="98">
        <v>17101.55</v>
      </c>
      <c r="DQ18" s="99">
        <v>18886.900000000001</v>
      </c>
      <c r="DR18" s="100">
        <v>1417.6</v>
      </c>
      <c r="DS18" s="98">
        <v>921.14</v>
      </c>
      <c r="DT18" s="98">
        <v>1117.53</v>
      </c>
      <c r="DU18" s="98">
        <v>643.52836568388977</v>
      </c>
      <c r="DV18" s="98">
        <v>777.9</v>
      </c>
      <c r="DW18" s="98">
        <v>804.94890797763435</v>
      </c>
      <c r="DX18" s="98">
        <v>883.96431803569544</v>
      </c>
      <c r="DY18" s="99">
        <v>1057.1937480412455</v>
      </c>
      <c r="DZ18" s="95" t="s">
        <v>5</v>
      </c>
      <c r="EA18" s="96" t="s">
        <v>5</v>
      </c>
      <c r="EB18" s="96" t="s">
        <v>5</v>
      </c>
      <c r="EC18" s="98">
        <v>676.02862985685078</v>
      </c>
      <c r="ED18" s="98">
        <v>717.5</v>
      </c>
      <c r="EE18" s="98">
        <v>796.03580627386305</v>
      </c>
      <c r="EF18" s="98">
        <v>835.03801155777398</v>
      </c>
      <c r="EG18" s="99">
        <v>965.179862125348</v>
      </c>
      <c r="EH18" s="98">
        <v>1417.6</v>
      </c>
      <c r="EI18" s="98">
        <v>921.14</v>
      </c>
      <c r="EJ18" s="98">
        <v>1117.53</v>
      </c>
      <c r="EK18" s="98">
        <v>1319.5569955407404</v>
      </c>
      <c r="EL18" s="98">
        <v>1495.4</v>
      </c>
      <c r="EM18" s="98">
        <v>1600.9847142514973</v>
      </c>
      <c r="EN18" s="98">
        <v>1719.0023295934693</v>
      </c>
      <c r="EO18" s="121">
        <v>2022.3736101665936</v>
      </c>
    </row>
    <row r="19" spans="1:145">
      <c r="A19" s="23" t="s">
        <v>35</v>
      </c>
      <c r="B19" s="91" t="s">
        <v>5</v>
      </c>
      <c r="C19" s="92">
        <v>0</v>
      </c>
      <c r="D19" s="92">
        <v>0</v>
      </c>
      <c r="E19" s="92">
        <v>0</v>
      </c>
      <c r="F19" s="92">
        <v>0</v>
      </c>
      <c r="G19" s="44">
        <v>0</v>
      </c>
      <c r="H19" s="44">
        <v>0</v>
      </c>
      <c r="I19" s="44">
        <v>0</v>
      </c>
      <c r="J19" s="91" t="s">
        <v>5</v>
      </c>
      <c r="K19" s="92">
        <v>0</v>
      </c>
      <c r="L19" s="92">
        <v>0</v>
      </c>
      <c r="M19" s="92">
        <v>0</v>
      </c>
      <c r="N19" s="92">
        <v>0</v>
      </c>
      <c r="O19" s="44">
        <v>0</v>
      </c>
      <c r="P19" s="44">
        <v>0</v>
      </c>
      <c r="Q19" s="45">
        <v>0</v>
      </c>
      <c r="R19" s="91">
        <v>30</v>
      </c>
      <c r="S19" s="92">
        <v>30.05</v>
      </c>
      <c r="T19" s="92">
        <v>30.05</v>
      </c>
      <c r="U19" s="92">
        <v>30.05</v>
      </c>
      <c r="V19" s="92">
        <v>30</v>
      </c>
      <c r="W19" s="44">
        <v>0.05</v>
      </c>
      <c r="X19" s="44">
        <v>0.05</v>
      </c>
      <c r="Y19" s="45">
        <v>0.05</v>
      </c>
      <c r="Z19" s="91">
        <v>48</v>
      </c>
      <c r="AA19" s="92">
        <v>48</v>
      </c>
      <c r="AB19" s="92">
        <v>48</v>
      </c>
      <c r="AC19" s="92">
        <v>48</v>
      </c>
      <c r="AD19" s="92">
        <v>48</v>
      </c>
      <c r="AE19" s="44">
        <v>48</v>
      </c>
      <c r="AF19" s="44">
        <v>48</v>
      </c>
      <c r="AG19" s="45">
        <v>48</v>
      </c>
      <c r="AH19" s="91" t="s">
        <v>5</v>
      </c>
      <c r="AI19" s="92">
        <v>0</v>
      </c>
      <c r="AJ19" s="92">
        <v>0</v>
      </c>
      <c r="AK19" s="92">
        <v>0</v>
      </c>
      <c r="AL19" s="92">
        <v>0</v>
      </c>
      <c r="AM19" s="92">
        <v>0</v>
      </c>
      <c r="AN19" s="92">
        <v>0</v>
      </c>
      <c r="AO19" s="93">
        <v>0</v>
      </c>
      <c r="AP19" s="91">
        <v>78</v>
      </c>
      <c r="AQ19" s="92">
        <v>78.05</v>
      </c>
      <c r="AR19" s="92">
        <v>78.05</v>
      </c>
      <c r="AS19" s="92">
        <v>78.05</v>
      </c>
      <c r="AT19" s="92">
        <v>78</v>
      </c>
      <c r="AU19" s="92">
        <f t="shared" si="3"/>
        <v>48.05</v>
      </c>
      <c r="AV19" s="92">
        <f t="shared" si="0"/>
        <v>48.05</v>
      </c>
      <c r="AW19" s="93">
        <f t="shared" si="0"/>
        <v>48.05</v>
      </c>
      <c r="AX19" s="91" t="s">
        <v>5</v>
      </c>
      <c r="AY19" s="92">
        <v>0</v>
      </c>
      <c r="AZ19" s="92">
        <v>0</v>
      </c>
      <c r="BA19" s="92">
        <v>0</v>
      </c>
      <c r="BB19" s="92">
        <v>0</v>
      </c>
      <c r="BC19" s="44">
        <v>0</v>
      </c>
      <c r="BD19" s="44">
        <v>0</v>
      </c>
      <c r="BE19" s="45">
        <v>0</v>
      </c>
      <c r="BF19" s="91" t="s">
        <v>5</v>
      </c>
      <c r="BG19" s="92">
        <v>0</v>
      </c>
      <c r="BH19" s="92">
        <v>0</v>
      </c>
      <c r="BI19" s="92">
        <v>0</v>
      </c>
      <c r="BJ19" s="92">
        <v>0</v>
      </c>
      <c r="BK19" s="44">
        <v>0</v>
      </c>
      <c r="BL19" s="44">
        <v>0</v>
      </c>
      <c r="BM19" s="45">
        <v>0</v>
      </c>
      <c r="BN19" s="91">
        <v>83</v>
      </c>
      <c r="BO19" s="92">
        <v>77.56</v>
      </c>
      <c r="BP19" s="92">
        <v>52.64</v>
      </c>
      <c r="BQ19" s="92">
        <v>52.64</v>
      </c>
      <c r="BR19" s="92">
        <v>53</v>
      </c>
      <c r="BS19" s="101">
        <v>0.13999999999999999</v>
      </c>
      <c r="BT19" s="101">
        <v>0.13999999999999999</v>
      </c>
      <c r="BU19" s="102">
        <v>0</v>
      </c>
      <c r="BV19" s="91">
        <v>335</v>
      </c>
      <c r="BW19" s="92">
        <v>320.92</v>
      </c>
      <c r="BX19" s="92">
        <v>292.27999999999997</v>
      </c>
      <c r="BY19" s="92">
        <v>277.08999999999997</v>
      </c>
      <c r="BZ19" s="92">
        <v>245</v>
      </c>
      <c r="CA19" s="44">
        <v>241.32</v>
      </c>
      <c r="CB19" s="44">
        <v>12.61</v>
      </c>
      <c r="CC19" s="45">
        <v>0</v>
      </c>
      <c r="CD19" s="91" t="s">
        <v>5</v>
      </c>
      <c r="CE19" s="92">
        <v>0</v>
      </c>
      <c r="CF19" s="92">
        <v>0</v>
      </c>
      <c r="CG19" s="92">
        <v>0</v>
      </c>
      <c r="CH19" s="92">
        <v>0</v>
      </c>
      <c r="CI19" s="92">
        <v>0</v>
      </c>
      <c r="CJ19" s="92">
        <v>0</v>
      </c>
      <c r="CK19" s="93">
        <v>0</v>
      </c>
      <c r="CL19" s="91">
        <v>418</v>
      </c>
      <c r="CM19" s="92">
        <v>398.48</v>
      </c>
      <c r="CN19" s="92">
        <v>344.92</v>
      </c>
      <c r="CO19" s="92">
        <v>329.73</v>
      </c>
      <c r="CP19" s="92">
        <v>298</v>
      </c>
      <c r="CQ19" s="101">
        <f t="shared" si="4"/>
        <v>241.45999999999998</v>
      </c>
      <c r="CR19" s="101">
        <f t="shared" si="1"/>
        <v>12.75</v>
      </c>
      <c r="CS19" s="102">
        <f t="shared" si="1"/>
        <v>0</v>
      </c>
      <c r="CT19" s="91">
        <v>9</v>
      </c>
      <c r="CU19" s="92">
        <v>8</v>
      </c>
      <c r="CV19" s="92">
        <v>15.32</v>
      </c>
      <c r="CW19" s="92">
        <v>7.79</v>
      </c>
      <c r="CX19" s="92">
        <v>7</v>
      </c>
      <c r="CY19" s="44">
        <v>7.21</v>
      </c>
      <c r="CZ19" s="44">
        <v>0.38</v>
      </c>
      <c r="DA19" s="45">
        <v>0</v>
      </c>
      <c r="DB19" s="91">
        <v>409</v>
      </c>
      <c r="DC19" s="92">
        <v>390.48</v>
      </c>
      <c r="DD19" s="92">
        <v>329.6</v>
      </c>
      <c r="DE19" s="92">
        <v>321.94</v>
      </c>
      <c r="DF19" s="92">
        <v>291</v>
      </c>
      <c r="DG19" s="101">
        <f t="shared" si="5"/>
        <v>234.24999999999997</v>
      </c>
      <c r="DH19" s="101">
        <f t="shared" si="5"/>
        <v>12.37</v>
      </c>
      <c r="DI19" s="102">
        <f t="shared" si="2"/>
        <v>0</v>
      </c>
      <c r="DJ19" s="91">
        <v>2616.98</v>
      </c>
      <c r="DK19" s="92">
        <v>2657.63</v>
      </c>
      <c r="DL19" s="92">
        <v>2780.2</v>
      </c>
      <c r="DM19" s="92">
        <v>2973.03</v>
      </c>
      <c r="DN19" s="92">
        <v>2998.21</v>
      </c>
      <c r="DO19" s="101">
        <v>3085.2</v>
      </c>
      <c r="DP19" s="101">
        <v>3151.2</v>
      </c>
      <c r="DQ19" s="102">
        <v>3391.2</v>
      </c>
      <c r="DR19" s="103">
        <v>2259.9</v>
      </c>
      <c r="DS19" s="101">
        <v>2004.77</v>
      </c>
      <c r="DT19" s="101">
        <v>2060.65</v>
      </c>
      <c r="DU19" s="101">
        <v>1979.1773823272272</v>
      </c>
      <c r="DV19" s="101">
        <v>1998.4</v>
      </c>
      <c r="DW19" s="101">
        <v>2157.4180211690364</v>
      </c>
      <c r="DX19" s="101">
        <v>1761.3793103448277</v>
      </c>
      <c r="DY19" s="102">
        <v>2707.7579998683545</v>
      </c>
      <c r="DZ19" s="91" t="s">
        <v>5</v>
      </c>
      <c r="EA19" s="92" t="s">
        <v>5</v>
      </c>
      <c r="EB19" s="92" t="s">
        <v>5</v>
      </c>
      <c r="EC19" s="101">
        <v>46.283333333333331</v>
      </c>
      <c r="ED19" s="101">
        <v>46.5</v>
      </c>
      <c r="EE19" s="101">
        <v>40.3156856469801</v>
      </c>
      <c r="EF19" s="101">
        <v>41.863530346499068</v>
      </c>
      <c r="EG19" s="102">
        <v>29.960408700219435</v>
      </c>
      <c r="EH19" s="101">
        <v>2259.9</v>
      </c>
      <c r="EI19" s="101">
        <v>2004.77</v>
      </c>
      <c r="EJ19" s="101">
        <v>2060.65</v>
      </c>
      <c r="EK19" s="101">
        <v>2025.4607156605605</v>
      </c>
      <c r="EL19" s="101">
        <v>2044.9</v>
      </c>
      <c r="EM19" s="101">
        <v>2197.7337068160164</v>
      </c>
      <c r="EN19" s="101">
        <v>1803.2428406913268</v>
      </c>
      <c r="EO19" s="122">
        <v>2737.718408568574</v>
      </c>
    </row>
    <row r="20" spans="1:145">
      <c r="A20" s="23" t="s">
        <v>36</v>
      </c>
      <c r="B20" s="95">
        <v>772</v>
      </c>
      <c r="C20" s="96">
        <v>772</v>
      </c>
      <c r="D20" s="96">
        <v>772</v>
      </c>
      <c r="E20" s="96">
        <v>772</v>
      </c>
      <c r="F20" s="96">
        <v>772</v>
      </c>
      <c r="G20" s="42">
        <v>772</v>
      </c>
      <c r="H20" s="42">
        <v>772</v>
      </c>
      <c r="I20" s="42">
        <v>772</v>
      </c>
      <c r="J20" s="95">
        <v>4755</v>
      </c>
      <c r="K20" s="96">
        <v>5500</v>
      </c>
      <c r="L20" s="96">
        <v>6850</v>
      </c>
      <c r="M20" s="96">
        <v>10890</v>
      </c>
      <c r="N20" s="96">
        <v>13090</v>
      </c>
      <c r="O20" s="42">
        <v>13090</v>
      </c>
      <c r="P20" s="42">
        <v>13340</v>
      </c>
      <c r="Q20" s="43">
        <v>13612</v>
      </c>
      <c r="R20" s="95">
        <v>1415</v>
      </c>
      <c r="S20" s="96">
        <v>1673.39</v>
      </c>
      <c r="T20" s="96">
        <v>2017.95</v>
      </c>
      <c r="U20" s="96">
        <v>3516.12</v>
      </c>
      <c r="V20" s="96">
        <v>3985</v>
      </c>
      <c r="W20" s="42">
        <v>4370.369999999999</v>
      </c>
      <c r="X20" s="42">
        <v>4655.6499999999996</v>
      </c>
      <c r="Y20" s="43">
        <v>5149.6930000000002</v>
      </c>
      <c r="Z20" s="95">
        <v>2331</v>
      </c>
      <c r="AA20" s="96">
        <v>3470.22</v>
      </c>
      <c r="AB20" s="96">
        <v>3470.22</v>
      </c>
      <c r="AC20" s="96">
        <v>3821.22</v>
      </c>
      <c r="AD20" s="96">
        <v>4555</v>
      </c>
      <c r="AE20" s="42">
        <v>5705.72</v>
      </c>
      <c r="AF20" s="42">
        <v>6481.82</v>
      </c>
      <c r="AG20" s="43">
        <v>6381.82</v>
      </c>
      <c r="AH20" s="95" t="s">
        <v>5</v>
      </c>
      <c r="AI20" s="96">
        <v>0</v>
      </c>
      <c r="AJ20" s="96">
        <v>0</v>
      </c>
      <c r="AK20" s="96">
        <v>0</v>
      </c>
      <c r="AL20" s="96">
        <v>0</v>
      </c>
      <c r="AM20" s="96">
        <v>0</v>
      </c>
      <c r="AN20" s="96">
        <v>0</v>
      </c>
      <c r="AO20" s="97">
        <v>0</v>
      </c>
      <c r="AP20" s="95">
        <v>9273</v>
      </c>
      <c r="AQ20" s="96">
        <v>11415.61</v>
      </c>
      <c r="AR20" s="96">
        <v>13110.17</v>
      </c>
      <c r="AS20" s="96">
        <v>18999.34</v>
      </c>
      <c r="AT20" s="96">
        <v>22402</v>
      </c>
      <c r="AU20" s="96">
        <f t="shared" si="3"/>
        <v>23938.09</v>
      </c>
      <c r="AV20" s="96">
        <f t="shared" si="0"/>
        <v>25249.47</v>
      </c>
      <c r="AW20" s="97">
        <f t="shared" si="0"/>
        <v>25915.512999999999</v>
      </c>
      <c r="AX20" s="95">
        <v>921</v>
      </c>
      <c r="AY20" s="96">
        <v>838.49</v>
      </c>
      <c r="AZ20" s="96">
        <v>1149.73</v>
      </c>
      <c r="BA20" s="96">
        <v>1406.31</v>
      </c>
      <c r="BB20" s="96">
        <v>1472</v>
      </c>
      <c r="BC20" s="42">
        <v>2165.1499999999996</v>
      </c>
      <c r="BD20" s="42">
        <v>1367.6699999999998</v>
      </c>
      <c r="BE20" s="43">
        <v>1128.7000000000003</v>
      </c>
      <c r="BF20" s="95">
        <v>32010</v>
      </c>
      <c r="BG20" s="96">
        <v>32829.06</v>
      </c>
      <c r="BH20" s="96">
        <v>37699.69</v>
      </c>
      <c r="BI20" s="96">
        <v>45154.16</v>
      </c>
      <c r="BJ20" s="96">
        <v>67182</v>
      </c>
      <c r="BK20" s="42">
        <v>67626.23</v>
      </c>
      <c r="BL20" s="42">
        <v>77273.33</v>
      </c>
      <c r="BM20" s="43">
        <v>73899.37999999999</v>
      </c>
      <c r="BN20" s="95">
        <v>2009</v>
      </c>
      <c r="BO20" s="96">
        <v>2853</v>
      </c>
      <c r="BP20" s="96">
        <v>3613.8</v>
      </c>
      <c r="BQ20" s="96">
        <v>6307.4670000000006</v>
      </c>
      <c r="BR20" s="96">
        <v>7150</v>
      </c>
      <c r="BS20" s="98">
        <v>7996.82</v>
      </c>
      <c r="BT20" s="98">
        <v>8525.2675000000017</v>
      </c>
      <c r="BU20" s="99">
        <v>8003.73</v>
      </c>
      <c r="BV20" s="95">
        <v>11894</v>
      </c>
      <c r="BW20" s="96">
        <v>19215.52</v>
      </c>
      <c r="BX20" s="96">
        <v>19963.88</v>
      </c>
      <c r="BY20" s="96">
        <v>16960.25</v>
      </c>
      <c r="BZ20" s="96">
        <v>9165</v>
      </c>
      <c r="CA20" s="42">
        <v>3440.13</v>
      </c>
      <c r="CB20" s="42">
        <v>3621.24</v>
      </c>
      <c r="CC20" s="43">
        <v>10382.08</v>
      </c>
      <c r="CD20" s="95" t="s">
        <v>5</v>
      </c>
      <c r="CE20" s="96">
        <v>0</v>
      </c>
      <c r="CF20" s="96">
        <v>0</v>
      </c>
      <c r="CG20" s="96">
        <v>0</v>
      </c>
      <c r="CH20" s="96">
        <v>0</v>
      </c>
      <c r="CI20" s="96">
        <v>0</v>
      </c>
      <c r="CJ20" s="96">
        <v>0</v>
      </c>
      <c r="CK20" s="97">
        <v>0</v>
      </c>
      <c r="CL20" s="95">
        <v>46834</v>
      </c>
      <c r="CM20" s="96">
        <v>55736.07</v>
      </c>
      <c r="CN20" s="96">
        <v>62427.1</v>
      </c>
      <c r="CO20" s="96">
        <v>69828.187000000005</v>
      </c>
      <c r="CP20" s="96">
        <v>84969</v>
      </c>
      <c r="CQ20" s="98">
        <f t="shared" si="4"/>
        <v>81228.329999999987</v>
      </c>
      <c r="CR20" s="98">
        <f t="shared" si="1"/>
        <v>90787.507500000007</v>
      </c>
      <c r="CS20" s="99">
        <f t="shared" si="1"/>
        <v>93413.889999999985</v>
      </c>
      <c r="CT20" s="95">
        <v>3292</v>
      </c>
      <c r="CU20" s="96">
        <v>3516</v>
      </c>
      <c r="CV20" s="96">
        <v>4128.95</v>
      </c>
      <c r="CW20" s="96">
        <v>4700.817736</v>
      </c>
      <c r="CX20" s="96">
        <v>6497</v>
      </c>
      <c r="CY20" s="42">
        <v>6722.4679999999998</v>
      </c>
      <c r="CZ20" s="42">
        <v>7732.7539999999999</v>
      </c>
      <c r="DA20" s="43">
        <v>7492.6726879999997</v>
      </c>
      <c r="DB20" s="95">
        <v>43542</v>
      </c>
      <c r="DC20" s="96">
        <v>52220.07</v>
      </c>
      <c r="DD20" s="96">
        <v>58298.15</v>
      </c>
      <c r="DE20" s="96">
        <v>65127.369264000008</v>
      </c>
      <c r="DF20" s="96">
        <v>78472</v>
      </c>
      <c r="DG20" s="98">
        <f t="shared" si="5"/>
        <v>74505.861999999994</v>
      </c>
      <c r="DH20" s="98">
        <f t="shared" si="5"/>
        <v>83054.753500000006</v>
      </c>
      <c r="DI20" s="99">
        <f t="shared" si="2"/>
        <v>85921.217311999979</v>
      </c>
      <c r="DJ20" s="95">
        <v>45967.89</v>
      </c>
      <c r="DK20" s="96">
        <v>49777.84</v>
      </c>
      <c r="DL20" s="96">
        <v>54013.15</v>
      </c>
      <c r="DM20" s="96">
        <v>57654.44</v>
      </c>
      <c r="DN20" s="96">
        <v>63426.81</v>
      </c>
      <c r="DO20" s="98">
        <v>66877.5</v>
      </c>
      <c r="DP20" s="98">
        <v>73889.760000000009</v>
      </c>
      <c r="DQ20" s="99">
        <v>77027.77</v>
      </c>
      <c r="DR20" s="100">
        <v>1457.3</v>
      </c>
      <c r="DS20" s="98">
        <v>1558.58</v>
      </c>
      <c r="DT20" s="98">
        <v>1508.14</v>
      </c>
      <c r="DU20" s="98">
        <v>1318.0590271130891</v>
      </c>
      <c r="DV20" s="98">
        <v>1406.4</v>
      </c>
      <c r="DW20" s="98">
        <v>1555.8430080481899</v>
      </c>
      <c r="DX20" s="98">
        <v>1667.2951439051899</v>
      </c>
      <c r="DY20" s="99">
        <v>1779.0483002520559</v>
      </c>
      <c r="DZ20" s="95" t="s">
        <v>5</v>
      </c>
      <c r="EA20" s="96" t="s">
        <v>5</v>
      </c>
      <c r="EB20" s="96" t="s">
        <v>5</v>
      </c>
      <c r="EC20" s="98">
        <v>345.17047747141902</v>
      </c>
      <c r="ED20" s="98">
        <v>389.9</v>
      </c>
      <c r="EE20" s="98">
        <v>416.71857441268691</v>
      </c>
      <c r="EF20" s="98">
        <v>437.34003367649063</v>
      </c>
      <c r="EG20" s="99">
        <v>468.6363273329145</v>
      </c>
      <c r="EH20" s="98">
        <v>1457.3</v>
      </c>
      <c r="EI20" s="98">
        <v>1558.58</v>
      </c>
      <c r="EJ20" s="98">
        <v>1508.14</v>
      </c>
      <c r="EK20" s="98">
        <v>1663.229504584508</v>
      </c>
      <c r="EL20" s="98">
        <v>1796.3000000000002</v>
      </c>
      <c r="EM20" s="98">
        <v>1972.5615824608767</v>
      </c>
      <c r="EN20" s="98">
        <v>2104.6351775816806</v>
      </c>
      <c r="EO20" s="121">
        <v>2247.6846275849703</v>
      </c>
    </row>
    <row r="21" spans="1:145">
      <c r="A21" s="23" t="s">
        <v>37</v>
      </c>
      <c r="B21" s="91">
        <v>884</v>
      </c>
      <c r="C21" s="92">
        <v>884.51</v>
      </c>
      <c r="D21" s="92">
        <v>884.51</v>
      </c>
      <c r="E21" s="92">
        <v>884.51</v>
      </c>
      <c r="F21" s="92">
        <v>885</v>
      </c>
      <c r="G21" s="44">
        <v>884.51</v>
      </c>
      <c r="H21" s="44">
        <v>884.51</v>
      </c>
      <c r="I21" s="44">
        <v>884.51</v>
      </c>
      <c r="J21" s="91">
        <v>2143</v>
      </c>
      <c r="K21" s="92">
        <v>2615</v>
      </c>
      <c r="L21" s="92">
        <v>3160</v>
      </c>
      <c r="M21" s="92">
        <v>3820</v>
      </c>
      <c r="N21" s="92">
        <v>4880</v>
      </c>
      <c r="O21" s="44">
        <v>4880</v>
      </c>
      <c r="P21" s="44">
        <v>4880</v>
      </c>
      <c r="Q21" s="45">
        <v>5324</v>
      </c>
      <c r="R21" s="91">
        <v>73</v>
      </c>
      <c r="S21" s="92">
        <v>80.42</v>
      </c>
      <c r="T21" s="92">
        <v>109.82</v>
      </c>
      <c r="U21" s="92">
        <v>126.62</v>
      </c>
      <c r="V21" s="92">
        <v>127</v>
      </c>
      <c r="W21" s="44">
        <v>171.22</v>
      </c>
      <c r="X21" s="44">
        <v>184.62</v>
      </c>
      <c r="Y21" s="45">
        <v>185.28700000000001</v>
      </c>
      <c r="Z21" s="91" t="s">
        <v>5</v>
      </c>
      <c r="AA21" s="92">
        <v>0</v>
      </c>
      <c r="AB21" s="92">
        <v>0</v>
      </c>
      <c r="AC21" s="92">
        <v>25</v>
      </c>
      <c r="AD21" s="92">
        <v>25</v>
      </c>
      <c r="AE21" s="44">
        <v>150</v>
      </c>
      <c r="AF21" s="44">
        <v>25</v>
      </c>
      <c r="AG21" s="45">
        <v>150</v>
      </c>
      <c r="AH21" s="91" t="s">
        <v>5</v>
      </c>
      <c r="AI21" s="92">
        <v>0</v>
      </c>
      <c r="AJ21" s="92">
        <v>0</v>
      </c>
      <c r="AK21" s="92">
        <v>0</v>
      </c>
      <c r="AL21" s="92">
        <v>0</v>
      </c>
      <c r="AM21" s="92">
        <v>0</v>
      </c>
      <c r="AN21" s="92">
        <v>0</v>
      </c>
      <c r="AO21" s="93">
        <v>0</v>
      </c>
      <c r="AP21" s="91">
        <v>3100</v>
      </c>
      <c r="AQ21" s="92">
        <v>3579.93</v>
      </c>
      <c r="AR21" s="92">
        <v>4154.33</v>
      </c>
      <c r="AS21" s="92">
        <v>4856.13</v>
      </c>
      <c r="AT21" s="92">
        <v>5917</v>
      </c>
      <c r="AU21" s="92">
        <f t="shared" si="3"/>
        <v>6085.7300000000005</v>
      </c>
      <c r="AV21" s="92">
        <f t="shared" si="0"/>
        <v>5974.13</v>
      </c>
      <c r="AW21" s="93">
        <f t="shared" si="0"/>
        <v>6543.7970000000005</v>
      </c>
      <c r="AX21" s="91">
        <v>3471</v>
      </c>
      <c r="AY21" s="92">
        <v>2957.13</v>
      </c>
      <c r="AZ21" s="92">
        <v>3526.5</v>
      </c>
      <c r="BA21" s="92">
        <v>3842.1</v>
      </c>
      <c r="BB21" s="92">
        <v>3334</v>
      </c>
      <c r="BC21" s="44">
        <v>3745.3900000000003</v>
      </c>
      <c r="BD21" s="44">
        <v>3304.4300000000003</v>
      </c>
      <c r="BE21" s="45">
        <v>3643.7200000000003</v>
      </c>
      <c r="BF21" s="91">
        <v>13822</v>
      </c>
      <c r="BG21" s="92">
        <v>15056.07</v>
      </c>
      <c r="BH21" s="92">
        <v>15567.88</v>
      </c>
      <c r="BI21" s="92">
        <v>18557.150000000001</v>
      </c>
      <c r="BJ21" s="92">
        <v>17933</v>
      </c>
      <c r="BK21" s="44">
        <v>21652.52</v>
      </c>
      <c r="BL21" s="44">
        <v>22812.010000000002</v>
      </c>
      <c r="BM21" s="45">
        <v>17916.28</v>
      </c>
      <c r="BN21" s="91">
        <v>237</v>
      </c>
      <c r="BO21" s="92">
        <v>280.85000000000002</v>
      </c>
      <c r="BP21" s="92">
        <v>303.68</v>
      </c>
      <c r="BQ21" s="92">
        <v>333.08</v>
      </c>
      <c r="BR21" s="92">
        <v>346</v>
      </c>
      <c r="BS21" s="101">
        <v>350.20499999999993</v>
      </c>
      <c r="BT21" s="101">
        <v>379.49999999999994</v>
      </c>
      <c r="BU21" s="102">
        <v>1343.1523884045012</v>
      </c>
      <c r="BV21" s="91" t="s">
        <v>5</v>
      </c>
      <c r="BW21" s="92">
        <v>0</v>
      </c>
      <c r="BX21" s="92">
        <v>0</v>
      </c>
      <c r="BY21" s="92">
        <v>11.045999999999999</v>
      </c>
      <c r="BZ21" s="92">
        <v>36</v>
      </c>
      <c r="CA21" s="44">
        <v>64.48</v>
      </c>
      <c r="CB21" s="44">
        <v>223.51</v>
      </c>
      <c r="CC21" s="45">
        <v>191.16</v>
      </c>
      <c r="CD21" s="91" t="s">
        <v>5</v>
      </c>
      <c r="CE21" s="92">
        <v>0</v>
      </c>
      <c r="CF21" s="92">
        <v>0</v>
      </c>
      <c r="CG21" s="92">
        <v>0</v>
      </c>
      <c r="CH21" s="92">
        <v>0</v>
      </c>
      <c r="CI21" s="92">
        <v>0</v>
      </c>
      <c r="CJ21" s="92">
        <v>0</v>
      </c>
      <c r="CK21" s="93">
        <v>0</v>
      </c>
      <c r="CL21" s="91">
        <v>17530</v>
      </c>
      <c r="CM21" s="92">
        <v>18294.05</v>
      </c>
      <c r="CN21" s="92">
        <v>19398.060000000001</v>
      </c>
      <c r="CO21" s="92">
        <v>22743.376</v>
      </c>
      <c r="CP21" s="92">
        <v>21649</v>
      </c>
      <c r="CQ21" s="101">
        <f t="shared" si="4"/>
        <v>25812.594999999998</v>
      </c>
      <c r="CR21" s="101">
        <f t="shared" si="1"/>
        <v>26719.45</v>
      </c>
      <c r="CS21" s="102">
        <f t="shared" si="1"/>
        <v>23094.312388404502</v>
      </c>
      <c r="CT21" s="91">
        <v>1384</v>
      </c>
      <c r="CU21" s="92">
        <v>1517</v>
      </c>
      <c r="CV21" s="92">
        <v>1014.98</v>
      </c>
      <c r="CW21" s="92">
        <v>1200.09788</v>
      </c>
      <c r="CX21" s="92">
        <v>1769</v>
      </c>
      <c r="CY21" s="44">
        <v>1541.4882580000001</v>
      </c>
      <c r="CZ21" s="44">
        <v>1561.260763</v>
      </c>
      <c r="DA21" s="45">
        <v>1175.3728039999999</v>
      </c>
      <c r="DB21" s="91">
        <v>16146</v>
      </c>
      <c r="DC21" s="92">
        <v>16777.05</v>
      </c>
      <c r="DD21" s="92">
        <v>18383.080000000002</v>
      </c>
      <c r="DE21" s="92">
        <v>21543.278119999999</v>
      </c>
      <c r="DF21" s="92">
        <v>19880</v>
      </c>
      <c r="DG21" s="101">
        <f t="shared" si="5"/>
        <v>24271.106741999996</v>
      </c>
      <c r="DH21" s="101">
        <f t="shared" si="5"/>
        <v>25158.189237000002</v>
      </c>
      <c r="DI21" s="102">
        <f t="shared" si="2"/>
        <v>21918.939584404503</v>
      </c>
      <c r="DJ21" s="91">
        <v>19291.41</v>
      </c>
      <c r="DK21" s="92">
        <v>22809.23</v>
      </c>
      <c r="DL21" s="92">
        <v>24015.06</v>
      </c>
      <c r="DM21" s="92">
        <v>27614</v>
      </c>
      <c r="DN21" s="92">
        <v>26257.62</v>
      </c>
      <c r="DO21" s="101">
        <v>29082.519999999997</v>
      </c>
      <c r="DP21" s="101">
        <v>32197.330000000005</v>
      </c>
      <c r="DQ21" s="102">
        <v>35092.259999999995</v>
      </c>
      <c r="DR21" s="103">
        <v>1278.9000000000001</v>
      </c>
      <c r="DS21" s="101">
        <v>1491.37</v>
      </c>
      <c r="DT21" s="101">
        <v>1485.07</v>
      </c>
      <c r="DU21" s="101">
        <v>1586.9508321524568</v>
      </c>
      <c r="DV21" s="101">
        <v>1688.6</v>
      </c>
      <c r="DW21" s="101">
        <v>1740.9634264575734</v>
      </c>
      <c r="DX21" s="101">
        <v>1875.678781612118</v>
      </c>
      <c r="DY21" s="102">
        <v>1907.560339543918</v>
      </c>
      <c r="DZ21" s="91" t="s">
        <v>5</v>
      </c>
      <c r="EA21" s="92" t="s">
        <v>5</v>
      </c>
      <c r="EB21" s="92" t="s">
        <v>5</v>
      </c>
      <c r="EC21" s="101">
        <v>41.360981308411219</v>
      </c>
      <c r="ED21" s="101">
        <v>33.700000000000003</v>
      </c>
      <c r="EE21" s="101">
        <v>32.095504954593117</v>
      </c>
      <c r="EF21" s="101">
        <v>33.584347982801631</v>
      </c>
      <c r="EG21" s="102">
        <v>28.61356835892078</v>
      </c>
      <c r="EH21" s="101">
        <v>1278.9000000000001</v>
      </c>
      <c r="EI21" s="101">
        <v>1491.37</v>
      </c>
      <c r="EJ21" s="101">
        <v>1485.07</v>
      </c>
      <c r="EK21" s="101">
        <v>1628.3118134608681</v>
      </c>
      <c r="EL21" s="101">
        <v>1722.3</v>
      </c>
      <c r="EM21" s="101">
        <v>1773.0589314121664</v>
      </c>
      <c r="EN21" s="101">
        <v>1909.2631295949195</v>
      </c>
      <c r="EO21" s="122">
        <v>1936.1739079028387</v>
      </c>
    </row>
    <row r="22" spans="1:145">
      <c r="A22" s="23" t="s">
        <v>38</v>
      </c>
      <c r="B22" s="95">
        <v>780</v>
      </c>
      <c r="C22" s="96">
        <v>779.6</v>
      </c>
      <c r="D22" s="96">
        <v>971.6</v>
      </c>
      <c r="E22" s="96">
        <v>2071.6</v>
      </c>
      <c r="F22" s="96">
        <v>2142</v>
      </c>
      <c r="G22" s="42">
        <v>2141.6</v>
      </c>
      <c r="H22" s="42">
        <v>2141.6</v>
      </c>
      <c r="I22" s="42">
        <v>2141.6</v>
      </c>
      <c r="J22" s="95" t="s">
        <v>5</v>
      </c>
      <c r="K22" s="96">
        <v>0</v>
      </c>
      <c r="L22" s="96">
        <v>0</v>
      </c>
      <c r="M22" s="96">
        <v>0</v>
      </c>
      <c r="N22" s="96">
        <v>0</v>
      </c>
      <c r="O22" s="42">
        <v>0</v>
      </c>
      <c r="P22" s="42">
        <v>0</v>
      </c>
      <c r="Q22" s="43">
        <v>0</v>
      </c>
      <c r="R22" s="95">
        <v>185</v>
      </c>
      <c r="S22" s="96">
        <v>275.95</v>
      </c>
      <c r="T22" s="96">
        <v>375.52</v>
      </c>
      <c r="U22" s="96">
        <v>527.79</v>
      </c>
      <c r="V22" s="96">
        <v>588</v>
      </c>
      <c r="W22" s="42">
        <v>639.03499999999997</v>
      </c>
      <c r="X22" s="42">
        <v>724.04</v>
      </c>
      <c r="Y22" s="43">
        <v>793.51099999999997</v>
      </c>
      <c r="Z22" s="95" t="s">
        <v>5</v>
      </c>
      <c r="AA22" s="96">
        <v>0</v>
      </c>
      <c r="AB22" s="96">
        <v>0</v>
      </c>
      <c r="AC22" s="96">
        <v>0</v>
      </c>
      <c r="AD22" s="96">
        <v>0</v>
      </c>
      <c r="AE22" s="42">
        <v>0</v>
      </c>
      <c r="AF22" s="42">
        <v>0</v>
      </c>
      <c r="AG22" s="43">
        <v>0</v>
      </c>
      <c r="AH22" s="95" t="s">
        <v>5</v>
      </c>
      <c r="AI22" s="96">
        <v>0</v>
      </c>
      <c r="AJ22" s="96">
        <v>0</v>
      </c>
      <c r="AK22" s="96">
        <v>0</v>
      </c>
      <c r="AL22" s="96">
        <v>0</v>
      </c>
      <c r="AM22" s="96">
        <v>0</v>
      </c>
      <c r="AN22" s="96">
        <v>0</v>
      </c>
      <c r="AO22" s="97">
        <v>0</v>
      </c>
      <c r="AP22" s="95">
        <v>965</v>
      </c>
      <c r="AQ22" s="96">
        <v>1055.55</v>
      </c>
      <c r="AR22" s="96">
        <v>1347.12</v>
      </c>
      <c r="AS22" s="96">
        <v>2599.39</v>
      </c>
      <c r="AT22" s="96">
        <v>2730</v>
      </c>
      <c r="AU22" s="96">
        <f t="shared" si="3"/>
        <v>2780.6349999999998</v>
      </c>
      <c r="AV22" s="96">
        <f t="shared" si="0"/>
        <v>2865.64</v>
      </c>
      <c r="AW22" s="97">
        <f t="shared" si="0"/>
        <v>2935.1109999999999</v>
      </c>
      <c r="AX22" s="95">
        <v>3440</v>
      </c>
      <c r="AY22" s="96">
        <v>3180.63</v>
      </c>
      <c r="AZ22" s="96">
        <v>3770.07</v>
      </c>
      <c r="BA22" s="96">
        <v>6727.37</v>
      </c>
      <c r="BB22" s="96">
        <v>8306</v>
      </c>
      <c r="BC22" s="42">
        <v>9244.9500000000007</v>
      </c>
      <c r="BD22" s="42">
        <v>8720.76</v>
      </c>
      <c r="BE22" s="43">
        <v>8991.83</v>
      </c>
      <c r="BF22" s="95" t="s">
        <v>5</v>
      </c>
      <c r="BG22" s="96">
        <v>0</v>
      </c>
      <c r="BH22" s="96">
        <v>0</v>
      </c>
      <c r="BI22" s="96">
        <v>0</v>
      </c>
      <c r="BJ22" s="96">
        <v>0</v>
      </c>
      <c r="BK22" s="42">
        <v>0</v>
      </c>
      <c r="BL22" s="42">
        <v>0</v>
      </c>
      <c r="BM22" s="43">
        <v>0</v>
      </c>
      <c r="BN22" s="95">
        <v>625</v>
      </c>
      <c r="BO22" s="96">
        <v>957.17</v>
      </c>
      <c r="BP22" s="96">
        <v>1051.0899999999999</v>
      </c>
      <c r="BQ22" s="96">
        <v>1477.578</v>
      </c>
      <c r="BR22" s="96">
        <v>1646</v>
      </c>
      <c r="BS22" s="98">
        <v>1788.9339999999995</v>
      </c>
      <c r="BT22" s="98">
        <v>2026.9479999999999</v>
      </c>
      <c r="BU22" s="99">
        <v>1921.7725230935966</v>
      </c>
      <c r="BV22" s="95" t="s">
        <v>5</v>
      </c>
      <c r="BW22" s="96">
        <v>0</v>
      </c>
      <c r="BX22" s="96">
        <v>0</v>
      </c>
      <c r="BY22" s="96">
        <v>0</v>
      </c>
      <c r="BZ22" s="96">
        <v>0</v>
      </c>
      <c r="CA22" s="42">
        <v>0</v>
      </c>
      <c r="CB22" s="42">
        <v>0</v>
      </c>
      <c r="CC22" s="43">
        <v>0</v>
      </c>
      <c r="CD22" s="95" t="s">
        <v>5</v>
      </c>
      <c r="CE22" s="96">
        <v>0</v>
      </c>
      <c r="CF22" s="96">
        <v>0</v>
      </c>
      <c r="CG22" s="96">
        <v>0</v>
      </c>
      <c r="CH22" s="96">
        <v>0</v>
      </c>
      <c r="CI22" s="96">
        <v>0</v>
      </c>
      <c r="CJ22" s="96">
        <v>0</v>
      </c>
      <c r="CK22" s="97">
        <v>0</v>
      </c>
      <c r="CL22" s="95">
        <v>4065</v>
      </c>
      <c r="CM22" s="96">
        <v>4137.8</v>
      </c>
      <c r="CN22" s="96">
        <v>4821.16</v>
      </c>
      <c r="CO22" s="96">
        <v>8204.9480000000003</v>
      </c>
      <c r="CP22" s="96">
        <v>9952</v>
      </c>
      <c r="CQ22" s="98">
        <f t="shared" si="4"/>
        <v>11033.884</v>
      </c>
      <c r="CR22" s="98">
        <f t="shared" si="1"/>
        <v>10747.708000000001</v>
      </c>
      <c r="CS22" s="99">
        <f t="shared" si="1"/>
        <v>10913.602523093596</v>
      </c>
      <c r="CT22" s="95">
        <v>8</v>
      </c>
      <c r="CU22" s="96">
        <v>8</v>
      </c>
      <c r="CV22" s="96">
        <v>12.52</v>
      </c>
      <c r="CW22" s="96">
        <v>19.925139999999999</v>
      </c>
      <c r="CX22" s="96">
        <v>21</v>
      </c>
      <c r="CY22" s="42">
        <v>24.243400000000001</v>
      </c>
      <c r="CZ22" s="42">
        <v>21.472840000000001</v>
      </c>
      <c r="DA22" s="43">
        <v>39.472220000000007</v>
      </c>
      <c r="DB22" s="95">
        <v>4057</v>
      </c>
      <c r="DC22" s="96">
        <v>4129.8</v>
      </c>
      <c r="DD22" s="96">
        <v>4808.6399999999994</v>
      </c>
      <c r="DE22" s="96">
        <v>8185.02286</v>
      </c>
      <c r="DF22" s="96">
        <v>9931</v>
      </c>
      <c r="DG22" s="98">
        <f t="shared" si="5"/>
        <v>11009.640600000001</v>
      </c>
      <c r="DH22" s="98">
        <f t="shared" si="5"/>
        <v>10726.23516</v>
      </c>
      <c r="DI22" s="99">
        <f t="shared" si="2"/>
        <v>10874.130303093596</v>
      </c>
      <c r="DJ22" s="95">
        <v>5460.51</v>
      </c>
      <c r="DK22" s="96">
        <v>5814.51</v>
      </c>
      <c r="DL22" s="96">
        <v>6296.21</v>
      </c>
      <c r="DM22" s="96">
        <v>6843.82</v>
      </c>
      <c r="DN22" s="96">
        <v>7357.8</v>
      </c>
      <c r="DO22" s="98">
        <v>7649.49</v>
      </c>
      <c r="DP22" s="98">
        <v>7841.52</v>
      </c>
      <c r="DQ22" s="99">
        <v>7957.7900000000018</v>
      </c>
      <c r="DR22" s="100">
        <v>1015.8</v>
      </c>
      <c r="DS22" s="98">
        <v>1144.94</v>
      </c>
      <c r="DT22" s="98">
        <v>1250.93</v>
      </c>
      <c r="DU22" s="98">
        <v>1276.2545287307516</v>
      </c>
      <c r="DV22" s="98">
        <v>1363.2</v>
      </c>
      <c r="DW22" s="98">
        <v>1330.8224025194515</v>
      </c>
      <c r="DX22" s="98">
        <v>1318.3635544701692</v>
      </c>
      <c r="DY22" s="99">
        <v>1321.4878693019118</v>
      </c>
      <c r="DZ22" s="95" t="s">
        <v>5</v>
      </c>
      <c r="EA22" s="96" t="s">
        <v>5</v>
      </c>
      <c r="EB22" s="96" t="s">
        <v>5</v>
      </c>
      <c r="EC22" s="98">
        <v>13.134699853587115</v>
      </c>
      <c r="ED22" s="98">
        <v>16.600000000000001</v>
      </c>
      <c r="EE22" s="98">
        <v>16.927468956626701</v>
      </c>
      <c r="EF22" s="98">
        <v>17.830790033619962</v>
      </c>
      <c r="EG22" s="99">
        <v>17.37655296355787</v>
      </c>
      <c r="EH22" s="98">
        <v>1015.8</v>
      </c>
      <c r="EI22" s="98">
        <v>1144.94</v>
      </c>
      <c r="EJ22" s="98">
        <v>1250.93</v>
      </c>
      <c r="EK22" s="98">
        <v>1289.3892285843388</v>
      </c>
      <c r="EL22" s="98">
        <v>1379.8</v>
      </c>
      <c r="EM22" s="98">
        <v>1347.7498714760782</v>
      </c>
      <c r="EN22" s="98">
        <v>1336.1943445037891</v>
      </c>
      <c r="EO22" s="121">
        <v>1338.8644222654698</v>
      </c>
    </row>
    <row r="23" spans="1:145">
      <c r="A23" s="23" t="s">
        <v>39</v>
      </c>
      <c r="B23" s="91">
        <v>780</v>
      </c>
      <c r="C23" s="92">
        <v>780</v>
      </c>
      <c r="D23" s="92">
        <v>780</v>
      </c>
      <c r="E23" s="92">
        <v>780</v>
      </c>
      <c r="F23" s="92">
        <v>780</v>
      </c>
      <c r="G23" s="44">
        <v>780</v>
      </c>
      <c r="H23" s="44">
        <v>780</v>
      </c>
      <c r="I23" s="44">
        <v>1230</v>
      </c>
      <c r="J23" s="91" t="s">
        <v>5</v>
      </c>
      <c r="K23" s="92">
        <v>0</v>
      </c>
      <c r="L23" s="92">
        <v>0</v>
      </c>
      <c r="M23" s="92">
        <v>0</v>
      </c>
      <c r="N23" s="92">
        <v>0</v>
      </c>
      <c r="O23" s="44">
        <v>0</v>
      </c>
      <c r="P23" s="44">
        <v>0</v>
      </c>
      <c r="Q23" s="45">
        <v>0</v>
      </c>
      <c r="R23" s="91">
        <v>121</v>
      </c>
      <c r="S23" s="92">
        <v>138.27000000000001</v>
      </c>
      <c r="T23" s="92">
        <v>138.27000000000001</v>
      </c>
      <c r="U23" s="92">
        <v>139.47</v>
      </c>
      <c r="V23" s="92">
        <v>139</v>
      </c>
      <c r="W23" s="44">
        <v>156.47</v>
      </c>
      <c r="X23" s="44">
        <v>165.47</v>
      </c>
      <c r="Y23" s="45">
        <v>157.53</v>
      </c>
      <c r="Z23" s="91">
        <v>175</v>
      </c>
      <c r="AA23" s="92">
        <v>175</v>
      </c>
      <c r="AB23" s="92">
        <v>175</v>
      </c>
      <c r="AC23" s="92">
        <v>175</v>
      </c>
      <c r="AD23" s="92">
        <v>175</v>
      </c>
      <c r="AE23" s="44">
        <v>175</v>
      </c>
      <c r="AF23" s="44">
        <v>175</v>
      </c>
      <c r="AG23" s="45">
        <v>175</v>
      </c>
      <c r="AH23" s="91" t="s">
        <v>5</v>
      </c>
      <c r="AI23" s="92">
        <v>0</v>
      </c>
      <c r="AJ23" s="92">
        <v>0</v>
      </c>
      <c r="AK23" s="92">
        <v>0</v>
      </c>
      <c r="AL23" s="92">
        <v>0</v>
      </c>
      <c r="AM23" s="92">
        <v>0</v>
      </c>
      <c r="AN23" s="92">
        <v>0</v>
      </c>
      <c r="AO23" s="93">
        <v>0</v>
      </c>
      <c r="AP23" s="91">
        <v>1076</v>
      </c>
      <c r="AQ23" s="92">
        <v>1093.27</v>
      </c>
      <c r="AR23" s="92">
        <v>1093.27</v>
      </c>
      <c r="AS23" s="92">
        <v>1094.47</v>
      </c>
      <c r="AT23" s="92">
        <v>1094</v>
      </c>
      <c r="AU23" s="92">
        <f t="shared" si="3"/>
        <v>1111.47</v>
      </c>
      <c r="AV23" s="92">
        <f t="shared" si="0"/>
        <v>1120.47</v>
      </c>
      <c r="AW23" s="93">
        <f t="shared" si="0"/>
        <v>1562.53</v>
      </c>
      <c r="AX23" s="91">
        <v>1836</v>
      </c>
      <c r="AY23" s="92">
        <v>3526.2</v>
      </c>
      <c r="AZ23" s="92">
        <v>3898.88</v>
      </c>
      <c r="BA23" s="92">
        <v>3980.62</v>
      </c>
      <c r="BB23" s="92">
        <v>3986</v>
      </c>
      <c r="BC23" s="44">
        <v>3846.37</v>
      </c>
      <c r="BD23" s="44">
        <v>4216.66</v>
      </c>
      <c r="BE23" s="45">
        <v>4371.75</v>
      </c>
      <c r="BF23" s="91" t="s">
        <v>5</v>
      </c>
      <c r="BG23" s="92">
        <v>0</v>
      </c>
      <c r="BH23" s="92">
        <v>0</v>
      </c>
      <c r="BI23" s="92">
        <v>0</v>
      </c>
      <c r="BJ23" s="92">
        <v>0</v>
      </c>
      <c r="BK23" s="44">
        <v>0</v>
      </c>
      <c r="BL23" s="44">
        <v>0</v>
      </c>
      <c r="BM23" s="45">
        <v>0</v>
      </c>
      <c r="BN23" s="91">
        <v>394</v>
      </c>
      <c r="BO23" s="92">
        <v>448.81</v>
      </c>
      <c r="BP23" s="92">
        <v>362.12</v>
      </c>
      <c r="BQ23" s="92">
        <v>365.48399999999998</v>
      </c>
      <c r="BR23" s="92">
        <v>365</v>
      </c>
      <c r="BS23" s="101">
        <v>413.084</v>
      </c>
      <c r="BT23" s="101">
        <v>438.28399999999999</v>
      </c>
      <c r="BU23" s="102">
        <v>304.79000000000002</v>
      </c>
      <c r="BV23" s="91" t="s">
        <v>5</v>
      </c>
      <c r="BW23" s="92">
        <v>12.54</v>
      </c>
      <c r="BX23" s="92">
        <v>14.13</v>
      </c>
      <c r="BY23" s="92">
        <v>5.41</v>
      </c>
      <c r="BZ23" s="92">
        <v>0</v>
      </c>
      <c r="CA23" s="44">
        <v>0</v>
      </c>
      <c r="CB23" s="44">
        <v>0</v>
      </c>
      <c r="CC23" s="45">
        <v>0</v>
      </c>
      <c r="CD23" s="91" t="s">
        <v>5</v>
      </c>
      <c r="CE23" s="92">
        <v>0</v>
      </c>
      <c r="CF23" s="92">
        <v>0</v>
      </c>
      <c r="CG23" s="92">
        <v>0</v>
      </c>
      <c r="CH23" s="92">
        <v>0</v>
      </c>
      <c r="CI23" s="92">
        <v>0</v>
      </c>
      <c r="CJ23" s="92">
        <v>0</v>
      </c>
      <c r="CK23" s="93">
        <v>0</v>
      </c>
      <c r="CL23" s="91">
        <v>2230</v>
      </c>
      <c r="CM23" s="92">
        <v>3987.55</v>
      </c>
      <c r="CN23" s="92">
        <v>4275.13</v>
      </c>
      <c r="CO23" s="92">
        <v>4351.5140000000001</v>
      </c>
      <c r="CP23" s="92">
        <v>4351</v>
      </c>
      <c r="CQ23" s="101">
        <f t="shared" si="4"/>
        <v>4259.4539999999997</v>
      </c>
      <c r="CR23" s="101">
        <f t="shared" si="1"/>
        <v>4654.9439999999995</v>
      </c>
      <c r="CS23" s="102">
        <f t="shared" si="1"/>
        <v>4676.54</v>
      </c>
      <c r="CT23" s="91">
        <v>18</v>
      </c>
      <c r="CU23" s="92">
        <v>21</v>
      </c>
      <c r="CV23" s="92">
        <v>21.71</v>
      </c>
      <c r="CW23" s="92">
        <v>22.797999999999998</v>
      </c>
      <c r="CX23" s="92">
        <v>22</v>
      </c>
      <c r="CY23" s="44">
        <v>20</v>
      </c>
      <c r="CZ23" s="44">
        <v>20.128</v>
      </c>
      <c r="DA23" s="45">
        <v>20.734000000000002</v>
      </c>
      <c r="DB23" s="91">
        <v>2212</v>
      </c>
      <c r="DC23" s="92">
        <v>3966.55</v>
      </c>
      <c r="DD23" s="92">
        <v>4253.42</v>
      </c>
      <c r="DE23" s="92">
        <v>4328.7160000000003</v>
      </c>
      <c r="DF23" s="92">
        <v>4329</v>
      </c>
      <c r="DG23" s="101">
        <f t="shared" si="5"/>
        <v>4239.4539999999997</v>
      </c>
      <c r="DH23" s="101">
        <f t="shared" si="5"/>
        <v>4634.8159999999998</v>
      </c>
      <c r="DI23" s="102">
        <f t="shared" si="2"/>
        <v>4655.8059999999996</v>
      </c>
      <c r="DJ23" s="91">
        <v>4030.85</v>
      </c>
      <c r="DK23" s="92">
        <v>3538.71</v>
      </c>
      <c r="DL23" s="92">
        <v>4041.08</v>
      </c>
      <c r="DM23" s="92">
        <v>4267</v>
      </c>
      <c r="DN23" s="92">
        <v>5163.0200000000004</v>
      </c>
      <c r="DO23" s="101">
        <v>5754.36</v>
      </c>
      <c r="DP23" s="101">
        <v>6372</v>
      </c>
      <c r="DQ23" s="102">
        <v>7143.9199999999992</v>
      </c>
      <c r="DR23" s="103">
        <v>894.4</v>
      </c>
      <c r="DS23" s="101">
        <v>968.47</v>
      </c>
      <c r="DT23" s="101">
        <v>988.3</v>
      </c>
      <c r="DU23" s="101">
        <v>1014.9136036939335</v>
      </c>
      <c r="DV23" s="101">
        <v>1043.0999999999999</v>
      </c>
      <c r="DW23" s="101">
        <v>1065.6833104396635</v>
      </c>
      <c r="DX23" s="101">
        <v>1168.2812760552556</v>
      </c>
      <c r="DY23" s="102">
        <v>1233.7371172413216</v>
      </c>
      <c r="DZ23" s="91" t="s">
        <v>5</v>
      </c>
      <c r="EA23" s="92" t="s">
        <v>5</v>
      </c>
      <c r="EB23" s="92" t="s">
        <v>5</v>
      </c>
      <c r="EC23" s="101">
        <v>0.27542372881355931</v>
      </c>
      <c r="ED23" s="101">
        <v>0.3</v>
      </c>
      <c r="EE23" s="101">
        <v>0.35630578014964287</v>
      </c>
      <c r="EF23" s="101">
        <v>0.37425732347497043</v>
      </c>
      <c r="EG23" s="102">
        <v>0.5277810730941126</v>
      </c>
      <c r="EH23" s="101">
        <v>894.4</v>
      </c>
      <c r="EI23" s="101">
        <v>968.47</v>
      </c>
      <c r="EJ23" s="101">
        <v>988.3</v>
      </c>
      <c r="EK23" s="101">
        <v>1015.189027422747</v>
      </c>
      <c r="EL23" s="101">
        <v>1043.3999999999999</v>
      </c>
      <c r="EM23" s="101">
        <v>1066.0396162198131</v>
      </c>
      <c r="EN23" s="101">
        <v>1168.6555333787305</v>
      </c>
      <c r="EO23" s="122">
        <v>1234.2648983144156</v>
      </c>
    </row>
    <row r="24" spans="1:145">
      <c r="A24" s="23" t="s">
        <v>40</v>
      </c>
      <c r="B24" s="95">
        <v>130</v>
      </c>
      <c r="C24" s="96">
        <v>130</v>
      </c>
      <c r="D24" s="96">
        <v>130</v>
      </c>
      <c r="E24" s="96">
        <v>130</v>
      </c>
      <c r="F24" s="96">
        <v>130</v>
      </c>
      <c r="G24" s="42">
        <v>130</v>
      </c>
      <c r="H24" s="42">
        <v>130</v>
      </c>
      <c r="I24" s="42">
        <v>130</v>
      </c>
      <c r="J24" s="95">
        <v>1620</v>
      </c>
      <c r="K24" s="96">
        <v>1550</v>
      </c>
      <c r="L24" s="96">
        <v>1550</v>
      </c>
      <c r="M24" s="96">
        <v>1550</v>
      </c>
      <c r="N24" s="96">
        <v>2090</v>
      </c>
      <c r="O24" s="42">
        <v>2090</v>
      </c>
      <c r="P24" s="42">
        <v>2090</v>
      </c>
      <c r="Q24" s="43">
        <v>2090</v>
      </c>
      <c r="R24" s="95">
        <v>4</v>
      </c>
      <c r="S24" s="96">
        <v>4.05</v>
      </c>
      <c r="T24" s="96">
        <v>4.05</v>
      </c>
      <c r="U24" s="96">
        <v>8.0500000000000007</v>
      </c>
      <c r="V24" s="96">
        <v>20</v>
      </c>
      <c r="W24" s="42">
        <v>20.05</v>
      </c>
      <c r="X24" s="42">
        <v>20.05</v>
      </c>
      <c r="Y24" s="43">
        <v>20.236000000000001</v>
      </c>
      <c r="Z24" s="95">
        <v>4</v>
      </c>
      <c r="AA24" s="96">
        <v>0</v>
      </c>
      <c r="AB24" s="96">
        <v>0</v>
      </c>
      <c r="AC24" s="96">
        <v>0</v>
      </c>
      <c r="AD24" s="96">
        <v>0</v>
      </c>
      <c r="AE24" s="42">
        <v>0</v>
      </c>
      <c r="AF24" s="42">
        <v>0</v>
      </c>
      <c r="AG24" s="43">
        <v>0</v>
      </c>
      <c r="AH24" s="95" t="s">
        <v>5</v>
      </c>
      <c r="AI24" s="96">
        <v>0</v>
      </c>
      <c r="AJ24" s="96">
        <v>0</v>
      </c>
      <c r="AK24" s="96">
        <v>0</v>
      </c>
      <c r="AL24" s="96">
        <v>0</v>
      </c>
      <c r="AM24" s="96">
        <v>0</v>
      </c>
      <c r="AN24" s="96">
        <v>0</v>
      </c>
      <c r="AO24" s="97">
        <v>0</v>
      </c>
      <c r="AP24" s="95">
        <v>1758</v>
      </c>
      <c r="AQ24" s="96">
        <v>1684.05</v>
      </c>
      <c r="AR24" s="96">
        <v>1684.05</v>
      </c>
      <c r="AS24" s="96">
        <v>1688.05</v>
      </c>
      <c r="AT24" s="96">
        <v>2240</v>
      </c>
      <c r="AU24" s="96">
        <f t="shared" si="3"/>
        <v>2240.0500000000002</v>
      </c>
      <c r="AV24" s="96">
        <f t="shared" si="0"/>
        <v>2240.0500000000002</v>
      </c>
      <c r="AW24" s="97">
        <f t="shared" si="0"/>
        <v>2240.2359999999999</v>
      </c>
      <c r="AX24" s="95">
        <v>238</v>
      </c>
      <c r="AY24" s="96">
        <v>115.68</v>
      </c>
      <c r="AZ24" s="96">
        <v>3.46</v>
      </c>
      <c r="BA24" s="96">
        <v>270.05</v>
      </c>
      <c r="BB24" s="96">
        <v>142</v>
      </c>
      <c r="BC24" s="42">
        <v>109.53</v>
      </c>
      <c r="BD24" s="42">
        <v>33.729999999999997</v>
      </c>
      <c r="BE24" s="43">
        <v>51.24</v>
      </c>
      <c r="BF24" s="95">
        <v>5421</v>
      </c>
      <c r="BG24" s="96">
        <v>5557.69</v>
      </c>
      <c r="BH24" s="96">
        <v>5678.45</v>
      </c>
      <c r="BI24" s="96">
        <v>5115.63</v>
      </c>
      <c r="BJ24" s="96">
        <v>6619</v>
      </c>
      <c r="BK24" s="42">
        <v>7907.23</v>
      </c>
      <c r="BL24" s="42">
        <v>7904.0700000000006</v>
      </c>
      <c r="BM24" s="43">
        <v>8676.25</v>
      </c>
      <c r="BN24" s="95">
        <v>14</v>
      </c>
      <c r="BO24" s="96">
        <v>14.05</v>
      </c>
      <c r="BP24" s="96">
        <v>11.34</v>
      </c>
      <c r="BQ24" s="96">
        <v>18.34</v>
      </c>
      <c r="BR24" s="96">
        <v>39</v>
      </c>
      <c r="BS24" s="98">
        <v>39.339999999999996</v>
      </c>
      <c r="BT24" s="98">
        <v>39.339999999999996</v>
      </c>
      <c r="BU24" s="99">
        <v>19.77</v>
      </c>
      <c r="BV24" s="95" t="s">
        <v>5</v>
      </c>
      <c r="BW24" s="96">
        <v>0</v>
      </c>
      <c r="BX24" s="96">
        <v>0</v>
      </c>
      <c r="BY24" s="96">
        <v>0</v>
      </c>
      <c r="BZ24" s="96">
        <v>0</v>
      </c>
      <c r="CA24" s="42">
        <v>0</v>
      </c>
      <c r="CB24" s="42">
        <v>0</v>
      </c>
      <c r="CC24" s="43">
        <v>0</v>
      </c>
      <c r="CD24" s="95" t="s">
        <v>5</v>
      </c>
      <c r="CE24" s="96">
        <v>0</v>
      </c>
      <c r="CF24" s="96">
        <v>0</v>
      </c>
      <c r="CG24" s="96">
        <v>0</v>
      </c>
      <c r="CH24" s="96">
        <v>0</v>
      </c>
      <c r="CI24" s="96">
        <v>0</v>
      </c>
      <c r="CJ24" s="96">
        <v>0</v>
      </c>
      <c r="CK24" s="97">
        <v>0</v>
      </c>
      <c r="CL24" s="95">
        <v>5673</v>
      </c>
      <c r="CM24" s="96">
        <v>5687.42</v>
      </c>
      <c r="CN24" s="96">
        <v>5693.25</v>
      </c>
      <c r="CO24" s="96">
        <v>5404.02</v>
      </c>
      <c r="CP24" s="96">
        <v>6800</v>
      </c>
      <c r="CQ24" s="98">
        <f t="shared" si="4"/>
        <v>8056.0999999999995</v>
      </c>
      <c r="CR24" s="98">
        <f t="shared" si="1"/>
        <v>7977.14</v>
      </c>
      <c r="CS24" s="99">
        <f t="shared" si="1"/>
        <v>8747.26</v>
      </c>
      <c r="CT24" s="95">
        <v>501</v>
      </c>
      <c r="CU24" s="96">
        <v>666</v>
      </c>
      <c r="CV24" s="96">
        <v>600.24</v>
      </c>
      <c r="CW24" s="96">
        <v>540.91999999999996</v>
      </c>
      <c r="CX24" s="96">
        <v>668</v>
      </c>
      <c r="CY24" s="42">
        <v>1382.2400000000002</v>
      </c>
      <c r="CZ24" s="42">
        <v>1261.1299999999999</v>
      </c>
      <c r="DA24" s="43">
        <v>1356.94</v>
      </c>
      <c r="DB24" s="95">
        <v>5172</v>
      </c>
      <c r="DC24" s="96">
        <v>5021.42</v>
      </c>
      <c r="DD24" s="96">
        <v>5093.01</v>
      </c>
      <c r="DE24" s="96">
        <v>4863.1000000000004</v>
      </c>
      <c r="DF24" s="96">
        <v>6132</v>
      </c>
      <c r="DG24" s="98">
        <f t="shared" si="5"/>
        <v>6673.8599999999988</v>
      </c>
      <c r="DH24" s="98">
        <f t="shared" si="5"/>
        <v>6716.01</v>
      </c>
      <c r="DI24" s="99">
        <f t="shared" si="2"/>
        <v>7390.32</v>
      </c>
      <c r="DJ24" s="95">
        <v>12582.9</v>
      </c>
      <c r="DK24" s="96">
        <v>13082.67</v>
      </c>
      <c r="DL24" s="96">
        <v>14666.99</v>
      </c>
      <c r="DM24" s="96">
        <v>15594.830999999998</v>
      </c>
      <c r="DN24" s="96">
        <v>17124.36</v>
      </c>
      <c r="DO24" s="98">
        <v>18174.639719999999</v>
      </c>
      <c r="DP24" s="98">
        <v>16532.8806</v>
      </c>
      <c r="DQ24" s="99">
        <v>17541.564999999999</v>
      </c>
      <c r="DR24" s="100">
        <v>695.6</v>
      </c>
      <c r="DS24" s="98">
        <v>750.46</v>
      </c>
      <c r="DT24" s="98">
        <v>749.27</v>
      </c>
      <c r="DU24" s="98">
        <v>603.66271231496012</v>
      </c>
      <c r="DV24" s="98">
        <v>632.1</v>
      </c>
      <c r="DW24" s="98">
        <v>572.299395500542</v>
      </c>
      <c r="DX24" s="98">
        <v>585.2198236881228</v>
      </c>
      <c r="DY24" s="99">
        <v>595.87110764850684</v>
      </c>
      <c r="DZ24" s="95" t="s">
        <v>5</v>
      </c>
      <c r="EA24" s="96" t="s">
        <v>5</v>
      </c>
      <c r="EB24" s="96" t="s">
        <v>5</v>
      </c>
      <c r="EC24" s="98">
        <v>186.53734635991174</v>
      </c>
      <c r="ED24" s="98">
        <v>214.7</v>
      </c>
      <c r="EE24" s="98">
        <v>238.03354859884092</v>
      </c>
      <c r="EF24" s="98">
        <v>249.59072640465968</v>
      </c>
      <c r="EG24" s="99">
        <v>288.1816512759849</v>
      </c>
      <c r="EH24" s="98">
        <v>695.6</v>
      </c>
      <c r="EI24" s="98">
        <v>750.46</v>
      </c>
      <c r="EJ24" s="98">
        <v>749.27</v>
      </c>
      <c r="EK24" s="98">
        <v>790.2000586748718</v>
      </c>
      <c r="EL24" s="98">
        <v>846.8</v>
      </c>
      <c r="EM24" s="98">
        <v>810.33294409938298</v>
      </c>
      <c r="EN24" s="98">
        <v>834.81055009278248</v>
      </c>
      <c r="EO24" s="121">
        <v>884.05275892449174</v>
      </c>
    </row>
    <row r="25" spans="1:145">
      <c r="A25" s="23" t="s">
        <v>41</v>
      </c>
      <c r="B25" s="91">
        <v>3531</v>
      </c>
      <c r="C25" s="92">
        <v>3599.8</v>
      </c>
      <c r="D25" s="92">
        <v>3621.4</v>
      </c>
      <c r="E25" s="92">
        <v>3599.8</v>
      </c>
      <c r="F25" s="92">
        <v>3600</v>
      </c>
      <c r="G25" s="44">
        <v>3599.8</v>
      </c>
      <c r="H25" s="44">
        <v>3599.8</v>
      </c>
      <c r="I25" s="44">
        <v>3599.8</v>
      </c>
      <c r="J25" s="91">
        <v>2230</v>
      </c>
      <c r="K25" s="92">
        <v>2830</v>
      </c>
      <c r="L25" s="92">
        <v>3680</v>
      </c>
      <c r="M25" s="92">
        <v>4780</v>
      </c>
      <c r="N25" s="92">
        <v>4780</v>
      </c>
      <c r="O25" s="44">
        <v>4780</v>
      </c>
      <c r="P25" s="44">
        <v>4780</v>
      </c>
      <c r="Q25" s="45">
        <v>6280</v>
      </c>
      <c r="R25" s="91">
        <v>2115</v>
      </c>
      <c r="S25" s="92">
        <v>2468.5100000000002</v>
      </c>
      <c r="T25" s="92">
        <v>2850.6</v>
      </c>
      <c r="U25" s="92">
        <v>3417.65</v>
      </c>
      <c r="V25" s="92">
        <v>3746</v>
      </c>
      <c r="W25" s="44">
        <v>4929.3279999999995</v>
      </c>
      <c r="X25" s="44">
        <v>5426.5700000000006</v>
      </c>
      <c r="Y25" s="45">
        <v>5869.7119999999995</v>
      </c>
      <c r="Z25" s="91">
        <v>220</v>
      </c>
      <c r="AA25" s="92">
        <v>220</v>
      </c>
      <c r="AB25" s="92">
        <v>0</v>
      </c>
      <c r="AC25" s="92">
        <v>0</v>
      </c>
      <c r="AD25" s="92">
        <v>0</v>
      </c>
      <c r="AE25" s="44">
        <v>0</v>
      </c>
      <c r="AF25" s="44">
        <v>0</v>
      </c>
      <c r="AG25" s="45">
        <v>0</v>
      </c>
      <c r="AH25" s="91" t="s">
        <v>5</v>
      </c>
      <c r="AI25" s="92">
        <v>0</v>
      </c>
      <c r="AJ25" s="92">
        <v>0</v>
      </c>
      <c r="AK25" s="92">
        <v>0</v>
      </c>
      <c r="AL25" s="92">
        <v>0</v>
      </c>
      <c r="AM25" s="92">
        <v>0</v>
      </c>
      <c r="AN25" s="92">
        <v>0</v>
      </c>
      <c r="AO25" s="93">
        <v>0</v>
      </c>
      <c r="AP25" s="91">
        <v>8096</v>
      </c>
      <c r="AQ25" s="92">
        <v>9118.31</v>
      </c>
      <c r="AR25" s="92">
        <v>10152</v>
      </c>
      <c r="AS25" s="92">
        <v>11797.45</v>
      </c>
      <c r="AT25" s="92">
        <v>12126</v>
      </c>
      <c r="AU25" s="92">
        <f t="shared" si="3"/>
        <v>13309.127999999999</v>
      </c>
      <c r="AV25" s="92">
        <f t="shared" si="0"/>
        <v>13806.369999999999</v>
      </c>
      <c r="AW25" s="93">
        <f t="shared" si="0"/>
        <v>15749.511999999999</v>
      </c>
      <c r="AX25" s="91">
        <v>12798</v>
      </c>
      <c r="AY25" s="92">
        <v>12286.31</v>
      </c>
      <c r="AZ25" s="92">
        <v>10784.04</v>
      </c>
      <c r="BA25" s="92">
        <v>14259.88</v>
      </c>
      <c r="BB25" s="92">
        <v>10196</v>
      </c>
      <c r="BC25" s="44">
        <v>12886.199999999999</v>
      </c>
      <c r="BD25" s="44">
        <v>13014.22</v>
      </c>
      <c r="BE25" s="45">
        <v>7375.87</v>
      </c>
      <c r="BF25" s="91">
        <v>13971</v>
      </c>
      <c r="BG25" s="92">
        <v>18181.82</v>
      </c>
      <c r="BH25" s="92">
        <v>20330.62</v>
      </c>
      <c r="BI25" s="92">
        <v>23481.64</v>
      </c>
      <c r="BJ25" s="92">
        <v>28014</v>
      </c>
      <c r="BK25" s="44">
        <v>29774.22</v>
      </c>
      <c r="BL25" s="44">
        <v>30540.83</v>
      </c>
      <c r="BM25" s="45">
        <v>32401.14</v>
      </c>
      <c r="BN25" s="91">
        <v>5345</v>
      </c>
      <c r="BO25" s="92">
        <v>6552.22</v>
      </c>
      <c r="BP25" s="92">
        <v>6728.97</v>
      </c>
      <c r="BQ25" s="92">
        <v>7706.34</v>
      </c>
      <c r="BR25" s="92">
        <v>8128</v>
      </c>
      <c r="BS25" s="101">
        <v>8951.652399999999</v>
      </c>
      <c r="BT25" s="101">
        <v>10041.369000000001</v>
      </c>
      <c r="BU25" s="102">
        <v>10061.030000000001</v>
      </c>
      <c r="BV25" s="91">
        <v>770</v>
      </c>
      <c r="BW25" s="92">
        <v>364.48</v>
      </c>
      <c r="BX25" s="92">
        <v>0</v>
      </c>
      <c r="BY25" s="92">
        <v>0</v>
      </c>
      <c r="BZ25" s="92">
        <v>0</v>
      </c>
      <c r="CA25" s="44">
        <v>0</v>
      </c>
      <c r="CB25" s="44">
        <v>0</v>
      </c>
      <c r="CC25" s="45">
        <v>0</v>
      </c>
      <c r="CD25" s="91" t="s">
        <v>5</v>
      </c>
      <c r="CE25" s="92">
        <v>0</v>
      </c>
      <c r="CF25" s="92">
        <v>0</v>
      </c>
      <c r="CG25" s="92">
        <v>0</v>
      </c>
      <c r="CH25" s="92">
        <v>0</v>
      </c>
      <c r="CI25" s="92">
        <v>0</v>
      </c>
      <c r="CJ25" s="92">
        <v>0</v>
      </c>
      <c r="CK25" s="93">
        <v>0</v>
      </c>
      <c r="CL25" s="91">
        <v>36884</v>
      </c>
      <c r="CM25" s="92">
        <v>37384.83</v>
      </c>
      <c r="CN25" s="92">
        <v>37843.629999999997</v>
      </c>
      <c r="CO25" s="92">
        <v>45447.86</v>
      </c>
      <c r="CP25" s="92">
        <v>46338</v>
      </c>
      <c r="CQ25" s="101">
        <f t="shared" si="4"/>
        <v>51612.072399999997</v>
      </c>
      <c r="CR25" s="101">
        <f t="shared" si="1"/>
        <v>53596.419000000002</v>
      </c>
      <c r="CS25" s="102">
        <f t="shared" si="1"/>
        <v>49838.04</v>
      </c>
      <c r="CT25" s="91">
        <v>1419</v>
      </c>
      <c r="CU25" s="92">
        <v>1557</v>
      </c>
      <c r="CV25" s="92">
        <v>1882.87</v>
      </c>
      <c r="CW25" s="92">
        <v>2205.6520000000005</v>
      </c>
      <c r="CX25" s="92">
        <v>2311</v>
      </c>
      <c r="CY25" s="44">
        <v>2518.3731200000007</v>
      </c>
      <c r="CZ25" s="44">
        <v>2402.6799999999998</v>
      </c>
      <c r="DA25" s="45">
        <v>2430.2080000000001</v>
      </c>
      <c r="DB25" s="91">
        <v>35465</v>
      </c>
      <c r="DC25" s="92">
        <v>35827.83</v>
      </c>
      <c r="DD25" s="92">
        <v>35960.759999999995</v>
      </c>
      <c r="DE25" s="92">
        <v>43242.207999999999</v>
      </c>
      <c r="DF25" s="92">
        <v>44027</v>
      </c>
      <c r="DG25" s="101">
        <f t="shared" si="5"/>
        <v>49093.699279999993</v>
      </c>
      <c r="DH25" s="101">
        <f t="shared" si="5"/>
        <v>51193.739000000001</v>
      </c>
      <c r="DI25" s="102">
        <f t="shared" si="2"/>
        <v>47407.832000000002</v>
      </c>
      <c r="DJ25" s="91">
        <v>36039.589999999997</v>
      </c>
      <c r="DK25" s="92">
        <v>36198.33</v>
      </c>
      <c r="DL25" s="92">
        <v>39788.83</v>
      </c>
      <c r="DM25" s="92">
        <v>47455.839999999997</v>
      </c>
      <c r="DN25" s="92">
        <v>51439.47</v>
      </c>
      <c r="DO25" s="101">
        <v>53716.25</v>
      </c>
      <c r="DP25" s="101">
        <v>55165.52</v>
      </c>
      <c r="DQ25" s="102">
        <v>57223.179999999993</v>
      </c>
      <c r="DR25" s="103">
        <v>854.4</v>
      </c>
      <c r="DS25" s="101">
        <v>873.04</v>
      </c>
      <c r="DT25" s="101">
        <v>925.02</v>
      </c>
      <c r="DU25" s="101">
        <v>947.03020612671207</v>
      </c>
      <c r="DV25" s="101">
        <v>963.5</v>
      </c>
      <c r="DW25" s="101">
        <v>999.07210895203104</v>
      </c>
      <c r="DX25" s="101">
        <v>1021.8685595457596</v>
      </c>
      <c r="DY25" s="102">
        <v>1032.2878062282662</v>
      </c>
      <c r="DZ25" s="91" t="s">
        <v>5</v>
      </c>
      <c r="EA25" s="92" t="s">
        <v>5</v>
      </c>
      <c r="EB25" s="92" t="s">
        <v>5</v>
      </c>
      <c r="EC25" s="101">
        <v>134.31716293074606</v>
      </c>
      <c r="ED25" s="101">
        <v>165.6</v>
      </c>
      <c r="EE25" s="101">
        <v>180.15951541243396</v>
      </c>
      <c r="EF25" s="101">
        <v>189.59201313175188</v>
      </c>
      <c r="EG25" s="102">
        <v>210.01816208762983</v>
      </c>
      <c r="EH25" s="101">
        <v>854.4</v>
      </c>
      <c r="EI25" s="101">
        <v>873.04</v>
      </c>
      <c r="EJ25" s="101">
        <v>925.02</v>
      </c>
      <c r="EK25" s="101">
        <v>1081.3473690574581</v>
      </c>
      <c r="EL25" s="101">
        <v>1129.0999999999999</v>
      </c>
      <c r="EM25" s="101">
        <v>1179.231624364465</v>
      </c>
      <c r="EN25" s="101">
        <v>1211.4605726775114</v>
      </c>
      <c r="EO25" s="122">
        <v>1242.3059683158961</v>
      </c>
    </row>
    <row r="26" spans="1:145">
      <c r="A26" s="23" t="s">
        <v>42</v>
      </c>
      <c r="B26" s="95">
        <v>1757</v>
      </c>
      <c r="C26" s="96">
        <v>1781.5</v>
      </c>
      <c r="D26" s="96">
        <v>1881.5</v>
      </c>
      <c r="E26" s="96">
        <v>1881.5</v>
      </c>
      <c r="F26" s="96">
        <v>1882</v>
      </c>
      <c r="G26" s="42">
        <v>1881.5</v>
      </c>
      <c r="H26" s="42">
        <v>1881.5</v>
      </c>
      <c r="I26" s="42">
        <v>1881.5</v>
      </c>
      <c r="J26" s="95" t="s">
        <v>5</v>
      </c>
      <c r="K26" s="96">
        <v>0</v>
      </c>
      <c r="L26" s="96">
        <v>0</v>
      </c>
      <c r="M26" s="96">
        <v>0</v>
      </c>
      <c r="N26" s="96">
        <v>0</v>
      </c>
      <c r="O26" s="42">
        <v>0</v>
      </c>
      <c r="P26" s="42">
        <v>0</v>
      </c>
      <c r="Q26" s="43">
        <v>0</v>
      </c>
      <c r="R26" s="95">
        <v>375</v>
      </c>
      <c r="S26" s="96">
        <v>395.2</v>
      </c>
      <c r="T26" s="96">
        <v>491.85</v>
      </c>
      <c r="U26" s="96">
        <v>537.67499999999995</v>
      </c>
      <c r="V26" s="96">
        <v>549</v>
      </c>
      <c r="W26" s="42">
        <v>449.98500000000001</v>
      </c>
      <c r="X26" s="42">
        <v>460.48500000000001</v>
      </c>
      <c r="Y26" s="43">
        <v>490.06499999999994</v>
      </c>
      <c r="Z26" s="95">
        <v>174</v>
      </c>
      <c r="AA26" s="96">
        <v>174</v>
      </c>
      <c r="AB26" s="96">
        <v>174</v>
      </c>
      <c r="AC26" s="96">
        <v>174</v>
      </c>
      <c r="AD26" s="96">
        <v>174</v>
      </c>
      <c r="AE26" s="42">
        <v>174</v>
      </c>
      <c r="AF26" s="42">
        <v>174</v>
      </c>
      <c r="AG26" s="43">
        <v>174</v>
      </c>
      <c r="AH26" s="95" t="s">
        <v>5</v>
      </c>
      <c r="AI26" s="96">
        <v>0</v>
      </c>
      <c r="AJ26" s="96">
        <v>0</v>
      </c>
      <c r="AK26" s="96">
        <v>0</v>
      </c>
      <c r="AL26" s="96">
        <v>0</v>
      </c>
      <c r="AM26" s="96">
        <v>0</v>
      </c>
      <c r="AN26" s="96">
        <v>0</v>
      </c>
      <c r="AO26" s="97">
        <v>0</v>
      </c>
      <c r="AP26" s="95">
        <v>2306</v>
      </c>
      <c r="AQ26" s="96">
        <v>2350.6999999999998</v>
      </c>
      <c r="AR26" s="96">
        <v>2547.35</v>
      </c>
      <c r="AS26" s="96">
        <v>2593.1750000000002</v>
      </c>
      <c r="AT26" s="96">
        <v>2605</v>
      </c>
      <c r="AU26" s="96">
        <f t="shared" si="3"/>
        <v>2505.4850000000001</v>
      </c>
      <c r="AV26" s="96">
        <f t="shared" si="0"/>
        <v>2515.9850000000001</v>
      </c>
      <c r="AW26" s="97">
        <f t="shared" si="0"/>
        <v>2545.5650000000001</v>
      </c>
      <c r="AX26" s="95">
        <v>5613</v>
      </c>
      <c r="AY26" s="96">
        <v>6415.71</v>
      </c>
      <c r="AZ26" s="96">
        <v>6801.62</v>
      </c>
      <c r="BA26" s="96">
        <v>7807.98</v>
      </c>
      <c r="BB26" s="96">
        <v>4650</v>
      </c>
      <c r="BC26" s="42">
        <v>7708.18</v>
      </c>
      <c r="BD26" s="42">
        <v>6852.65</v>
      </c>
      <c r="BE26" s="43">
        <v>6363.75</v>
      </c>
      <c r="BF26" s="95" t="s">
        <v>5</v>
      </c>
      <c r="BG26" s="96">
        <v>0</v>
      </c>
      <c r="BH26" s="96">
        <v>0</v>
      </c>
      <c r="BI26" s="96">
        <v>0</v>
      </c>
      <c r="BJ26" s="96">
        <v>0</v>
      </c>
      <c r="BK26" s="42">
        <v>0</v>
      </c>
      <c r="BL26" s="42">
        <v>0</v>
      </c>
      <c r="BM26" s="43">
        <v>0</v>
      </c>
      <c r="BN26" s="95">
        <v>1117</v>
      </c>
      <c r="BO26" s="96">
        <v>1096.49</v>
      </c>
      <c r="BP26" s="96">
        <v>715.84</v>
      </c>
      <c r="BQ26" s="96">
        <v>710.96174999999994</v>
      </c>
      <c r="BR26" s="96">
        <v>987</v>
      </c>
      <c r="BS26" s="98">
        <v>727.85975000000008</v>
      </c>
      <c r="BT26" s="98">
        <v>743.71849999999995</v>
      </c>
      <c r="BU26" s="99">
        <v>765.62</v>
      </c>
      <c r="BV26" s="95">
        <v>846</v>
      </c>
      <c r="BW26" s="96">
        <v>578.27</v>
      </c>
      <c r="BX26" s="96">
        <v>223.05</v>
      </c>
      <c r="BY26" s="96">
        <v>48.74</v>
      </c>
      <c r="BZ26" s="96">
        <v>138</v>
      </c>
      <c r="CA26" s="42">
        <v>352.21</v>
      </c>
      <c r="CB26" s="42">
        <v>154.71</v>
      </c>
      <c r="CC26" s="43">
        <v>0</v>
      </c>
      <c r="CD26" s="95" t="s">
        <v>5</v>
      </c>
      <c r="CE26" s="96">
        <v>0</v>
      </c>
      <c r="CF26" s="96">
        <v>0</v>
      </c>
      <c r="CG26" s="96">
        <v>0</v>
      </c>
      <c r="CH26" s="96">
        <v>0</v>
      </c>
      <c r="CI26" s="96">
        <v>0</v>
      </c>
      <c r="CJ26" s="96">
        <v>0</v>
      </c>
      <c r="CK26" s="97">
        <v>0</v>
      </c>
      <c r="CL26" s="95">
        <v>7576</v>
      </c>
      <c r="CM26" s="96">
        <v>8090.47</v>
      </c>
      <c r="CN26" s="96">
        <v>7740.51</v>
      </c>
      <c r="CO26" s="96">
        <v>8567.6817499999997</v>
      </c>
      <c r="CP26" s="96">
        <v>5775</v>
      </c>
      <c r="CQ26" s="98">
        <f t="shared" si="4"/>
        <v>8788.249749999999</v>
      </c>
      <c r="CR26" s="98">
        <f t="shared" si="1"/>
        <v>7751.0784999999996</v>
      </c>
      <c r="CS26" s="99">
        <f t="shared" si="1"/>
        <v>7129.37</v>
      </c>
      <c r="CT26" s="95">
        <v>84</v>
      </c>
      <c r="CU26" s="96">
        <v>61</v>
      </c>
      <c r="CV26" s="96">
        <v>55.13</v>
      </c>
      <c r="CW26" s="96">
        <v>50.61</v>
      </c>
      <c r="CX26" s="96">
        <v>50</v>
      </c>
      <c r="CY26" s="42">
        <v>55.849999999999994</v>
      </c>
      <c r="CZ26" s="42">
        <v>51.24</v>
      </c>
      <c r="DA26" s="43">
        <v>39.44</v>
      </c>
      <c r="DB26" s="95">
        <v>7492</v>
      </c>
      <c r="DC26" s="96">
        <v>8029.47</v>
      </c>
      <c r="DD26" s="96">
        <v>7685.38</v>
      </c>
      <c r="DE26" s="96">
        <v>8517.0717499999992</v>
      </c>
      <c r="DF26" s="96">
        <v>5725</v>
      </c>
      <c r="DG26" s="98">
        <f t="shared" si="5"/>
        <v>8732.3997499999987</v>
      </c>
      <c r="DH26" s="98">
        <f t="shared" si="5"/>
        <v>7699.8384999999998</v>
      </c>
      <c r="DI26" s="99">
        <f t="shared" si="2"/>
        <v>7089.93</v>
      </c>
      <c r="DJ26" s="95">
        <v>12188.89</v>
      </c>
      <c r="DK26" s="96">
        <v>13967.15</v>
      </c>
      <c r="DL26" s="96">
        <v>14578.15</v>
      </c>
      <c r="DM26" s="96">
        <v>15993.12</v>
      </c>
      <c r="DN26" s="96">
        <v>16832.560000000001</v>
      </c>
      <c r="DO26" s="98">
        <v>18024.599999999999</v>
      </c>
      <c r="DP26" s="98">
        <v>18785.921961348911</v>
      </c>
      <c r="DQ26" s="99">
        <v>19828.921961348911</v>
      </c>
      <c r="DR26" s="100">
        <v>444</v>
      </c>
      <c r="DS26" s="98">
        <v>536.78</v>
      </c>
      <c r="DT26" s="98">
        <v>550.79999999999995</v>
      </c>
      <c r="DU26" s="98">
        <v>574.38752661686453</v>
      </c>
      <c r="DV26" s="98">
        <v>613</v>
      </c>
      <c r="DW26" s="98">
        <v>627.84417660007716</v>
      </c>
      <c r="DX26" s="98">
        <v>653.33291182481025</v>
      </c>
      <c r="DY26" s="99">
        <v>686.48095147562299</v>
      </c>
      <c r="DZ26" s="95" t="s">
        <v>5</v>
      </c>
      <c r="EA26" s="96" t="s">
        <v>5</v>
      </c>
      <c r="EB26" s="96" t="s">
        <v>5</v>
      </c>
      <c r="EC26" s="98">
        <v>19.384039181791991</v>
      </c>
      <c r="ED26" s="98">
        <v>17.100000000000001</v>
      </c>
      <c r="EE26" s="98">
        <v>17.416709929140723</v>
      </c>
      <c r="EF26" s="98">
        <v>18.389919643397789</v>
      </c>
      <c r="EG26" s="99">
        <v>17.743466347743826</v>
      </c>
      <c r="EH26" s="98">
        <v>444</v>
      </c>
      <c r="EI26" s="98">
        <v>536.78</v>
      </c>
      <c r="EJ26" s="98">
        <v>550.79999999999995</v>
      </c>
      <c r="EK26" s="98">
        <v>593.77156579865652</v>
      </c>
      <c r="EL26" s="98">
        <v>630.1</v>
      </c>
      <c r="EM26" s="98">
        <v>645.26088652921794</v>
      </c>
      <c r="EN26" s="98">
        <v>671.72283146820803</v>
      </c>
      <c r="EO26" s="121">
        <v>704.22441782336682</v>
      </c>
    </row>
    <row r="27" spans="1:145">
      <c r="A27" s="23" t="s">
        <v>43</v>
      </c>
      <c r="B27" s="91">
        <v>1704</v>
      </c>
      <c r="C27" s="92">
        <v>1703.67</v>
      </c>
      <c r="D27" s="92">
        <v>1703.67</v>
      </c>
      <c r="E27" s="92">
        <v>1703.67</v>
      </c>
      <c r="F27" s="92">
        <v>1704</v>
      </c>
      <c r="G27" s="44">
        <v>1703.66</v>
      </c>
      <c r="H27" s="44">
        <v>1703.66</v>
      </c>
      <c r="I27" s="44">
        <v>1703.66</v>
      </c>
      <c r="J27" s="91">
        <v>2808</v>
      </c>
      <c r="K27" s="92">
        <v>2932.5</v>
      </c>
      <c r="L27" s="92">
        <v>2807.5</v>
      </c>
      <c r="M27" s="92">
        <v>2807.4679999999998</v>
      </c>
      <c r="N27" s="92">
        <v>4095</v>
      </c>
      <c r="O27" s="44">
        <v>6907.5</v>
      </c>
      <c r="P27" s="44">
        <v>10620</v>
      </c>
      <c r="Q27" s="45">
        <v>9830</v>
      </c>
      <c r="R27" s="91">
        <v>263</v>
      </c>
      <c r="S27" s="92">
        <v>287.86</v>
      </c>
      <c r="T27" s="92">
        <v>267.16000000000003</v>
      </c>
      <c r="U27" s="92">
        <v>477.06</v>
      </c>
      <c r="V27" s="92">
        <v>526</v>
      </c>
      <c r="W27" s="44">
        <v>928.625</v>
      </c>
      <c r="X27" s="44">
        <v>1596.33</v>
      </c>
      <c r="Y27" s="45">
        <v>3100.52</v>
      </c>
      <c r="Z27" s="91" t="s">
        <v>5</v>
      </c>
      <c r="AA27" s="92">
        <v>0</v>
      </c>
      <c r="AB27" s="92">
        <v>0</v>
      </c>
      <c r="AC27" s="92">
        <v>0</v>
      </c>
      <c r="AD27" s="92">
        <v>0</v>
      </c>
      <c r="AE27" s="44">
        <v>0</v>
      </c>
      <c r="AF27" s="44">
        <v>0</v>
      </c>
      <c r="AG27" s="45">
        <v>0</v>
      </c>
      <c r="AH27" s="91" t="s">
        <v>5</v>
      </c>
      <c r="AI27" s="92">
        <v>0</v>
      </c>
      <c r="AJ27" s="92">
        <v>0</v>
      </c>
      <c r="AK27" s="92">
        <v>0</v>
      </c>
      <c r="AL27" s="92">
        <v>0</v>
      </c>
      <c r="AM27" s="92">
        <v>0</v>
      </c>
      <c r="AN27" s="92">
        <v>0</v>
      </c>
      <c r="AO27" s="93">
        <v>0</v>
      </c>
      <c r="AP27" s="91">
        <v>4775</v>
      </c>
      <c r="AQ27" s="92">
        <v>4924.03</v>
      </c>
      <c r="AR27" s="92">
        <v>4778.33</v>
      </c>
      <c r="AS27" s="92">
        <v>4988.1980000000003</v>
      </c>
      <c r="AT27" s="92">
        <v>6325</v>
      </c>
      <c r="AU27" s="92">
        <f t="shared" si="3"/>
        <v>9539.7849999999999</v>
      </c>
      <c r="AV27" s="92">
        <f t="shared" si="0"/>
        <v>13919.99</v>
      </c>
      <c r="AW27" s="93">
        <f t="shared" si="0"/>
        <v>14634.18</v>
      </c>
      <c r="AX27" s="91">
        <v>3939</v>
      </c>
      <c r="AY27" s="92">
        <v>3035.05</v>
      </c>
      <c r="AZ27" s="92">
        <v>3739.04</v>
      </c>
      <c r="BA27" s="92">
        <v>5458.31</v>
      </c>
      <c r="BB27" s="92">
        <v>5164</v>
      </c>
      <c r="BC27" s="44">
        <v>6899.9600000000009</v>
      </c>
      <c r="BD27" s="44">
        <v>4318.6799999999994</v>
      </c>
      <c r="BE27" s="45">
        <v>3275.31</v>
      </c>
      <c r="BF27" s="91">
        <v>15285</v>
      </c>
      <c r="BG27" s="92">
        <v>15291.29</v>
      </c>
      <c r="BH27" s="92">
        <v>15033.01</v>
      </c>
      <c r="BI27" s="92">
        <v>15221.38</v>
      </c>
      <c r="BJ27" s="92">
        <v>16997</v>
      </c>
      <c r="BK27" s="44">
        <v>21417.1</v>
      </c>
      <c r="BL27" s="44">
        <v>39338.990000000005</v>
      </c>
      <c r="BM27" s="45">
        <v>59550.75</v>
      </c>
      <c r="BN27" s="91">
        <v>320</v>
      </c>
      <c r="BO27" s="92">
        <v>623.89</v>
      </c>
      <c r="BP27" s="92">
        <v>508.11</v>
      </c>
      <c r="BQ27" s="92">
        <v>954.76800000000003</v>
      </c>
      <c r="BR27" s="92">
        <v>1050</v>
      </c>
      <c r="BS27" s="101">
        <v>1695.7317499999999</v>
      </c>
      <c r="BT27" s="101">
        <v>2917.5880000000006</v>
      </c>
      <c r="BU27" s="102">
        <v>2910.42</v>
      </c>
      <c r="BV27" s="91" t="s">
        <v>5</v>
      </c>
      <c r="BW27" s="92">
        <v>0</v>
      </c>
      <c r="BX27" s="92">
        <v>0</v>
      </c>
      <c r="BY27" s="92">
        <v>0</v>
      </c>
      <c r="BZ27" s="92">
        <v>0</v>
      </c>
      <c r="CA27" s="44">
        <v>0</v>
      </c>
      <c r="CB27" s="44">
        <v>0</v>
      </c>
      <c r="CC27" s="45">
        <v>0</v>
      </c>
      <c r="CD27" s="91" t="s">
        <v>5</v>
      </c>
      <c r="CE27" s="92">
        <v>0</v>
      </c>
      <c r="CF27" s="92">
        <v>0</v>
      </c>
      <c r="CG27" s="92">
        <v>0</v>
      </c>
      <c r="CH27" s="92">
        <v>0</v>
      </c>
      <c r="CI27" s="92">
        <v>0</v>
      </c>
      <c r="CJ27" s="92">
        <v>0</v>
      </c>
      <c r="CK27" s="93">
        <v>0</v>
      </c>
      <c r="CL27" s="91">
        <v>19544</v>
      </c>
      <c r="CM27" s="92">
        <v>18950.23</v>
      </c>
      <c r="CN27" s="92">
        <v>19280.16</v>
      </c>
      <c r="CO27" s="92">
        <v>21634.457999999999</v>
      </c>
      <c r="CP27" s="92">
        <v>23211</v>
      </c>
      <c r="CQ27" s="101">
        <f t="shared" si="4"/>
        <v>30012.791749999997</v>
      </c>
      <c r="CR27" s="101">
        <f t="shared" si="1"/>
        <v>46575.258000000009</v>
      </c>
      <c r="CS27" s="102">
        <f t="shared" si="1"/>
        <v>65736.479999999996</v>
      </c>
      <c r="CT27" s="91">
        <v>1478</v>
      </c>
      <c r="CU27" s="92">
        <v>1478</v>
      </c>
      <c r="CV27" s="92">
        <v>1429.2</v>
      </c>
      <c r="CW27" s="92">
        <v>1415.482759</v>
      </c>
      <c r="CX27" s="92">
        <v>1589</v>
      </c>
      <c r="CY27" s="44">
        <v>3576.546034</v>
      </c>
      <c r="CZ27" s="44">
        <v>5027.7047029999994</v>
      </c>
      <c r="DA27" s="45">
        <v>6553.8971891700003</v>
      </c>
      <c r="DB27" s="91">
        <v>18066</v>
      </c>
      <c r="DC27" s="92">
        <v>17472.23</v>
      </c>
      <c r="DD27" s="92">
        <v>17850.96</v>
      </c>
      <c r="DE27" s="92">
        <v>20218.975241</v>
      </c>
      <c r="DF27" s="92">
        <v>21622</v>
      </c>
      <c r="DG27" s="101">
        <f t="shared" si="5"/>
        <v>26436.245715999998</v>
      </c>
      <c r="DH27" s="101">
        <f t="shared" si="5"/>
        <v>41547.553297000006</v>
      </c>
      <c r="DI27" s="102">
        <f t="shared" si="2"/>
        <v>59182.582810829997</v>
      </c>
      <c r="DJ27" s="91">
        <v>21678.05</v>
      </c>
      <c r="DK27" s="92">
        <v>22323.67</v>
      </c>
      <c r="DL27" s="92">
        <v>25329.119999999999</v>
      </c>
      <c r="DM27" s="92">
        <v>28540.78</v>
      </c>
      <c r="DN27" s="92">
        <v>32935.620000000003</v>
      </c>
      <c r="DO27" s="101">
        <v>36770.449999999997</v>
      </c>
      <c r="DP27" s="101">
        <v>41757.009999999995</v>
      </c>
      <c r="DQ27" s="102">
        <v>46384.452352941182</v>
      </c>
      <c r="DR27" s="103">
        <v>583.79999999999995</v>
      </c>
      <c r="DS27" s="101">
        <v>618.1</v>
      </c>
      <c r="DT27" s="101">
        <v>674.48</v>
      </c>
      <c r="DU27" s="101">
        <v>611.59407743427346</v>
      </c>
      <c r="DV27" s="101">
        <v>691.8</v>
      </c>
      <c r="DW27" s="101">
        <v>700.50378671418252</v>
      </c>
      <c r="DX27" s="101">
        <v>746.04997098457864</v>
      </c>
      <c r="DY27" s="102">
        <v>860.2283763753835</v>
      </c>
      <c r="DZ27" s="91" t="s">
        <v>5</v>
      </c>
      <c r="EA27" s="92" t="s">
        <v>5</v>
      </c>
      <c r="EB27" s="92" t="s">
        <v>5</v>
      </c>
      <c r="EC27" s="101">
        <v>59.942371020856214</v>
      </c>
      <c r="ED27" s="101">
        <v>60.9</v>
      </c>
      <c r="EE27" s="101">
        <v>63.771712082608595</v>
      </c>
      <c r="EF27" s="101">
        <v>66.75076836768153</v>
      </c>
      <c r="EG27" s="102">
        <v>68.720374008751065</v>
      </c>
      <c r="EH27" s="101">
        <v>583.79999999999995</v>
      </c>
      <c r="EI27" s="101">
        <v>618.1</v>
      </c>
      <c r="EJ27" s="101">
        <v>674.48</v>
      </c>
      <c r="EK27" s="101">
        <v>671.53644845512963</v>
      </c>
      <c r="EL27" s="101">
        <v>752.69999999999993</v>
      </c>
      <c r="EM27" s="101">
        <v>764.27549879679111</v>
      </c>
      <c r="EN27" s="101">
        <v>812.80073935226017</v>
      </c>
      <c r="EO27" s="122">
        <v>928.94875038413454</v>
      </c>
    </row>
    <row r="28" spans="1:145">
      <c r="A28" s="23" t="s">
        <v>44</v>
      </c>
      <c r="B28" s="95">
        <v>3333</v>
      </c>
      <c r="C28" s="96">
        <v>3331.83</v>
      </c>
      <c r="D28" s="96">
        <v>3331.83</v>
      </c>
      <c r="E28" s="96">
        <v>3331.83</v>
      </c>
      <c r="F28" s="96">
        <v>3332</v>
      </c>
      <c r="G28" s="42">
        <v>3331.84</v>
      </c>
      <c r="H28" s="42">
        <v>3331.84</v>
      </c>
      <c r="I28" s="42">
        <v>3331.84</v>
      </c>
      <c r="J28" s="95">
        <v>8700</v>
      </c>
      <c r="K28" s="96">
        <v>9200</v>
      </c>
      <c r="L28" s="96">
        <v>10200</v>
      </c>
      <c r="M28" s="96">
        <v>12536</v>
      </c>
      <c r="N28" s="96">
        <v>15666</v>
      </c>
      <c r="O28" s="42">
        <v>18426</v>
      </c>
      <c r="P28" s="42">
        <v>21356</v>
      </c>
      <c r="Q28" s="43">
        <v>22766</v>
      </c>
      <c r="R28" s="95">
        <v>2159</v>
      </c>
      <c r="S28" s="96">
        <v>2437.98</v>
      </c>
      <c r="T28" s="96">
        <v>2809.33</v>
      </c>
      <c r="U28" s="96">
        <v>3630.05</v>
      </c>
      <c r="V28" s="96">
        <v>4157</v>
      </c>
      <c r="W28" s="42">
        <v>6307.0749999999998</v>
      </c>
      <c r="X28" s="42">
        <v>6987.8300000000008</v>
      </c>
      <c r="Y28" s="43">
        <v>7359.1310000000003</v>
      </c>
      <c r="Z28" s="95">
        <v>1092</v>
      </c>
      <c r="AA28" s="96">
        <v>1092</v>
      </c>
      <c r="AB28" s="96">
        <v>852</v>
      </c>
      <c r="AC28" s="96">
        <v>852</v>
      </c>
      <c r="AD28" s="96">
        <v>852</v>
      </c>
      <c r="AE28" s="42">
        <v>852</v>
      </c>
      <c r="AF28" s="42">
        <v>852</v>
      </c>
      <c r="AG28" s="43">
        <v>852</v>
      </c>
      <c r="AH28" s="95" t="s">
        <v>5</v>
      </c>
      <c r="AI28" s="96">
        <v>0</v>
      </c>
      <c r="AJ28" s="96">
        <v>0</v>
      </c>
      <c r="AK28" s="96">
        <v>0</v>
      </c>
      <c r="AL28" s="96">
        <v>0</v>
      </c>
      <c r="AM28" s="96">
        <v>0</v>
      </c>
      <c r="AN28" s="96">
        <v>0</v>
      </c>
      <c r="AO28" s="97">
        <v>0</v>
      </c>
      <c r="AP28" s="95">
        <v>15284</v>
      </c>
      <c r="AQ28" s="96">
        <v>16061.81</v>
      </c>
      <c r="AR28" s="96">
        <v>17193.16</v>
      </c>
      <c r="AS28" s="96">
        <v>20349.88</v>
      </c>
      <c r="AT28" s="96">
        <v>24007</v>
      </c>
      <c r="AU28" s="96">
        <f t="shared" si="3"/>
        <v>28916.915000000001</v>
      </c>
      <c r="AV28" s="96">
        <f t="shared" si="0"/>
        <v>32527.670000000002</v>
      </c>
      <c r="AW28" s="97">
        <f t="shared" si="0"/>
        <v>34308.970999999998</v>
      </c>
      <c r="AX28" s="95">
        <v>5264</v>
      </c>
      <c r="AY28" s="96">
        <v>6275.44</v>
      </c>
      <c r="AZ28" s="96">
        <v>6899.1</v>
      </c>
      <c r="BA28" s="96">
        <v>7527.08</v>
      </c>
      <c r="BB28" s="96">
        <v>6673</v>
      </c>
      <c r="BC28" s="42">
        <v>7985.670000000001</v>
      </c>
      <c r="BD28" s="42">
        <v>6203.4500000000007</v>
      </c>
      <c r="BE28" s="43">
        <v>5412.54</v>
      </c>
      <c r="BF28" s="95">
        <v>55325</v>
      </c>
      <c r="BG28" s="96">
        <v>54951.68</v>
      </c>
      <c r="BH28" s="96">
        <v>52806.15</v>
      </c>
      <c r="BI28" s="96">
        <v>59483.09</v>
      </c>
      <c r="BJ28" s="96">
        <v>66275</v>
      </c>
      <c r="BK28" s="42">
        <v>76472.19</v>
      </c>
      <c r="BL28" s="42">
        <v>90040.390000000014</v>
      </c>
      <c r="BM28" s="43">
        <v>100115.25</v>
      </c>
      <c r="BN28" s="95">
        <v>3880</v>
      </c>
      <c r="BO28" s="96">
        <v>5056.18</v>
      </c>
      <c r="BP28" s="96">
        <v>5737.29</v>
      </c>
      <c r="BQ28" s="96">
        <v>7535.5740000000005</v>
      </c>
      <c r="BR28" s="96">
        <v>8678</v>
      </c>
      <c r="BS28" s="98">
        <v>11577.157499999999</v>
      </c>
      <c r="BT28" s="98">
        <v>12695.776500000002</v>
      </c>
      <c r="BU28" s="99">
        <v>10757.070000000002</v>
      </c>
      <c r="BV28" s="95">
        <v>5435</v>
      </c>
      <c r="BW28" s="96">
        <v>6523.95</v>
      </c>
      <c r="BX28" s="96">
        <v>7156.18</v>
      </c>
      <c r="BY28" s="96">
        <v>6236.68</v>
      </c>
      <c r="BZ28" s="96">
        <v>5338</v>
      </c>
      <c r="CA28" s="42">
        <v>4546.66</v>
      </c>
      <c r="CB28" s="42">
        <v>4715.66</v>
      </c>
      <c r="CC28" s="43">
        <v>4066.25</v>
      </c>
      <c r="CD28" s="95" t="s">
        <v>5</v>
      </c>
      <c r="CE28" s="96">
        <v>0</v>
      </c>
      <c r="CF28" s="96">
        <v>0</v>
      </c>
      <c r="CG28" s="96">
        <v>0</v>
      </c>
      <c r="CH28" s="96">
        <v>0</v>
      </c>
      <c r="CI28" s="96">
        <v>0</v>
      </c>
      <c r="CJ28" s="96">
        <v>0</v>
      </c>
      <c r="CK28" s="97">
        <v>0</v>
      </c>
      <c r="CL28" s="95">
        <v>69854</v>
      </c>
      <c r="CM28" s="96">
        <v>72807.25</v>
      </c>
      <c r="CN28" s="96">
        <v>72598.720000000001</v>
      </c>
      <c r="CO28" s="96">
        <v>80782.423999999999</v>
      </c>
      <c r="CP28" s="96">
        <v>86964</v>
      </c>
      <c r="CQ28" s="98">
        <f t="shared" si="4"/>
        <v>100581.67750000001</v>
      </c>
      <c r="CR28" s="98">
        <f t="shared" si="1"/>
        <v>113655.27650000002</v>
      </c>
      <c r="CS28" s="99">
        <f t="shared" si="1"/>
        <v>120351.11</v>
      </c>
      <c r="CT28" s="95">
        <v>4887</v>
      </c>
      <c r="CU28" s="96">
        <v>5112</v>
      </c>
      <c r="CV28" s="96">
        <v>5020.3900000000003</v>
      </c>
      <c r="CW28" s="96">
        <v>5886.7970410000007</v>
      </c>
      <c r="CX28" s="96">
        <v>6426</v>
      </c>
      <c r="CY28" s="42">
        <v>6851.2809660000021</v>
      </c>
      <c r="CZ28" s="42">
        <v>7829.4012969999994</v>
      </c>
      <c r="DA28" s="43">
        <v>7979.4197948300007</v>
      </c>
      <c r="DB28" s="95">
        <v>64967</v>
      </c>
      <c r="DC28" s="96">
        <v>67695.25</v>
      </c>
      <c r="DD28" s="96">
        <v>67578.33</v>
      </c>
      <c r="DE28" s="96">
        <v>74895.626959000001</v>
      </c>
      <c r="DF28" s="96">
        <v>80538</v>
      </c>
      <c r="DG28" s="98">
        <f t="shared" si="5"/>
        <v>93730.396534</v>
      </c>
      <c r="DH28" s="98">
        <f t="shared" si="5"/>
        <v>105825.87520300002</v>
      </c>
      <c r="DI28" s="99">
        <f t="shared" si="2"/>
        <v>112371.69020517</v>
      </c>
      <c r="DJ28" s="95">
        <v>72804.42</v>
      </c>
      <c r="DK28" s="96">
        <v>77860.62</v>
      </c>
      <c r="DL28" s="96">
        <v>87531.81</v>
      </c>
      <c r="DM28" s="96">
        <v>96642.38</v>
      </c>
      <c r="DN28" s="96">
        <v>100285.15</v>
      </c>
      <c r="DO28" s="98">
        <v>100842.25</v>
      </c>
      <c r="DP28" s="98">
        <v>108496.08</v>
      </c>
      <c r="DQ28" s="99">
        <v>115355.69</v>
      </c>
      <c r="DR28" s="100">
        <v>969.4</v>
      </c>
      <c r="DS28" s="98">
        <v>1054.0999999999999</v>
      </c>
      <c r="DT28" s="98">
        <v>1095.99</v>
      </c>
      <c r="DU28" s="98">
        <v>1152.264323085064</v>
      </c>
      <c r="DV28" s="98">
        <v>1189</v>
      </c>
      <c r="DW28" s="98">
        <v>1131.3707490731524</v>
      </c>
      <c r="DX28" s="98">
        <v>1202.8065283849883</v>
      </c>
      <c r="DY28" s="99">
        <v>1263.8603848764837</v>
      </c>
      <c r="DZ28" s="95" t="s">
        <v>5</v>
      </c>
      <c r="EA28" s="96" t="s">
        <v>5</v>
      </c>
      <c r="EB28" s="96" t="s">
        <v>5</v>
      </c>
      <c r="EC28" s="98">
        <v>52.116932288456461</v>
      </c>
      <c r="ED28" s="98">
        <v>50.3</v>
      </c>
      <c r="EE28" s="98">
        <v>51.744262085726582</v>
      </c>
      <c r="EF28" s="98">
        <v>54.287170178537188</v>
      </c>
      <c r="EG28" s="99">
        <v>53.800682107518249</v>
      </c>
      <c r="EH28" s="98">
        <v>969.4</v>
      </c>
      <c r="EI28" s="98">
        <v>1054.0999999999999</v>
      </c>
      <c r="EJ28" s="98">
        <v>1095.99</v>
      </c>
      <c r="EK28" s="98">
        <v>1204.3812553735204</v>
      </c>
      <c r="EL28" s="98">
        <v>1239.3</v>
      </c>
      <c r="EM28" s="98">
        <v>1183.115011158879</v>
      </c>
      <c r="EN28" s="98">
        <v>1257.0936985635255</v>
      </c>
      <c r="EO28" s="121">
        <v>1317.661066984002</v>
      </c>
    </row>
    <row r="29" spans="1:145">
      <c r="A29" s="23" t="s">
        <v>45</v>
      </c>
      <c r="B29" s="91" t="s">
        <v>5</v>
      </c>
      <c r="C29" s="92">
        <v>0</v>
      </c>
      <c r="D29" s="92">
        <v>0</v>
      </c>
      <c r="E29" s="92">
        <v>0</v>
      </c>
      <c r="F29" s="92">
        <v>0</v>
      </c>
      <c r="G29" s="44">
        <v>0</v>
      </c>
      <c r="H29" s="44">
        <v>0</v>
      </c>
      <c r="I29" s="44">
        <v>0</v>
      </c>
      <c r="J29" s="91" t="s">
        <v>5</v>
      </c>
      <c r="K29" s="92">
        <v>0</v>
      </c>
      <c r="L29" s="92">
        <v>0</v>
      </c>
      <c r="M29" s="92">
        <v>0</v>
      </c>
      <c r="N29" s="92">
        <v>0</v>
      </c>
      <c r="O29" s="44">
        <v>0</v>
      </c>
      <c r="P29" s="44">
        <v>0</v>
      </c>
      <c r="Q29" s="45">
        <v>0</v>
      </c>
      <c r="R29" s="91">
        <v>51</v>
      </c>
      <c r="S29" s="92">
        <v>50.86</v>
      </c>
      <c r="T29" s="92">
        <v>50.86</v>
      </c>
      <c r="U29" s="92">
        <v>50.86</v>
      </c>
      <c r="V29" s="92">
        <v>51</v>
      </c>
      <c r="W29" s="44">
        <v>50.86</v>
      </c>
      <c r="X29" s="44">
        <v>50.86</v>
      </c>
      <c r="Y29" s="45">
        <v>41.45</v>
      </c>
      <c r="Z29" s="91" t="s">
        <v>5</v>
      </c>
      <c r="AA29" s="92">
        <v>0</v>
      </c>
      <c r="AB29" s="92">
        <v>0</v>
      </c>
      <c r="AC29" s="92">
        <v>0</v>
      </c>
      <c r="AD29" s="92">
        <v>0</v>
      </c>
      <c r="AE29" s="44">
        <v>0</v>
      </c>
      <c r="AF29" s="44">
        <v>0</v>
      </c>
      <c r="AG29" s="45">
        <v>0</v>
      </c>
      <c r="AH29" s="91" t="s">
        <v>5</v>
      </c>
      <c r="AI29" s="92">
        <v>0</v>
      </c>
      <c r="AJ29" s="92">
        <v>0</v>
      </c>
      <c r="AK29" s="92">
        <v>0</v>
      </c>
      <c r="AL29" s="92">
        <v>0</v>
      </c>
      <c r="AM29" s="92">
        <v>0</v>
      </c>
      <c r="AN29" s="92">
        <v>0</v>
      </c>
      <c r="AO29" s="93">
        <v>0</v>
      </c>
      <c r="AP29" s="91">
        <v>51</v>
      </c>
      <c r="AQ29" s="92">
        <v>50.86</v>
      </c>
      <c r="AR29" s="92">
        <v>50.86</v>
      </c>
      <c r="AS29" s="92">
        <v>50.86</v>
      </c>
      <c r="AT29" s="92">
        <v>51</v>
      </c>
      <c r="AU29" s="92">
        <f t="shared" si="3"/>
        <v>50.86</v>
      </c>
      <c r="AV29" s="92">
        <f t="shared" si="0"/>
        <v>50.86</v>
      </c>
      <c r="AW29" s="93">
        <f t="shared" si="0"/>
        <v>41.45</v>
      </c>
      <c r="AX29" s="91" t="s">
        <v>5</v>
      </c>
      <c r="AY29" s="92">
        <v>0</v>
      </c>
      <c r="AZ29" s="92">
        <v>0</v>
      </c>
      <c r="BA29" s="92">
        <v>0</v>
      </c>
      <c r="BB29" s="92">
        <v>0</v>
      </c>
      <c r="BC29" s="44">
        <v>0</v>
      </c>
      <c r="BD29" s="44">
        <v>0</v>
      </c>
      <c r="BE29" s="45">
        <v>0</v>
      </c>
      <c r="BF29" s="91" t="s">
        <v>5</v>
      </c>
      <c r="BG29" s="92">
        <v>0</v>
      </c>
      <c r="BH29" s="92">
        <v>0</v>
      </c>
      <c r="BI29" s="92">
        <v>0</v>
      </c>
      <c r="BJ29" s="92">
        <v>0</v>
      </c>
      <c r="BK29" s="44">
        <v>0</v>
      </c>
      <c r="BL29" s="44">
        <v>0</v>
      </c>
      <c r="BM29" s="45">
        <v>0</v>
      </c>
      <c r="BN29" s="91">
        <v>19</v>
      </c>
      <c r="BO29" s="92">
        <v>20.04</v>
      </c>
      <c r="BP29" s="92">
        <v>16.28</v>
      </c>
      <c r="BQ29" s="92">
        <v>16.14</v>
      </c>
      <c r="BR29" s="92">
        <v>16</v>
      </c>
      <c r="BS29" s="101">
        <v>15.26</v>
      </c>
      <c r="BT29" s="101">
        <v>15.26</v>
      </c>
      <c r="BU29" s="102">
        <v>0</v>
      </c>
      <c r="BV29" s="91" t="s">
        <v>5</v>
      </c>
      <c r="BW29" s="92">
        <v>0</v>
      </c>
      <c r="BX29" s="92">
        <v>0</v>
      </c>
      <c r="BY29" s="92">
        <v>0</v>
      </c>
      <c r="BZ29" s="92">
        <v>0</v>
      </c>
      <c r="CA29" s="44">
        <v>0</v>
      </c>
      <c r="CB29" s="44">
        <v>0</v>
      </c>
      <c r="CC29" s="45">
        <v>0</v>
      </c>
      <c r="CD29" s="91" t="s">
        <v>5</v>
      </c>
      <c r="CE29" s="92">
        <v>0</v>
      </c>
      <c r="CF29" s="92">
        <v>0</v>
      </c>
      <c r="CG29" s="92">
        <v>0</v>
      </c>
      <c r="CH29" s="92">
        <v>0</v>
      </c>
      <c r="CI29" s="92">
        <v>0</v>
      </c>
      <c r="CJ29" s="92">
        <v>0</v>
      </c>
      <c r="CK29" s="93">
        <v>0</v>
      </c>
      <c r="CL29" s="91">
        <v>19</v>
      </c>
      <c r="CM29" s="92">
        <v>20.04</v>
      </c>
      <c r="CN29" s="92">
        <v>16.28</v>
      </c>
      <c r="CO29" s="92">
        <v>16.14</v>
      </c>
      <c r="CP29" s="92">
        <v>16</v>
      </c>
      <c r="CQ29" s="101">
        <f t="shared" si="4"/>
        <v>15.26</v>
      </c>
      <c r="CR29" s="101">
        <f t="shared" si="1"/>
        <v>15.26</v>
      </c>
      <c r="CS29" s="102">
        <f t="shared" si="1"/>
        <v>0</v>
      </c>
      <c r="CT29" s="91" t="s">
        <v>5</v>
      </c>
      <c r="CU29" s="92">
        <v>0</v>
      </c>
      <c r="CV29" s="92">
        <v>0.02</v>
      </c>
      <c r="CW29" s="92">
        <v>0.02</v>
      </c>
      <c r="CX29" s="92">
        <v>0</v>
      </c>
      <c r="CY29" s="44">
        <v>0</v>
      </c>
      <c r="CZ29" s="44">
        <v>0</v>
      </c>
      <c r="DA29" s="45">
        <v>0</v>
      </c>
      <c r="DB29" s="91">
        <v>19</v>
      </c>
      <c r="DC29" s="92">
        <v>20.04</v>
      </c>
      <c r="DD29" s="92">
        <v>16.260000000000002</v>
      </c>
      <c r="DE29" s="92">
        <v>16.12</v>
      </c>
      <c r="DF29" s="92">
        <v>16</v>
      </c>
      <c r="DG29" s="101">
        <f t="shared" si="5"/>
        <v>15.26</v>
      </c>
      <c r="DH29" s="101">
        <f t="shared" si="5"/>
        <v>15.26</v>
      </c>
      <c r="DI29" s="102">
        <f t="shared" si="2"/>
        <v>0</v>
      </c>
      <c r="DJ29" s="91">
        <v>197.12</v>
      </c>
      <c r="DK29" s="92">
        <v>220.65</v>
      </c>
      <c r="DL29" s="92">
        <v>271.10000000000002</v>
      </c>
      <c r="DM29" s="92">
        <v>324.83</v>
      </c>
      <c r="DN29" s="92">
        <v>379.01</v>
      </c>
      <c r="DO29" s="101">
        <v>397.95999999999992</v>
      </c>
      <c r="DP29" s="101">
        <v>465.1</v>
      </c>
      <c r="DQ29" s="102">
        <v>474.98</v>
      </c>
      <c r="DR29" s="103">
        <v>241.7</v>
      </c>
      <c r="DS29" s="101">
        <v>207.15</v>
      </c>
      <c r="DT29" s="101">
        <v>242.3</v>
      </c>
      <c r="DU29" s="101">
        <v>235.8570803349462</v>
      </c>
      <c r="DV29" s="101">
        <v>352.9</v>
      </c>
      <c r="DW29" s="101">
        <v>266.49160567648033</v>
      </c>
      <c r="DX29" s="101">
        <v>295.25644845158763</v>
      </c>
      <c r="DY29" s="102">
        <v>359.93582275193802</v>
      </c>
      <c r="DZ29" s="91" t="s">
        <v>5</v>
      </c>
      <c r="EA29" s="92" t="s">
        <v>5</v>
      </c>
      <c r="EB29" s="92" t="s">
        <v>5</v>
      </c>
      <c r="EC29" s="101">
        <v>0</v>
      </c>
      <c r="ED29" s="101">
        <v>0</v>
      </c>
      <c r="EE29" s="101">
        <v>0</v>
      </c>
      <c r="EF29" s="101">
        <v>0</v>
      </c>
      <c r="EG29" s="102">
        <v>0</v>
      </c>
      <c r="EH29" s="101">
        <v>241.7</v>
      </c>
      <c r="EI29" s="101">
        <v>207.15</v>
      </c>
      <c r="EJ29" s="101">
        <v>242.3</v>
      </c>
      <c r="EK29" s="101">
        <v>235.8570803349462</v>
      </c>
      <c r="EL29" s="101">
        <v>352.9</v>
      </c>
      <c r="EM29" s="101">
        <v>266.49160567648033</v>
      </c>
      <c r="EN29" s="101">
        <v>295.25644845158763</v>
      </c>
      <c r="EO29" s="122">
        <v>359.93582275193802</v>
      </c>
    </row>
    <row r="30" spans="1:145">
      <c r="A30" s="23" t="s">
        <v>46</v>
      </c>
      <c r="B30" s="95">
        <v>156</v>
      </c>
      <c r="C30" s="96">
        <v>156</v>
      </c>
      <c r="D30" s="96">
        <v>156</v>
      </c>
      <c r="E30" s="96">
        <v>240</v>
      </c>
      <c r="F30" s="96">
        <v>282</v>
      </c>
      <c r="G30" s="42">
        <v>282</v>
      </c>
      <c r="H30" s="42">
        <v>282</v>
      </c>
      <c r="I30" s="42">
        <v>282</v>
      </c>
      <c r="J30" s="95" t="s">
        <v>5</v>
      </c>
      <c r="K30" s="96">
        <v>0</v>
      </c>
      <c r="L30" s="96">
        <v>0</v>
      </c>
      <c r="M30" s="96">
        <v>0</v>
      </c>
      <c r="N30" s="96">
        <v>0</v>
      </c>
      <c r="O30" s="42">
        <v>0</v>
      </c>
      <c r="P30" s="42">
        <v>0</v>
      </c>
      <c r="Q30" s="43">
        <v>0</v>
      </c>
      <c r="R30" s="95">
        <v>35</v>
      </c>
      <c r="S30" s="96">
        <v>33.08</v>
      </c>
      <c r="T30" s="96">
        <v>33.08</v>
      </c>
      <c r="U30" s="96">
        <v>33.08</v>
      </c>
      <c r="V30" s="96">
        <v>33</v>
      </c>
      <c r="W30" s="42">
        <v>33.08</v>
      </c>
      <c r="X30" s="42">
        <v>33.08</v>
      </c>
      <c r="Y30" s="43">
        <v>31.03</v>
      </c>
      <c r="Z30" s="95" t="s">
        <v>5</v>
      </c>
      <c r="AA30" s="96">
        <v>0</v>
      </c>
      <c r="AB30" s="96">
        <v>0</v>
      </c>
      <c r="AC30" s="96">
        <v>0</v>
      </c>
      <c r="AD30" s="96">
        <v>0</v>
      </c>
      <c r="AE30" s="42">
        <v>0</v>
      </c>
      <c r="AF30" s="42">
        <v>0</v>
      </c>
      <c r="AG30" s="43">
        <v>0</v>
      </c>
      <c r="AH30" s="95" t="s">
        <v>5</v>
      </c>
      <c r="AI30" s="96">
        <v>0</v>
      </c>
      <c r="AJ30" s="96">
        <v>0</v>
      </c>
      <c r="AK30" s="96">
        <v>0</v>
      </c>
      <c r="AL30" s="96">
        <v>0</v>
      </c>
      <c r="AM30" s="96">
        <v>0</v>
      </c>
      <c r="AN30" s="96">
        <v>0</v>
      </c>
      <c r="AO30" s="97">
        <v>0</v>
      </c>
      <c r="AP30" s="95">
        <v>191</v>
      </c>
      <c r="AQ30" s="96">
        <v>189.08</v>
      </c>
      <c r="AR30" s="96">
        <v>189.08</v>
      </c>
      <c r="AS30" s="96">
        <v>273.08</v>
      </c>
      <c r="AT30" s="96">
        <v>315</v>
      </c>
      <c r="AU30" s="96">
        <f t="shared" si="3"/>
        <v>315.08</v>
      </c>
      <c r="AV30" s="96">
        <f t="shared" si="3"/>
        <v>315.08</v>
      </c>
      <c r="AW30" s="97">
        <f t="shared" si="3"/>
        <v>313.02999999999997</v>
      </c>
      <c r="AX30" s="95">
        <v>511</v>
      </c>
      <c r="AY30" s="96">
        <v>481.33</v>
      </c>
      <c r="AZ30" s="96">
        <v>441.39</v>
      </c>
      <c r="BA30" s="96">
        <v>415.71</v>
      </c>
      <c r="BB30" s="96">
        <v>610</v>
      </c>
      <c r="BC30" s="42">
        <v>802.2</v>
      </c>
      <c r="BD30" s="42">
        <v>775.29</v>
      </c>
      <c r="BE30" s="43">
        <v>860.93</v>
      </c>
      <c r="BF30" s="95" t="s">
        <v>5</v>
      </c>
      <c r="BG30" s="96">
        <v>0</v>
      </c>
      <c r="BH30" s="96">
        <v>0</v>
      </c>
      <c r="BI30" s="96">
        <v>0</v>
      </c>
      <c r="BJ30" s="96">
        <v>0</v>
      </c>
      <c r="BK30" s="42">
        <v>0</v>
      </c>
      <c r="BL30" s="42">
        <v>0</v>
      </c>
      <c r="BM30" s="43">
        <v>0</v>
      </c>
      <c r="BN30" s="95">
        <v>105</v>
      </c>
      <c r="BO30" s="96">
        <v>107.68</v>
      </c>
      <c r="BP30" s="96">
        <v>86.88</v>
      </c>
      <c r="BQ30" s="96">
        <v>86.884</v>
      </c>
      <c r="BR30" s="96">
        <v>87</v>
      </c>
      <c r="BS30" s="98">
        <v>86.884</v>
      </c>
      <c r="BT30" s="98">
        <v>86.884</v>
      </c>
      <c r="BU30" s="99">
        <v>65.959999999999994</v>
      </c>
      <c r="BV30" s="95" t="s">
        <v>5</v>
      </c>
      <c r="BW30" s="96">
        <v>0</v>
      </c>
      <c r="BX30" s="96">
        <v>0</v>
      </c>
      <c r="BY30" s="96">
        <v>0</v>
      </c>
      <c r="BZ30" s="96">
        <v>0</v>
      </c>
      <c r="CA30" s="42">
        <v>0</v>
      </c>
      <c r="CB30" s="42">
        <v>0</v>
      </c>
      <c r="CC30" s="43">
        <v>0</v>
      </c>
      <c r="CD30" s="95" t="s">
        <v>5</v>
      </c>
      <c r="CE30" s="96">
        <v>0</v>
      </c>
      <c r="CF30" s="96">
        <v>0</v>
      </c>
      <c r="CG30" s="96">
        <v>0</v>
      </c>
      <c r="CH30" s="96">
        <v>0</v>
      </c>
      <c r="CI30" s="96">
        <v>0</v>
      </c>
      <c r="CJ30" s="96">
        <v>0</v>
      </c>
      <c r="CK30" s="97">
        <v>0</v>
      </c>
      <c r="CL30" s="95">
        <v>616</v>
      </c>
      <c r="CM30" s="96">
        <v>589.01</v>
      </c>
      <c r="CN30" s="96">
        <v>528.27</v>
      </c>
      <c r="CO30" s="96">
        <v>502.59399999999999</v>
      </c>
      <c r="CP30" s="96">
        <v>697</v>
      </c>
      <c r="CQ30" s="98">
        <f t="shared" si="4"/>
        <v>889.08400000000006</v>
      </c>
      <c r="CR30" s="98">
        <f t="shared" si="4"/>
        <v>862.17399999999998</v>
      </c>
      <c r="CS30" s="99">
        <f t="shared" si="4"/>
        <v>926.89</v>
      </c>
      <c r="CT30" s="95">
        <v>1</v>
      </c>
      <c r="CU30" s="96">
        <v>1</v>
      </c>
      <c r="CV30" s="96">
        <v>1.27</v>
      </c>
      <c r="CW30" s="96">
        <v>2.15</v>
      </c>
      <c r="CX30" s="96">
        <v>1</v>
      </c>
      <c r="CY30" s="42">
        <v>6.8</v>
      </c>
      <c r="CZ30" s="42">
        <v>6.57</v>
      </c>
      <c r="DA30" s="43">
        <v>6.81</v>
      </c>
      <c r="DB30" s="95">
        <v>615</v>
      </c>
      <c r="DC30" s="96">
        <v>588.01</v>
      </c>
      <c r="DD30" s="96">
        <v>527</v>
      </c>
      <c r="DE30" s="96">
        <v>500.44400000000002</v>
      </c>
      <c r="DF30" s="96">
        <v>696</v>
      </c>
      <c r="DG30" s="98">
        <f t="shared" si="5"/>
        <v>882.28400000000011</v>
      </c>
      <c r="DH30" s="98">
        <f t="shared" si="5"/>
        <v>855.60399999999993</v>
      </c>
      <c r="DI30" s="99">
        <f t="shared" si="5"/>
        <v>920.08</v>
      </c>
      <c r="DJ30" s="95">
        <v>945.5</v>
      </c>
      <c r="DK30" s="96">
        <v>898.42</v>
      </c>
      <c r="DL30" s="96">
        <v>968.96</v>
      </c>
      <c r="DM30" s="96">
        <v>1074.8800000000001</v>
      </c>
      <c r="DN30" s="96">
        <v>1258.58</v>
      </c>
      <c r="DO30" s="98">
        <v>1321.51</v>
      </c>
      <c r="DP30" s="98">
        <v>1232.5189</v>
      </c>
      <c r="DQ30" s="99">
        <v>1283.18</v>
      </c>
      <c r="DR30" s="100">
        <v>655.4</v>
      </c>
      <c r="DS30" s="98">
        <v>613.36</v>
      </c>
      <c r="DT30" s="98">
        <v>654.08000000000004</v>
      </c>
      <c r="DU30" s="98">
        <v>607.59541498264605</v>
      </c>
      <c r="DV30" s="98">
        <v>631.9</v>
      </c>
      <c r="DW30" s="98">
        <v>620.45937384690012</v>
      </c>
      <c r="DX30" s="98">
        <v>637.66378577005923</v>
      </c>
      <c r="DY30" s="99">
        <v>668.78645599925437</v>
      </c>
      <c r="DZ30" s="95" t="s">
        <v>5</v>
      </c>
      <c r="EA30" s="96" t="s">
        <v>5</v>
      </c>
      <c r="EB30" s="96" t="s">
        <v>5</v>
      </c>
      <c r="EC30" s="98">
        <v>49.969696969696962</v>
      </c>
      <c r="ED30" s="98">
        <v>58.3</v>
      </c>
      <c r="EE30" s="98">
        <v>63.532706701460846</v>
      </c>
      <c r="EF30" s="98">
        <v>66.758736797020077</v>
      </c>
      <c r="EG30" s="99">
        <v>166.08520723908254</v>
      </c>
      <c r="EH30" s="98">
        <v>655.4</v>
      </c>
      <c r="EI30" s="98">
        <v>613.36</v>
      </c>
      <c r="EJ30" s="98">
        <v>654.08000000000004</v>
      </c>
      <c r="EK30" s="98">
        <v>657.56511195234305</v>
      </c>
      <c r="EL30" s="98">
        <v>690.19999999999993</v>
      </c>
      <c r="EM30" s="98">
        <v>683.99208054836095</v>
      </c>
      <c r="EN30" s="98">
        <v>704.42252256707934</v>
      </c>
      <c r="EO30" s="121">
        <v>834.87166323833685</v>
      </c>
    </row>
    <row r="31" spans="1:145">
      <c r="A31" s="23" t="s">
        <v>47</v>
      </c>
      <c r="B31" s="91" t="s">
        <v>5</v>
      </c>
      <c r="C31" s="92">
        <v>0</v>
      </c>
      <c r="D31" s="92">
        <v>0</v>
      </c>
      <c r="E31" s="92">
        <v>0</v>
      </c>
      <c r="F31" s="92">
        <v>0</v>
      </c>
      <c r="G31" s="44">
        <v>0</v>
      </c>
      <c r="H31" s="44">
        <v>0</v>
      </c>
      <c r="I31" s="44">
        <v>0</v>
      </c>
      <c r="J31" s="91" t="s">
        <v>5</v>
      </c>
      <c r="K31" s="92">
        <v>0</v>
      </c>
      <c r="L31" s="92">
        <v>0</v>
      </c>
      <c r="M31" s="92">
        <v>0</v>
      </c>
      <c r="N31" s="92">
        <v>0</v>
      </c>
      <c r="O31" s="44">
        <v>0</v>
      </c>
      <c r="P31" s="44">
        <v>0</v>
      </c>
      <c r="Q31" s="45">
        <v>0</v>
      </c>
      <c r="R31" s="91">
        <v>69</v>
      </c>
      <c r="S31" s="92">
        <v>80.319999999999993</v>
      </c>
      <c r="T31" s="92">
        <v>88.33</v>
      </c>
      <c r="U31" s="92">
        <v>88.332999999999998</v>
      </c>
      <c r="V31" s="92">
        <v>88</v>
      </c>
      <c r="W31" s="44">
        <v>88.328000000000003</v>
      </c>
      <c r="X31" s="44">
        <v>88.328000000000003</v>
      </c>
      <c r="Y31" s="45">
        <v>36.57</v>
      </c>
      <c r="Z31" s="91" t="s">
        <v>5</v>
      </c>
      <c r="AA31" s="92">
        <v>0</v>
      </c>
      <c r="AB31" s="92">
        <v>0</v>
      </c>
      <c r="AC31" s="92">
        <v>0</v>
      </c>
      <c r="AD31" s="92">
        <v>0</v>
      </c>
      <c r="AE31" s="44">
        <v>0</v>
      </c>
      <c r="AF31" s="44">
        <v>0</v>
      </c>
      <c r="AG31" s="45">
        <v>0</v>
      </c>
      <c r="AH31" s="91" t="s">
        <v>5</v>
      </c>
      <c r="AI31" s="92">
        <v>0</v>
      </c>
      <c r="AJ31" s="92">
        <v>0</v>
      </c>
      <c r="AK31" s="92">
        <v>0</v>
      </c>
      <c r="AL31" s="92">
        <v>0</v>
      </c>
      <c r="AM31" s="92">
        <v>0</v>
      </c>
      <c r="AN31" s="92">
        <v>0</v>
      </c>
      <c r="AO31" s="93">
        <v>0</v>
      </c>
      <c r="AP31" s="91">
        <v>69</v>
      </c>
      <c r="AQ31" s="92">
        <v>80.319999999999993</v>
      </c>
      <c r="AR31" s="92">
        <v>88.33</v>
      </c>
      <c r="AS31" s="92">
        <v>88.332999999999998</v>
      </c>
      <c r="AT31" s="92">
        <v>88</v>
      </c>
      <c r="AU31" s="92">
        <f t="shared" si="3"/>
        <v>88.328000000000003</v>
      </c>
      <c r="AV31" s="92">
        <f t="shared" si="3"/>
        <v>88.328000000000003</v>
      </c>
      <c r="AW31" s="93">
        <f t="shared" si="3"/>
        <v>36.57</v>
      </c>
      <c r="AX31" s="91" t="s">
        <v>5</v>
      </c>
      <c r="AY31" s="92">
        <v>0</v>
      </c>
      <c r="AZ31" s="92">
        <v>0</v>
      </c>
      <c r="BA31" s="92">
        <v>0</v>
      </c>
      <c r="BB31" s="92">
        <v>0</v>
      </c>
      <c r="BC31" s="44">
        <v>0</v>
      </c>
      <c r="BD31" s="44">
        <v>0</v>
      </c>
      <c r="BE31" s="45">
        <v>0</v>
      </c>
      <c r="BF31" s="91" t="s">
        <v>5</v>
      </c>
      <c r="BG31" s="92">
        <v>0</v>
      </c>
      <c r="BH31" s="92">
        <v>0</v>
      </c>
      <c r="BI31" s="92">
        <v>0</v>
      </c>
      <c r="BJ31" s="92">
        <v>0</v>
      </c>
      <c r="BK31" s="44">
        <v>0</v>
      </c>
      <c r="BL31" s="44">
        <v>0</v>
      </c>
      <c r="BM31" s="45">
        <v>0</v>
      </c>
      <c r="BN31" s="91">
        <v>61</v>
      </c>
      <c r="BO31" s="92">
        <v>102.83</v>
      </c>
      <c r="BP31" s="92">
        <v>102.12</v>
      </c>
      <c r="BQ31" s="92">
        <v>102.12599999999999</v>
      </c>
      <c r="BR31" s="92">
        <v>102</v>
      </c>
      <c r="BS31" s="101">
        <v>102.11599999999999</v>
      </c>
      <c r="BT31" s="101">
        <v>102.11599999999999</v>
      </c>
      <c r="BU31" s="102">
        <v>27.619999999999997</v>
      </c>
      <c r="BV31" s="91" t="s">
        <v>5</v>
      </c>
      <c r="BW31" s="92">
        <v>0</v>
      </c>
      <c r="BX31" s="92">
        <v>0</v>
      </c>
      <c r="BY31" s="92">
        <v>0</v>
      </c>
      <c r="BZ31" s="92">
        <v>0</v>
      </c>
      <c r="CA31" s="44">
        <v>0</v>
      </c>
      <c r="CB31" s="44">
        <v>0</v>
      </c>
      <c r="CC31" s="45">
        <v>0</v>
      </c>
      <c r="CD31" s="91" t="s">
        <v>5</v>
      </c>
      <c r="CE31" s="92">
        <v>0</v>
      </c>
      <c r="CF31" s="92">
        <v>0</v>
      </c>
      <c r="CG31" s="92">
        <v>0</v>
      </c>
      <c r="CH31" s="92">
        <v>0</v>
      </c>
      <c r="CI31" s="92">
        <v>0</v>
      </c>
      <c r="CJ31" s="92">
        <v>0</v>
      </c>
      <c r="CK31" s="93">
        <v>0</v>
      </c>
      <c r="CL31" s="91">
        <v>61</v>
      </c>
      <c r="CM31" s="92">
        <v>102.83</v>
      </c>
      <c r="CN31" s="92">
        <v>102.12</v>
      </c>
      <c r="CO31" s="92">
        <v>102.12599999999999</v>
      </c>
      <c r="CP31" s="92">
        <v>102</v>
      </c>
      <c r="CQ31" s="101">
        <f t="shared" si="4"/>
        <v>102.11599999999999</v>
      </c>
      <c r="CR31" s="101">
        <f t="shared" si="4"/>
        <v>102.11599999999999</v>
      </c>
      <c r="CS31" s="102">
        <f t="shared" si="4"/>
        <v>27.619999999999997</v>
      </c>
      <c r="CT31" s="91" t="s">
        <v>5</v>
      </c>
      <c r="CU31" s="92">
        <v>0</v>
      </c>
      <c r="CV31" s="92">
        <v>0.18</v>
      </c>
      <c r="CW31" s="92">
        <v>2.81</v>
      </c>
      <c r="CX31" s="92">
        <v>1</v>
      </c>
      <c r="CY31" s="44">
        <v>1.1000000000000001</v>
      </c>
      <c r="CZ31" s="44">
        <v>0.82</v>
      </c>
      <c r="DA31" s="45">
        <v>0.53</v>
      </c>
      <c r="DB31" s="91">
        <v>61</v>
      </c>
      <c r="DC31" s="92">
        <v>102.83</v>
      </c>
      <c r="DD31" s="92">
        <v>101.94</v>
      </c>
      <c r="DE31" s="92">
        <v>99.315999999999988</v>
      </c>
      <c r="DF31" s="92">
        <v>101</v>
      </c>
      <c r="DG31" s="101">
        <f t="shared" si="5"/>
        <v>101.01599999999999</v>
      </c>
      <c r="DH31" s="101">
        <f t="shared" si="5"/>
        <v>101.29599999999999</v>
      </c>
      <c r="DI31" s="102">
        <f t="shared" si="5"/>
        <v>27.089999999999996</v>
      </c>
      <c r="DJ31" s="91">
        <v>165.5</v>
      </c>
      <c r="DK31" s="92">
        <v>191.33</v>
      </c>
      <c r="DL31" s="92">
        <v>237.56</v>
      </c>
      <c r="DM31" s="92">
        <v>252.05</v>
      </c>
      <c r="DN31" s="92">
        <v>286.60000000000002</v>
      </c>
      <c r="DO31" s="101">
        <v>302.79000000000002</v>
      </c>
      <c r="DP31" s="101">
        <v>327.22000000000003</v>
      </c>
      <c r="DQ31" s="102">
        <v>338.5</v>
      </c>
      <c r="DR31" s="103">
        <v>378.3</v>
      </c>
      <c r="DS31" s="101">
        <v>429.31</v>
      </c>
      <c r="DT31" s="101">
        <v>461.69</v>
      </c>
      <c r="DU31" s="101">
        <v>506.74383131043925</v>
      </c>
      <c r="DV31" s="101">
        <v>469.4</v>
      </c>
      <c r="DW31" s="101">
        <v>444.68321009570599</v>
      </c>
      <c r="DX31" s="101">
        <v>449.38231357552576</v>
      </c>
      <c r="DY31" s="102">
        <v>503.47476994328929</v>
      </c>
      <c r="DZ31" s="91" t="s">
        <v>5</v>
      </c>
      <c r="EA31" s="92" t="s">
        <v>5</v>
      </c>
      <c r="EB31" s="92" t="s">
        <v>5</v>
      </c>
      <c r="EC31" s="101">
        <v>0</v>
      </c>
      <c r="ED31" s="101">
        <v>0</v>
      </c>
      <c r="EE31" s="101">
        <v>0</v>
      </c>
      <c r="EF31" s="101">
        <v>0</v>
      </c>
      <c r="EG31" s="102">
        <v>0</v>
      </c>
      <c r="EH31" s="101">
        <v>378.3</v>
      </c>
      <c r="EI31" s="101">
        <v>429.31</v>
      </c>
      <c r="EJ31" s="101">
        <v>461.69</v>
      </c>
      <c r="EK31" s="101">
        <v>506.74383131043925</v>
      </c>
      <c r="EL31" s="101">
        <v>469.4</v>
      </c>
      <c r="EM31" s="101">
        <v>444.68321009570599</v>
      </c>
      <c r="EN31" s="101">
        <v>449.38231357552576</v>
      </c>
      <c r="EO31" s="122">
        <v>503.47476994328929</v>
      </c>
    </row>
    <row r="32" spans="1:145">
      <c r="A32" s="23" t="s">
        <v>48</v>
      </c>
      <c r="B32" s="95" t="s">
        <v>5</v>
      </c>
      <c r="C32" s="96">
        <v>0</v>
      </c>
      <c r="D32" s="96">
        <v>0</v>
      </c>
      <c r="E32" s="96">
        <v>0</v>
      </c>
      <c r="F32" s="96">
        <v>0</v>
      </c>
      <c r="G32" s="42">
        <v>0</v>
      </c>
      <c r="H32" s="42">
        <v>0</v>
      </c>
      <c r="I32" s="42">
        <v>0</v>
      </c>
      <c r="J32" s="95" t="s">
        <v>5</v>
      </c>
      <c r="K32" s="96">
        <v>0</v>
      </c>
      <c r="L32" s="96">
        <v>0</v>
      </c>
      <c r="M32" s="96">
        <v>0</v>
      </c>
      <c r="N32" s="96">
        <v>0</v>
      </c>
      <c r="O32" s="42">
        <v>0</v>
      </c>
      <c r="P32" s="42">
        <v>0</v>
      </c>
      <c r="Q32" s="43">
        <v>0</v>
      </c>
      <c r="R32" s="95">
        <v>31</v>
      </c>
      <c r="S32" s="96">
        <v>30.67</v>
      </c>
      <c r="T32" s="96">
        <v>30.67</v>
      </c>
      <c r="U32" s="96">
        <v>30.67</v>
      </c>
      <c r="V32" s="96">
        <v>31</v>
      </c>
      <c r="W32" s="42">
        <v>31.67</v>
      </c>
      <c r="X32" s="42">
        <v>31.67</v>
      </c>
      <c r="Y32" s="43">
        <v>30.67</v>
      </c>
      <c r="Z32" s="95" t="s">
        <v>5</v>
      </c>
      <c r="AA32" s="96">
        <v>0</v>
      </c>
      <c r="AB32" s="96">
        <v>0</v>
      </c>
      <c r="AC32" s="96">
        <v>0</v>
      </c>
      <c r="AD32" s="96">
        <v>0</v>
      </c>
      <c r="AE32" s="42">
        <v>0</v>
      </c>
      <c r="AF32" s="42">
        <v>0</v>
      </c>
      <c r="AG32" s="43">
        <v>0</v>
      </c>
      <c r="AH32" s="95" t="s">
        <v>5</v>
      </c>
      <c r="AI32" s="96">
        <v>0</v>
      </c>
      <c r="AJ32" s="96">
        <v>0</v>
      </c>
      <c r="AK32" s="96">
        <v>0</v>
      </c>
      <c r="AL32" s="96">
        <v>0</v>
      </c>
      <c r="AM32" s="96">
        <v>0</v>
      </c>
      <c r="AN32" s="96">
        <v>0</v>
      </c>
      <c r="AO32" s="97">
        <v>0</v>
      </c>
      <c r="AP32" s="95">
        <v>31</v>
      </c>
      <c r="AQ32" s="96">
        <v>30.67</v>
      </c>
      <c r="AR32" s="96">
        <v>30.67</v>
      </c>
      <c r="AS32" s="96">
        <v>30.67</v>
      </c>
      <c r="AT32" s="96">
        <v>31</v>
      </c>
      <c r="AU32" s="96">
        <f t="shared" si="3"/>
        <v>31.67</v>
      </c>
      <c r="AV32" s="96">
        <f t="shared" si="3"/>
        <v>31.67</v>
      </c>
      <c r="AW32" s="97">
        <f t="shared" si="3"/>
        <v>30.67</v>
      </c>
      <c r="AX32" s="95" t="s">
        <v>5</v>
      </c>
      <c r="AY32" s="96">
        <v>0</v>
      </c>
      <c r="AZ32" s="96">
        <v>0</v>
      </c>
      <c r="BA32" s="96">
        <v>0</v>
      </c>
      <c r="BB32" s="96">
        <v>0</v>
      </c>
      <c r="BC32" s="42">
        <v>0</v>
      </c>
      <c r="BD32" s="42">
        <v>0</v>
      </c>
      <c r="BE32" s="43">
        <v>0</v>
      </c>
      <c r="BF32" s="95" t="s">
        <v>5</v>
      </c>
      <c r="BG32" s="96">
        <v>0</v>
      </c>
      <c r="BH32" s="96">
        <v>0</v>
      </c>
      <c r="BI32" s="96">
        <v>0</v>
      </c>
      <c r="BJ32" s="96">
        <v>0</v>
      </c>
      <c r="BK32" s="42">
        <v>0</v>
      </c>
      <c r="BL32" s="42">
        <v>0</v>
      </c>
      <c r="BM32" s="43">
        <v>0</v>
      </c>
      <c r="BN32" s="95">
        <v>97</v>
      </c>
      <c r="BO32" s="96">
        <v>99.49</v>
      </c>
      <c r="BP32" s="96">
        <v>80.28</v>
      </c>
      <c r="BQ32" s="96">
        <v>80.316000000000003</v>
      </c>
      <c r="BR32" s="96">
        <v>80</v>
      </c>
      <c r="BS32" s="98">
        <v>83.075999999999993</v>
      </c>
      <c r="BT32" s="98">
        <v>83.075999999999993</v>
      </c>
      <c r="BU32" s="99">
        <v>88.73</v>
      </c>
      <c r="BV32" s="95" t="s">
        <v>5</v>
      </c>
      <c r="BW32" s="96">
        <v>0</v>
      </c>
      <c r="BX32" s="96">
        <v>0</v>
      </c>
      <c r="BY32" s="96">
        <v>0</v>
      </c>
      <c r="BZ32" s="96">
        <v>0</v>
      </c>
      <c r="CA32" s="42">
        <v>0</v>
      </c>
      <c r="CB32" s="42">
        <v>0</v>
      </c>
      <c r="CC32" s="43">
        <v>0</v>
      </c>
      <c r="CD32" s="95" t="s">
        <v>5</v>
      </c>
      <c r="CE32" s="96">
        <v>0</v>
      </c>
      <c r="CF32" s="96">
        <v>0</v>
      </c>
      <c r="CG32" s="96">
        <v>0</v>
      </c>
      <c r="CH32" s="96">
        <v>0</v>
      </c>
      <c r="CI32" s="96">
        <v>0</v>
      </c>
      <c r="CJ32" s="96">
        <v>0</v>
      </c>
      <c r="CK32" s="97">
        <v>0</v>
      </c>
      <c r="CL32" s="95">
        <v>97</v>
      </c>
      <c r="CM32" s="96">
        <v>99.49</v>
      </c>
      <c r="CN32" s="96">
        <v>80.28</v>
      </c>
      <c r="CO32" s="96">
        <v>80.316000000000003</v>
      </c>
      <c r="CP32" s="96">
        <v>80</v>
      </c>
      <c r="CQ32" s="98">
        <f t="shared" si="4"/>
        <v>83.075999999999993</v>
      </c>
      <c r="CR32" s="98">
        <f t="shared" si="4"/>
        <v>83.075999999999993</v>
      </c>
      <c r="CS32" s="99">
        <f t="shared" si="4"/>
        <v>88.73</v>
      </c>
      <c r="CT32" s="95">
        <v>6</v>
      </c>
      <c r="CU32" s="96">
        <v>0</v>
      </c>
      <c r="CV32" s="96">
        <v>0</v>
      </c>
      <c r="CW32" s="96">
        <v>5.44</v>
      </c>
      <c r="CX32" s="96">
        <v>2</v>
      </c>
      <c r="CY32" s="42">
        <v>0</v>
      </c>
      <c r="CZ32" s="42">
        <v>0.3</v>
      </c>
      <c r="DA32" s="43">
        <v>0.28000000000000003</v>
      </c>
      <c r="DB32" s="95">
        <v>91</v>
      </c>
      <c r="DC32" s="96">
        <v>99.49</v>
      </c>
      <c r="DD32" s="96">
        <v>80.28</v>
      </c>
      <c r="DE32" s="96">
        <v>74.876000000000005</v>
      </c>
      <c r="DF32" s="96">
        <v>78</v>
      </c>
      <c r="DG32" s="98">
        <f t="shared" si="5"/>
        <v>83.075999999999993</v>
      </c>
      <c r="DH32" s="98">
        <f t="shared" si="5"/>
        <v>82.775999999999996</v>
      </c>
      <c r="DI32" s="99">
        <f t="shared" si="5"/>
        <v>88.45</v>
      </c>
      <c r="DJ32" s="95">
        <v>192.97</v>
      </c>
      <c r="DK32" s="96">
        <v>225</v>
      </c>
      <c r="DL32" s="96">
        <v>288.86</v>
      </c>
      <c r="DM32" s="96">
        <v>317.49</v>
      </c>
      <c r="DN32" s="96">
        <v>327.64</v>
      </c>
      <c r="DO32" s="98">
        <v>394.5</v>
      </c>
      <c r="DP32" s="98">
        <v>529.34</v>
      </c>
      <c r="DQ32" s="99">
        <v>549.47</v>
      </c>
      <c r="DR32" s="100">
        <v>226</v>
      </c>
      <c r="DS32" s="98">
        <v>242.39</v>
      </c>
      <c r="DT32" s="98">
        <v>264.81</v>
      </c>
      <c r="DU32" s="98">
        <v>257.1786618530686</v>
      </c>
      <c r="DV32" s="98">
        <v>268.5</v>
      </c>
      <c r="DW32" s="98">
        <v>258.96460148467844</v>
      </c>
      <c r="DX32" s="98">
        <v>311.31784037558691</v>
      </c>
      <c r="DY32" s="99">
        <v>346.0581727733221</v>
      </c>
      <c r="DZ32" s="95" t="s">
        <v>5</v>
      </c>
      <c r="EA32" s="96" t="s">
        <v>5</v>
      </c>
      <c r="EB32" s="96" t="s">
        <v>5</v>
      </c>
      <c r="EC32" s="98">
        <v>0</v>
      </c>
      <c r="ED32" s="98">
        <v>0</v>
      </c>
      <c r="EE32" s="98">
        <v>0</v>
      </c>
      <c r="EF32" s="98">
        <v>0</v>
      </c>
      <c r="EG32" s="99">
        <v>0</v>
      </c>
      <c r="EH32" s="98">
        <v>226</v>
      </c>
      <c r="EI32" s="98">
        <v>242.39</v>
      </c>
      <c r="EJ32" s="98">
        <v>264.81</v>
      </c>
      <c r="EK32" s="98">
        <v>257.1786618530686</v>
      </c>
      <c r="EL32" s="98">
        <v>268.5</v>
      </c>
      <c r="EM32" s="98">
        <v>258.96460148467844</v>
      </c>
      <c r="EN32" s="98">
        <v>311.31784037558691</v>
      </c>
      <c r="EO32" s="121">
        <v>346.0581727733221</v>
      </c>
    </row>
    <row r="33" spans="1:145">
      <c r="A33" s="23" t="s">
        <v>129</v>
      </c>
      <c r="B33" s="91">
        <v>2068</v>
      </c>
      <c r="C33" s="92">
        <v>2061.9299999999998</v>
      </c>
      <c r="D33" s="92">
        <v>2061.9299999999998</v>
      </c>
      <c r="E33" s="92">
        <v>2061.9299999999998</v>
      </c>
      <c r="F33" s="92">
        <v>2062</v>
      </c>
      <c r="G33" s="44">
        <v>2061.9299999999998</v>
      </c>
      <c r="H33" s="44">
        <v>2061.9299999999998</v>
      </c>
      <c r="I33" s="44">
        <v>2061.92</v>
      </c>
      <c r="J33" s="91">
        <v>420</v>
      </c>
      <c r="K33" s="92">
        <v>420</v>
      </c>
      <c r="L33" s="92">
        <v>1620</v>
      </c>
      <c r="M33" s="92">
        <v>2220</v>
      </c>
      <c r="N33" s="92">
        <v>3170</v>
      </c>
      <c r="O33" s="44">
        <v>3870</v>
      </c>
      <c r="P33" s="44">
        <v>5070</v>
      </c>
      <c r="Q33" s="45">
        <v>5420</v>
      </c>
      <c r="R33" s="91">
        <v>32</v>
      </c>
      <c r="S33" s="92">
        <v>64.3</v>
      </c>
      <c r="T33" s="92">
        <v>79.63</v>
      </c>
      <c r="U33" s="92">
        <v>97.3</v>
      </c>
      <c r="V33" s="92">
        <v>97</v>
      </c>
      <c r="W33" s="44">
        <v>145.52500000000001</v>
      </c>
      <c r="X33" s="44">
        <v>146.785</v>
      </c>
      <c r="Y33" s="45">
        <v>181.94499999999999</v>
      </c>
      <c r="Z33" s="91" t="s">
        <v>5</v>
      </c>
      <c r="AA33" s="92">
        <v>0</v>
      </c>
      <c r="AB33" s="92">
        <v>0</v>
      </c>
      <c r="AC33" s="92">
        <v>0</v>
      </c>
      <c r="AD33" s="92">
        <v>0</v>
      </c>
      <c r="AE33" s="44">
        <v>0</v>
      </c>
      <c r="AF33" s="44">
        <v>0</v>
      </c>
      <c r="AG33" s="45">
        <v>0</v>
      </c>
      <c r="AH33" s="91" t="s">
        <v>5</v>
      </c>
      <c r="AI33" s="92">
        <v>0</v>
      </c>
      <c r="AJ33" s="92">
        <v>0</v>
      </c>
      <c r="AK33" s="92">
        <v>0</v>
      </c>
      <c r="AL33" s="92">
        <v>0</v>
      </c>
      <c r="AM33" s="92">
        <v>0</v>
      </c>
      <c r="AN33" s="92">
        <v>0</v>
      </c>
      <c r="AO33" s="93">
        <v>0</v>
      </c>
      <c r="AP33" s="91">
        <v>2520</v>
      </c>
      <c r="AQ33" s="92">
        <v>2546.23</v>
      </c>
      <c r="AR33" s="92">
        <v>3761.56</v>
      </c>
      <c r="AS33" s="92">
        <v>4379.2299999999996</v>
      </c>
      <c r="AT33" s="92">
        <v>5329</v>
      </c>
      <c r="AU33" s="92">
        <f t="shared" si="3"/>
        <v>6077.4549999999999</v>
      </c>
      <c r="AV33" s="92">
        <f t="shared" si="3"/>
        <v>7278.7150000000001</v>
      </c>
      <c r="AW33" s="93">
        <f t="shared" si="3"/>
        <v>7663.8649999999998</v>
      </c>
      <c r="AX33" s="91">
        <v>5843</v>
      </c>
      <c r="AY33" s="92">
        <v>4103.05</v>
      </c>
      <c r="AZ33" s="92">
        <v>4929.8900000000003</v>
      </c>
      <c r="BA33" s="92">
        <v>4987.33</v>
      </c>
      <c r="BB33" s="92">
        <v>4544</v>
      </c>
      <c r="BC33" s="44">
        <v>7146.63</v>
      </c>
      <c r="BD33" s="44">
        <v>6555.63</v>
      </c>
      <c r="BE33" s="45">
        <v>4576.0599999999995</v>
      </c>
      <c r="BF33" s="91">
        <v>3191</v>
      </c>
      <c r="BG33" s="92">
        <v>2961.13</v>
      </c>
      <c r="BH33" s="92">
        <v>4122.03</v>
      </c>
      <c r="BI33" s="92">
        <v>9318.26</v>
      </c>
      <c r="BJ33" s="92">
        <v>11750</v>
      </c>
      <c r="BK33" s="44">
        <v>12520.58</v>
      </c>
      <c r="BL33" s="44">
        <v>16383.64</v>
      </c>
      <c r="BM33" s="45">
        <v>23694.539999999997</v>
      </c>
      <c r="BN33" s="91">
        <v>109</v>
      </c>
      <c r="BO33" s="92">
        <v>223.14</v>
      </c>
      <c r="BP33" s="92">
        <v>222.96</v>
      </c>
      <c r="BQ33" s="92">
        <v>262.79000000000002</v>
      </c>
      <c r="BR33" s="92">
        <v>263</v>
      </c>
      <c r="BS33" s="101">
        <v>294.32499999999999</v>
      </c>
      <c r="BT33" s="101">
        <v>296.54399999999998</v>
      </c>
      <c r="BU33" s="102">
        <v>453.36</v>
      </c>
      <c r="BV33" s="91" t="s">
        <v>5</v>
      </c>
      <c r="BW33" s="92">
        <v>0</v>
      </c>
      <c r="BX33" s="92">
        <v>0</v>
      </c>
      <c r="BY33" s="92">
        <v>0</v>
      </c>
      <c r="BZ33" s="92">
        <v>0</v>
      </c>
      <c r="CA33" s="44">
        <v>0</v>
      </c>
      <c r="CB33" s="44">
        <v>0</v>
      </c>
      <c r="CC33" s="45">
        <v>0</v>
      </c>
      <c r="CD33" s="91" t="s">
        <v>5</v>
      </c>
      <c r="CE33" s="92">
        <v>0</v>
      </c>
      <c r="CF33" s="92">
        <v>0</v>
      </c>
      <c r="CG33" s="92">
        <v>0</v>
      </c>
      <c r="CH33" s="92">
        <v>0</v>
      </c>
      <c r="CI33" s="92">
        <v>0</v>
      </c>
      <c r="CJ33" s="92">
        <v>0</v>
      </c>
      <c r="CK33" s="93">
        <v>0</v>
      </c>
      <c r="CL33" s="91">
        <v>9143</v>
      </c>
      <c r="CM33" s="92">
        <v>7287.32</v>
      </c>
      <c r="CN33" s="92">
        <v>9274.8799999999992</v>
      </c>
      <c r="CO33" s="92">
        <v>14568.38</v>
      </c>
      <c r="CP33" s="92">
        <v>16557</v>
      </c>
      <c r="CQ33" s="101">
        <f t="shared" si="4"/>
        <v>19961.535</v>
      </c>
      <c r="CR33" s="101">
        <f t="shared" si="4"/>
        <v>23235.814000000002</v>
      </c>
      <c r="CS33" s="102">
        <f t="shared" si="4"/>
        <v>28723.96</v>
      </c>
      <c r="CT33" s="91">
        <v>349</v>
      </c>
      <c r="CU33" s="92">
        <v>325</v>
      </c>
      <c r="CV33" s="92">
        <v>448.22</v>
      </c>
      <c r="CW33" s="92">
        <v>991.40499999999997</v>
      </c>
      <c r="CX33" s="92">
        <v>1273</v>
      </c>
      <c r="CY33" s="44">
        <v>1192.2800000000002</v>
      </c>
      <c r="CZ33" s="44">
        <v>1476.9010000000001</v>
      </c>
      <c r="DA33" s="45">
        <v>2129.0260000000003</v>
      </c>
      <c r="DB33" s="91">
        <v>8794</v>
      </c>
      <c r="DC33" s="92">
        <v>6962.32</v>
      </c>
      <c r="DD33" s="92">
        <v>8826.66</v>
      </c>
      <c r="DE33" s="92">
        <v>13576.975</v>
      </c>
      <c r="DF33" s="92">
        <v>15284</v>
      </c>
      <c r="DG33" s="101">
        <f t="shared" si="5"/>
        <v>18769.255000000001</v>
      </c>
      <c r="DH33" s="101">
        <f t="shared" si="5"/>
        <v>21758.913</v>
      </c>
      <c r="DI33" s="102">
        <f t="shared" si="5"/>
        <v>26594.933999999997</v>
      </c>
      <c r="DJ33" s="91">
        <v>11732.52</v>
      </c>
      <c r="DK33" s="92">
        <v>12227.86</v>
      </c>
      <c r="DL33" s="92">
        <v>13099.2</v>
      </c>
      <c r="DM33" s="92">
        <v>13054.18</v>
      </c>
      <c r="DN33" s="92">
        <v>13552</v>
      </c>
      <c r="DO33" s="101">
        <v>14411.46</v>
      </c>
      <c r="DP33" s="101">
        <v>15439.849999999999</v>
      </c>
      <c r="DQ33" s="102">
        <v>16053.220000000001</v>
      </c>
      <c r="DR33" s="103">
        <v>775.2</v>
      </c>
      <c r="DS33" s="101">
        <v>837.55</v>
      </c>
      <c r="DT33" s="101">
        <v>1070.3499999999999</v>
      </c>
      <c r="DU33" s="101">
        <v>528.08362891012462</v>
      </c>
      <c r="DV33" s="101">
        <v>547.79999999999995</v>
      </c>
      <c r="DW33" s="101">
        <v>611.65510784423896</v>
      </c>
      <c r="DX33" s="101">
        <v>642.38569384022639</v>
      </c>
      <c r="DY33" s="102">
        <v>662.17676736326757</v>
      </c>
      <c r="DZ33" s="91" t="s">
        <v>5</v>
      </c>
      <c r="EA33" s="92" t="s">
        <v>5</v>
      </c>
      <c r="EB33" s="92" t="s">
        <v>5</v>
      </c>
      <c r="EC33" s="101">
        <v>617.710205078125</v>
      </c>
      <c r="ED33" s="101">
        <v>661.4</v>
      </c>
      <c r="EE33" s="101">
        <v>736.94055760306503</v>
      </c>
      <c r="EF33" s="101">
        <v>776.60746269989556</v>
      </c>
      <c r="EG33" s="102">
        <v>901.3922060519393</v>
      </c>
      <c r="EH33" s="101">
        <v>775.2</v>
      </c>
      <c r="EI33" s="101">
        <v>837.55</v>
      </c>
      <c r="EJ33" s="101">
        <v>1070.3499999999999</v>
      </c>
      <c r="EK33" s="101">
        <v>1145.7938339882496</v>
      </c>
      <c r="EL33" s="101">
        <v>1209.1999999999998</v>
      </c>
      <c r="EM33" s="101">
        <v>1348.5956654473039</v>
      </c>
      <c r="EN33" s="101">
        <v>1418.9931565401221</v>
      </c>
      <c r="EO33" s="122">
        <v>1563.568973415207</v>
      </c>
    </row>
    <row r="34" spans="1:145">
      <c r="A34" s="23" t="s">
        <v>49</v>
      </c>
      <c r="B34" s="95">
        <v>2320</v>
      </c>
      <c r="C34" s="96">
        <v>2230.23</v>
      </c>
      <c r="D34" s="96">
        <v>2230.23</v>
      </c>
      <c r="E34" s="96">
        <v>2230.23</v>
      </c>
      <c r="F34" s="96">
        <v>2230</v>
      </c>
      <c r="G34" s="42">
        <v>2230.23</v>
      </c>
      <c r="H34" s="42">
        <v>2230.23</v>
      </c>
      <c r="I34" s="42">
        <v>2230.23</v>
      </c>
      <c r="J34" s="95">
        <v>2630</v>
      </c>
      <c r="K34" s="96">
        <v>2630</v>
      </c>
      <c r="L34" s="96">
        <v>2630</v>
      </c>
      <c r="M34" s="96">
        <v>2630</v>
      </c>
      <c r="N34" s="96">
        <v>3130</v>
      </c>
      <c r="O34" s="42">
        <v>3830</v>
      </c>
      <c r="P34" s="42">
        <v>5190</v>
      </c>
      <c r="Q34" s="43">
        <v>7644</v>
      </c>
      <c r="R34" s="95">
        <v>161</v>
      </c>
      <c r="S34" s="96">
        <v>278.89999999999998</v>
      </c>
      <c r="T34" s="96">
        <v>329.25</v>
      </c>
      <c r="U34" s="96">
        <v>353.57499999999999</v>
      </c>
      <c r="V34" s="96">
        <v>388</v>
      </c>
      <c r="W34" s="42">
        <v>361.29499999999996</v>
      </c>
      <c r="X34" s="42">
        <v>530.91999999999996</v>
      </c>
      <c r="Y34" s="43">
        <v>764.21299999999997</v>
      </c>
      <c r="Z34" s="95" t="s">
        <v>5</v>
      </c>
      <c r="AA34" s="96">
        <v>0</v>
      </c>
      <c r="AB34" s="96">
        <v>0</v>
      </c>
      <c r="AC34" s="96">
        <v>25</v>
      </c>
      <c r="AD34" s="96">
        <v>25</v>
      </c>
      <c r="AE34" s="42">
        <v>150</v>
      </c>
      <c r="AF34" s="42">
        <v>25</v>
      </c>
      <c r="AG34" s="43">
        <v>150</v>
      </c>
      <c r="AH34" s="95" t="s">
        <v>5</v>
      </c>
      <c r="AI34" s="96">
        <v>0</v>
      </c>
      <c r="AJ34" s="96">
        <v>0</v>
      </c>
      <c r="AK34" s="96">
        <v>0</v>
      </c>
      <c r="AL34" s="96">
        <v>0</v>
      </c>
      <c r="AM34" s="96">
        <v>0</v>
      </c>
      <c r="AN34" s="96">
        <v>0</v>
      </c>
      <c r="AO34" s="97">
        <v>0</v>
      </c>
      <c r="AP34" s="95">
        <v>5111</v>
      </c>
      <c r="AQ34" s="96">
        <v>5139.13</v>
      </c>
      <c r="AR34" s="96">
        <v>5189.4799999999996</v>
      </c>
      <c r="AS34" s="96">
        <v>5238.8050000000003</v>
      </c>
      <c r="AT34" s="96">
        <v>5773</v>
      </c>
      <c r="AU34" s="96">
        <f t="shared" si="3"/>
        <v>6571.5249999999996</v>
      </c>
      <c r="AV34" s="96">
        <f t="shared" si="3"/>
        <v>7976.15</v>
      </c>
      <c r="AW34" s="97">
        <f t="shared" si="3"/>
        <v>10788.442999999999</v>
      </c>
      <c r="AX34" s="95">
        <v>9082</v>
      </c>
      <c r="AY34" s="96">
        <v>7335.63</v>
      </c>
      <c r="AZ34" s="96">
        <v>9054.49</v>
      </c>
      <c r="BA34" s="96">
        <v>9916.14</v>
      </c>
      <c r="BB34" s="96">
        <v>8575</v>
      </c>
      <c r="BC34" s="42">
        <v>9144.2900000000009</v>
      </c>
      <c r="BD34" s="42">
        <v>8537.7800000000007</v>
      </c>
      <c r="BE34" s="43">
        <v>9312.2799999999988</v>
      </c>
      <c r="BF34" s="95">
        <v>18066</v>
      </c>
      <c r="BG34" s="96">
        <v>20295.689999999999</v>
      </c>
      <c r="BH34" s="96">
        <v>18324.82</v>
      </c>
      <c r="BI34" s="96">
        <v>19068.43</v>
      </c>
      <c r="BJ34" s="96">
        <v>18012</v>
      </c>
      <c r="BK34" s="42">
        <v>19808.95</v>
      </c>
      <c r="BL34" s="42">
        <v>22244.03</v>
      </c>
      <c r="BM34" s="43">
        <v>22224.989999999998</v>
      </c>
      <c r="BN34" s="95">
        <v>563</v>
      </c>
      <c r="BO34" s="96">
        <v>998.34</v>
      </c>
      <c r="BP34" s="96">
        <v>924.66</v>
      </c>
      <c r="BQ34" s="96">
        <v>988.60624999999993</v>
      </c>
      <c r="BR34" s="96">
        <v>1074</v>
      </c>
      <c r="BS34" s="98">
        <v>904.52625000000012</v>
      </c>
      <c r="BT34" s="98">
        <v>1204.3800000000001</v>
      </c>
      <c r="BU34" s="99">
        <v>1474.2</v>
      </c>
      <c r="BV34" s="95" t="s">
        <v>5</v>
      </c>
      <c r="BW34" s="96">
        <v>0</v>
      </c>
      <c r="BX34" s="96">
        <v>0</v>
      </c>
      <c r="BY34" s="96">
        <v>11.045999999999999</v>
      </c>
      <c r="BZ34" s="96">
        <v>36</v>
      </c>
      <c r="CA34" s="42">
        <v>64.48</v>
      </c>
      <c r="CB34" s="42">
        <v>223.51</v>
      </c>
      <c r="CC34" s="43">
        <v>191.16</v>
      </c>
      <c r="CD34" s="95" t="s">
        <v>5</v>
      </c>
      <c r="CE34" s="96">
        <v>0</v>
      </c>
      <c r="CF34" s="96">
        <v>0</v>
      </c>
      <c r="CG34" s="96">
        <v>0</v>
      </c>
      <c r="CH34" s="96">
        <v>0</v>
      </c>
      <c r="CI34" s="96">
        <v>0</v>
      </c>
      <c r="CJ34" s="96">
        <v>0</v>
      </c>
      <c r="CK34" s="97">
        <v>0</v>
      </c>
      <c r="CL34" s="95">
        <v>27711</v>
      </c>
      <c r="CM34" s="96">
        <v>28629.66</v>
      </c>
      <c r="CN34" s="96">
        <v>28303.97</v>
      </c>
      <c r="CO34" s="96">
        <v>29984.222249999999</v>
      </c>
      <c r="CP34" s="96">
        <v>27697</v>
      </c>
      <c r="CQ34" s="98">
        <f t="shared" si="4"/>
        <v>29922.24625</v>
      </c>
      <c r="CR34" s="98">
        <f t="shared" si="4"/>
        <v>32209.699999999997</v>
      </c>
      <c r="CS34" s="99">
        <f t="shared" si="4"/>
        <v>33202.629999999997</v>
      </c>
      <c r="CT34" s="95">
        <v>1724</v>
      </c>
      <c r="CU34" s="96">
        <v>1817</v>
      </c>
      <c r="CV34" s="96">
        <v>1643.08</v>
      </c>
      <c r="CW34" s="96">
        <v>1739.2573100000002</v>
      </c>
      <c r="CX34" s="96">
        <v>1619</v>
      </c>
      <c r="CY34" s="42">
        <v>1508.4612359999999</v>
      </c>
      <c r="CZ34" s="42">
        <v>1530.5186709999998</v>
      </c>
      <c r="DA34" s="43">
        <v>1490.883298</v>
      </c>
      <c r="DB34" s="95">
        <v>25987</v>
      </c>
      <c r="DC34" s="96">
        <v>26812.66</v>
      </c>
      <c r="DD34" s="96">
        <v>26660.89</v>
      </c>
      <c r="DE34" s="96">
        <v>28244.964939999998</v>
      </c>
      <c r="DF34" s="96">
        <v>26078</v>
      </c>
      <c r="DG34" s="98">
        <f t="shared" si="5"/>
        <v>28413.785014000001</v>
      </c>
      <c r="DH34" s="98">
        <f t="shared" si="5"/>
        <v>30679.181328999999</v>
      </c>
      <c r="DI34" s="99">
        <f t="shared" si="5"/>
        <v>31711.746701999997</v>
      </c>
      <c r="DJ34" s="95">
        <v>29224.63</v>
      </c>
      <c r="DK34" s="96">
        <v>31291.49</v>
      </c>
      <c r="DL34" s="96">
        <v>32155.38</v>
      </c>
      <c r="DM34" s="96">
        <v>33888.379999999997</v>
      </c>
      <c r="DN34" s="96">
        <v>35825.19</v>
      </c>
      <c r="DO34" s="98">
        <v>37556.789999999994</v>
      </c>
      <c r="DP34" s="98">
        <v>39383.82</v>
      </c>
      <c r="DQ34" s="99">
        <v>40843</v>
      </c>
      <c r="DR34" s="100">
        <v>1553</v>
      </c>
      <c r="DS34" s="98">
        <v>1663.01</v>
      </c>
      <c r="DT34" s="98">
        <v>1735.51</v>
      </c>
      <c r="DU34" s="98">
        <v>1739.9595974065082</v>
      </c>
      <c r="DV34" s="98">
        <v>1712.1</v>
      </c>
      <c r="DW34" s="98">
        <v>1757.3008232780619</v>
      </c>
      <c r="DX34" s="98">
        <v>1802.4436757692679</v>
      </c>
      <c r="DY34" s="99">
        <v>1858.9986891834019</v>
      </c>
      <c r="DZ34" s="95" t="s">
        <v>5</v>
      </c>
      <c r="EA34" s="96" t="s">
        <v>5</v>
      </c>
      <c r="EB34" s="96" t="s">
        <v>5</v>
      </c>
      <c r="EC34" s="98">
        <v>59.048815506101938</v>
      </c>
      <c r="ED34" s="98">
        <v>49</v>
      </c>
      <c r="EE34" s="98">
        <v>52.700151320631008</v>
      </c>
      <c r="EF34" s="98">
        <v>55.438093186581376</v>
      </c>
      <c r="EG34" s="99">
        <v>60.134997940279916</v>
      </c>
      <c r="EH34" s="98">
        <v>1553</v>
      </c>
      <c r="EI34" s="98">
        <v>1663.01</v>
      </c>
      <c r="EJ34" s="98">
        <v>1735.51</v>
      </c>
      <c r="EK34" s="98">
        <v>1799.0084129126101</v>
      </c>
      <c r="EL34" s="98">
        <v>1761.1</v>
      </c>
      <c r="EM34" s="98">
        <v>1810.0009745986929</v>
      </c>
      <c r="EN34" s="98">
        <v>1857.8817689558493</v>
      </c>
      <c r="EO34" s="121">
        <v>1919.1336871236817</v>
      </c>
    </row>
    <row r="35" spans="1:145">
      <c r="A35" s="23" t="s">
        <v>50</v>
      </c>
      <c r="B35" s="91">
        <v>989</v>
      </c>
      <c r="C35" s="92">
        <v>987.96</v>
      </c>
      <c r="D35" s="92">
        <v>987.96</v>
      </c>
      <c r="E35" s="92">
        <v>987.96</v>
      </c>
      <c r="F35" s="92">
        <v>988</v>
      </c>
      <c r="G35" s="44">
        <v>987.96</v>
      </c>
      <c r="H35" s="44">
        <v>987.96</v>
      </c>
      <c r="I35" s="44">
        <v>987.96</v>
      </c>
      <c r="J35" s="91">
        <v>2545</v>
      </c>
      <c r="K35" s="92">
        <v>3375</v>
      </c>
      <c r="L35" s="92">
        <v>3885</v>
      </c>
      <c r="M35" s="92">
        <v>4155.0320000000002</v>
      </c>
      <c r="N35" s="92">
        <v>5095</v>
      </c>
      <c r="O35" s="44">
        <v>6665</v>
      </c>
      <c r="P35" s="44">
        <v>7515</v>
      </c>
      <c r="Q35" s="45">
        <v>8386</v>
      </c>
      <c r="R35" s="91">
        <v>726</v>
      </c>
      <c r="S35" s="92">
        <v>926.15</v>
      </c>
      <c r="T35" s="92">
        <v>1467.78</v>
      </c>
      <c r="U35" s="92">
        <v>2365.5500000000002</v>
      </c>
      <c r="V35" s="92">
        <v>3327</v>
      </c>
      <c r="W35" s="44">
        <v>3653.3199999999997</v>
      </c>
      <c r="X35" s="44">
        <v>4388.82</v>
      </c>
      <c r="Y35" s="45">
        <v>5402.152</v>
      </c>
      <c r="Z35" s="91">
        <v>444</v>
      </c>
      <c r="AA35" s="92">
        <v>443.8</v>
      </c>
      <c r="AB35" s="92">
        <v>443.8</v>
      </c>
      <c r="AC35" s="92">
        <v>443.8</v>
      </c>
      <c r="AD35" s="92">
        <v>554</v>
      </c>
      <c r="AE35" s="44">
        <v>553.79999999999995</v>
      </c>
      <c r="AF35" s="44">
        <v>603.79999999999995</v>
      </c>
      <c r="AG35" s="45">
        <v>603.79999999999995</v>
      </c>
      <c r="AH35" s="91" t="s">
        <v>5</v>
      </c>
      <c r="AI35" s="92">
        <v>0</v>
      </c>
      <c r="AJ35" s="92">
        <v>0</v>
      </c>
      <c r="AK35" s="92">
        <v>0</v>
      </c>
      <c r="AL35" s="92">
        <v>0</v>
      </c>
      <c r="AM35" s="92">
        <v>0</v>
      </c>
      <c r="AN35" s="92">
        <v>0</v>
      </c>
      <c r="AO35" s="93">
        <v>0</v>
      </c>
      <c r="AP35" s="91">
        <v>4704</v>
      </c>
      <c r="AQ35" s="92">
        <v>5732.91</v>
      </c>
      <c r="AR35" s="92">
        <v>6784.54</v>
      </c>
      <c r="AS35" s="92">
        <v>7952.3420000000006</v>
      </c>
      <c r="AT35" s="92">
        <v>9964</v>
      </c>
      <c r="AU35" s="92">
        <f t="shared" si="3"/>
        <v>11860.079999999998</v>
      </c>
      <c r="AV35" s="92">
        <f t="shared" si="3"/>
        <v>13495.579999999998</v>
      </c>
      <c r="AW35" s="93">
        <f t="shared" si="3"/>
        <v>15379.911999999998</v>
      </c>
      <c r="AX35" s="91">
        <v>2935</v>
      </c>
      <c r="AY35" s="92">
        <v>2259.5100000000002</v>
      </c>
      <c r="AZ35" s="92">
        <v>2731.28</v>
      </c>
      <c r="BA35" s="92">
        <v>3501.74</v>
      </c>
      <c r="BB35" s="92">
        <v>3271</v>
      </c>
      <c r="BC35" s="44">
        <v>3607.5200000000004</v>
      </c>
      <c r="BD35" s="44">
        <v>2999.05</v>
      </c>
      <c r="BE35" s="45">
        <v>3500.84</v>
      </c>
      <c r="BF35" s="91">
        <v>19662</v>
      </c>
      <c r="BG35" s="92">
        <v>20491.310000000001</v>
      </c>
      <c r="BH35" s="92">
        <v>22769.61</v>
      </c>
      <c r="BI35" s="92">
        <v>26018.57</v>
      </c>
      <c r="BJ35" s="92">
        <v>27893</v>
      </c>
      <c r="BK35" s="44">
        <v>32961.22</v>
      </c>
      <c r="BL35" s="44">
        <v>43126.59</v>
      </c>
      <c r="BM35" s="45">
        <v>42941.850000000006</v>
      </c>
      <c r="BN35" s="91">
        <v>1171</v>
      </c>
      <c r="BO35" s="92">
        <v>1762.88</v>
      </c>
      <c r="BP35" s="92">
        <v>2751.02</v>
      </c>
      <c r="BQ35" s="92">
        <v>4371.9175000000005</v>
      </c>
      <c r="BR35" s="92">
        <v>6112</v>
      </c>
      <c r="BS35" s="101">
        <v>6661.1750000000011</v>
      </c>
      <c r="BT35" s="101">
        <v>8005.5549999999985</v>
      </c>
      <c r="BU35" s="102">
        <v>6793.91</v>
      </c>
      <c r="BV35" s="91">
        <v>2638</v>
      </c>
      <c r="BW35" s="92">
        <v>2777.69</v>
      </c>
      <c r="BX35" s="92">
        <v>2296</v>
      </c>
      <c r="BY35" s="92">
        <v>2790.56</v>
      </c>
      <c r="BZ35" s="92">
        <v>1661</v>
      </c>
      <c r="CA35" s="44">
        <v>1804.51</v>
      </c>
      <c r="CB35" s="44">
        <v>2097.2600000000002</v>
      </c>
      <c r="CC35" s="45">
        <v>1892.9</v>
      </c>
      <c r="CD35" s="91" t="s">
        <v>5</v>
      </c>
      <c r="CE35" s="92">
        <v>0</v>
      </c>
      <c r="CF35" s="92">
        <v>0</v>
      </c>
      <c r="CG35" s="92">
        <v>0</v>
      </c>
      <c r="CH35" s="92">
        <v>0</v>
      </c>
      <c r="CI35" s="92">
        <v>0</v>
      </c>
      <c r="CJ35" s="92">
        <v>0</v>
      </c>
      <c r="CK35" s="93">
        <v>0</v>
      </c>
      <c r="CL35" s="91">
        <v>27396</v>
      </c>
      <c r="CM35" s="92">
        <v>27291.39</v>
      </c>
      <c r="CN35" s="92">
        <v>30547.91</v>
      </c>
      <c r="CO35" s="92">
        <v>36682.787499999999</v>
      </c>
      <c r="CP35" s="92">
        <v>38937</v>
      </c>
      <c r="CQ35" s="101">
        <f t="shared" si="4"/>
        <v>45034.42500000001</v>
      </c>
      <c r="CR35" s="101">
        <f t="shared" si="4"/>
        <v>56228.455000000002</v>
      </c>
      <c r="CS35" s="102">
        <f t="shared" si="4"/>
        <v>55129.500000000007</v>
      </c>
      <c r="CT35" s="91">
        <v>2098</v>
      </c>
      <c r="CU35" s="92">
        <v>2030</v>
      </c>
      <c r="CV35" s="92">
        <v>2224.46</v>
      </c>
      <c r="CW35" s="92">
        <v>1119.9466700000003</v>
      </c>
      <c r="CX35" s="92">
        <v>2831</v>
      </c>
      <c r="CY35" s="44">
        <v>3057.8211060000003</v>
      </c>
      <c r="CZ35" s="44">
        <v>3586.9447260000006</v>
      </c>
      <c r="DA35" s="45">
        <v>3791.1926779999994</v>
      </c>
      <c r="DB35" s="91">
        <v>25298</v>
      </c>
      <c r="DC35" s="92">
        <v>25261.39</v>
      </c>
      <c r="DD35" s="92">
        <v>28323.45</v>
      </c>
      <c r="DE35" s="92">
        <v>35562.840830000001</v>
      </c>
      <c r="DF35" s="92">
        <v>36106</v>
      </c>
      <c r="DG35" s="101">
        <f t="shared" si="5"/>
        <v>41976.603894000007</v>
      </c>
      <c r="DH35" s="101">
        <f t="shared" si="5"/>
        <v>52641.510274</v>
      </c>
      <c r="DI35" s="102">
        <f t="shared" si="5"/>
        <v>51338.307322000008</v>
      </c>
      <c r="DJ35" s="91">
        <v>26641.57</v>
      </c>
      <c r="DK35" s="92">
        <v>30622.78</v>
      </c>
      <c r="DL35" s="92">
        <v>33926.550000000003</v>
      </c>
      <c r="DM35" s="92">
        <v>37903.81</v>
      </c>
      <c r="DN35" s="92">
        <v>42160.22</v>
      </c>
      <c r="DO35" s="101">
        <v>43151</v>
      </c>
      <c r="DP35" s="101">
        <v>49920.12</v>
      </c>
      <c r="DQ35" s="102">
        <v>50358.779999999992</v>
      </c>
      <c r="DR35" s="103">
        <v>747.1</v>
      </c>
      <c r="DS35" s="101">
        <v>811.12</v>
      </c>
      <c r="DT35" s="101">
        <v>843.75</v>
      </c>
      <c r="DU35" s="101">
        <v>794.55397636476494</v>
      </c>
      <c r="DV35" s="101">
        <v>862.9</v>
      </c>
      <c r="DW35" s="101">
        <v>880.02981340522342</v>
      </c>
      <c r="DX35" s="101">
        <v>985.45437246745723</v>
      </c>
      <c r="DY35" s="102">
        <v>1006.3420536272242</v>
      </c>
      <c r="DZ35" s="91" t="s">
        <v>5</v>
      </c>
      <c r="EA35" s="92" t="s">
        <v>5</v>
      </c>
      <c r="EB35" s="92" t="s">
        <v>5</v>
      </c>
      <c r="EC35" s="101">
        <v>132.8028333576749</v>
      </c>
      <c r="ED35" s="101">
        <v>119</v>
      </c>
      <c r="EE35" s="101">
        <v>131.15785262105993</v>
      </c>
      <c r="EF35" s="101">
        <v>137.36905971900367</v>
      </c>
      <c r="EG35" s="102">
        <v>157.17864280171119</v>
      </c>
      <c r="EH35" s="101">
        <v>747.1</v>
      </c>
      <c r="EI35" s="101">
        <v>811.12</v>
      </c>
      <c r="EJ35" s="101">
        <v>843.75</v>
      </c>
      <c r="EK35" s="101">
        <v>927.35680972243983</v>
      </c>
      <c r="EL35" s="101">
        <v>981.9</v>
      </c>
      <c r="EM35" s="101">
        <v>1011.1876660262833</v>
      </c>
      <c r="EN35" s="101">
        <v>1122.8234321864609</v>
      </c>
      <c r="EO35" s="122">
        <v>1163.5206964289355</v>
      </c>
    </row>
    <row r="36" spans="1:145">
      <c r="A36" s="23" t="s">
        <v>51</v>
      </c>
      <c r="B36" s="95" t="s">
        <v>5</v>
      </c>
      <c r="C36" s="96">
        <v>0</v>
      </c>
      <c r="D36" s="96">
        <v>0</v>
      </c>
      <c r="E36" s="96">
        <v>0</v>
      </c>
      <c r="F36" s="96">
        <v>0</v>
      </c>
      <c r="G36" s="42">
        <v>99</v>
      </c>
      <c r="H36" s="42">
        <v>99</v>
      </c>
      <c r="I36" s="42">
        <v>195</v>
      </c>
      <c r="J36" s="95" t="s">
        <v>5</v>
      </c>
      <c r="K36" s="96">
        <v>0</v>
      </c>
      <c r="L36" s="96">
        <v>0</v>
      </c>
      <c r="M36" s="96">
        <v>0</v>
      </c>
      <c r="N36" s="96">
        <v>0</v>
      </c>
      <c r="O36" s="42">
        <v>0</v>
      </c>
      <c r="P36" s="42">
        <v>0</v>
      </c>
      <c r="Q36" s="43">
        <v>0</v>
      </c>
      <c r="R36" s="95">
        <v>46</v>
      </c>
      <c r="S36" s="96">
        <v>52.11</v>
      </c>
      <c r="T36" s="96">
        <v>52.11</v>
      </c>
      <c r="U36" s="96">
        <v>57.11</v>
      </c>
      <c r="V36" s="96">
        <v>57</v>
      </c>
      <c r="W36" s="42">
        <v>57.11</v>
      </c>
      <c r="X36" s="42">
        <v>57.11</v>
      </c>
      <c r="Y36" s="43">
        <v>52.11</v>
      </c>
      <c r="Z36" s="95" t="s">
        <v>5</v>
      </c>
      <c r="AA36" s="96">
        <v>0</v>
      </c>
      <c r="AB36" s="96">
        <v>0</v>
      </c>
      <c r="AC36" s="96">
        <v>0</v>
      </c>
      <c r="AD36" s="96">
        <v>0</v>
      </c>
      <c r="AE36" s="42">
        <v>0</v>
      </c>
      <c r="AF36" s="42">
        <v>0</v>
      </c>
      <c r="AG36" s="43">
        <v>0</v>
      </c>
      <c r="AH36" s="95" t="s">
        <v>5</v>
      </c>
      <c r="AI36" s="96">
        <v>0</v>
      </c>
      <c r="AJ36" s="96">
        <v>0</v>
      </c>
      <c r="AK36" s="96">
        <v>0</v>
      </c>
      <c r="AL36" s="96">
        <v>0</v>
      </c>
      <c r="AM36" s="96">
        <v>0</v>
      </c>
      <c r="AN36" s="96">
        <v>0</v>
      </c>
      <c r="AO36" s="97">
        <v>0</v>
      </c>
      <c r="AP36" s="95">
        <v>46</v>
      </c>
      <c r="AQ36" s="96">
        <v>52.11</v>
      </c>
      <c r="AR36" s="96">
        <v>52.11</v>
      </c>
      <c r="AS36" s="96">
        <v>57.11</v>
      </c>
      <c r="AT36" s="96">
        <v>57</v>
      </c>
      <c r="AU36" s="96">
        <f t="shared" si="3"/>
        <v>156.11000000000001</v>
      </c>
      <c r="AV36" s="96">
        <f t="shared" si="3"/>
        <v>156.11000000000001</v>
      </c>
      <c r="AW36" s="97">
        <f t="shared" si="3"/>
        <v>247.11</v>
      </c>
      <c r="AX36" s="95" t="s">
        <v>5</v>
      </c>
      <c r="AY36" s="96">
        <v>0</v>
      </c>
      <c r="AZ36" s="96">
        <v>0</v>
      </c>
      <c r="BA36" s="96">
        <v>0</v>
      </c>
      <c r="BB36" s="96">
        <v>0</v>
      </c>
      <c r="BC36" s="42">
        <v>291.42</v>
      </c>
      <c r="BD36" s="42">
        <v>430.86</v>
      </c>
      <c r="BE36" s="43">
        <v>496.49</v>
      </c>
      <c r="BF36" s="95" t="s">
        <v>5</v>
      </c>
      <c r="BG36" s="96">
        <v>0</v>
      </c>
      <c r="BH36" s="96">
        <v>0</v>
      </c>
      <c r="BI36" s="96">
        <v>0</v>
      </c>
      <c r="BJ36" s="96">
        <v>0</v>
      </c>
      <c r="BK36" s="42">
        <v>0</v>
      </c>
      <c r="BL36" s="42">
        <v>0</v>
      </c>
      <c r="BM36" s="43">
        <v>0</v>
      </c>
      <c r="BN36" s="95">
        <v>139</v>
      </c>
      <c r="BO36" s="96">
        <v>163.57</v>
      </c>
      <c r="BP36" s="96">
        <v>131.91</v>
      </c>
      <c r="BQ36" s="96">
        <v>145.99799999999999</v>
      </c>
      <c r="BR36" s="96">
        <v>146</v>
      </c>
      <c r="BS36" s="98">
        <v>145.90799999999999</v>
      </c>
      <c r="BT36" s="98">
        <v>145.90799999999999</v>
      </c>
      <c r="BU36" s="99">
        <v>41.93</v>
      </c>
      <c r="BV36" s="95" t="s">
        <v>5</v>
      </c>
      <c r="BW36" s="96">
        <v>0</v>
      </c>
      <c r="BX36" s="96">
        <v>0</v>
      </c>
      <c r="BY36" s="96">
        <v>0</v>
      </c>
      <c r="BZ36" s="96">
        <v>0</v>
      </c>
      <c r="CA36" s="42">
        <v>0</v>
      </c>
      <c r="CB36" s="42">
        <v>0</v>
      </c>
      <c r="CC36" s="43">
        <v>0</v>
      </c>
      <c r="CD36" s="95" t="s">
        <v>5</v>
      </c>
      <c r="CE36" s="96">
        <v>0</v>
      </c>
      <c r="CF36" s="96">
        <v>0</v>
      </c>
      <c r="CG36" s="96">
        <v>0</v>
      </c>
      <c r="CH36" s="96">
        <v>0</v>
      </c>
      <c r="CI36" s="96">
        <v>0</v>
      </c>
      <c r="CJ36" s="96">
        <v>0</v>
      </c>
      <c r="CK36" s="97">
        <v>0</v>
      </c>
      <c r="CL36" s="95">
        <v>139</v>
      </c>
      <c r="CM36" s="96">
        <v>163.57</v>
      </c>
      <c r="CN36" s="96">
        <v>131.91</v>
      </c>
      <c r="CO36" s="96">
        <v>145.99799999999999</v>
      </c>
      <c r="CP36" s="96">
        <v>146</v>
      </c>
      <c r="CQ36" s="98">
        <f t="shared" si="4"/>
        <v>437.32799999999997</v>
      </c>
      <c r="CR36" s="98">
        <f t="shared" si="4"/>
        <v>576.76800000000003</v>
      </c>
      <c r="CS36" s="99">
        <f t="shared" si="4"/>
        <v>538.41999999999996</v>
      </c>
      <c r="CT36" s="95" t="s">
        <v>5</v>
      </c>
      <c r="CU36" s="96">
        <v>0</v>
      </c>
      <c r="CV36" s="96">
        <v>0.13</v>
      </c>
      <c r="CW36" s="96">
        <v>0.05</v>
      </c>
      <c r="CX36" s="96">
        <v>0</v>
      </c>
      <c r="CY36" s="42">
        <v>2.91</v>
      </c>
      <c r="CZ36" s="42">
        <v>2.91</v>
      </c>
      <c r="DA36" s="43">
        <v>4.9649000000000001</v>
      </c>
      <c r="DB36" s="95">
        <v>139</v>
      </c>
      <c r="DC36" s="96">
        <v>163.57</v>
      </c>
      <c r="DD36" s="96">
        <v>131.78</v>
      </c>
      <c r="DE36" s="96">
        <v>145.94799999999998</v>
      </c>
      <c r="DF36" s="96">
        <v>146</v>
      </c>
      <c r="DG36" s="98">
        <f t="shared" si="5"/>
        <v>434.41799999999995</v>
      </c>
      <c r="DH36" s="98">
        <f t="shared" si="5"/>
        <v>573.85800000000006</v>
      </c>
      <c r="DI36" s="99">
        <f t="shared" si="5"/>
        <v>533.4550999999999</v>
      </c>
      <c r="DJ36" s="95">
        <v>277.31</v>
      </c>
      <c r="DK36" s="96">
        <v>301.5</v>
      </c>
      <c r="DL36" s="96">
        <v>337.62</v>
      </c>
      <c r="DM36" s="96">
        <v>370.62</v>
      </c>
      <c r="DN36" s="96">
        <v>385.44</v>
      </c>
      <c r="DO36" s="98">
        <v>404.70999999999992</v>
      </c>
      <c r="DP36" s="98">
        <v>404.70999999999992</v>
      </c>
      <c r="DQ36" s="99">
        <v>354.45999999999992</v>
      </c>
      <c r="DR36" s="100">
        <v>806.3</v>
      </c>
      <c r="DS36" s="98">
        <v>845.4</v>
      </c>
      <c r="DT36" s="98">
        <v>880.11</v>
      </c>
      <c r="DU36" s="98">
        <v>886.36246886991773</v>
      </c>
      <c r="DV36" s="98">
        <v>861.8</v>
      </c>
      <c r="DW36" s="98">
        <v>699.74020334567354</v>
      </c>
      <c r="DX36" s="98">
        <v>684.92872841444273</v>
      </c>
      <c r="DY36" s="99">
        <v>686.59640255076613</v>
      </c>
      <c r="DZ36" s="95" t="s">
        <v>5</v>
      </c>
      <c r="EA36" s="96" t="s">
        <v>5</v>
      </c>
      <c r="EB36" s="96" t="s">
        <v>5</v>
      </c>
      <c r="EC36" s="98">
        <v>0</v>
      </c>
      <c r="ED36" s="98">
        <v>0</v>
      </c>
      <c r="EE36" s="98">
        <v>0</v>
      </c>
      <c r="EF36" s="98">
        <v>0</v>
      </c>
      <c r="EG36" s="99">
        <v>0</v>
      </c>
      <c r="EH36" s="98">
        <v>806.3</v>
      </c>
      <c r="EI36" s="98">
        <v>845.4</v>
      </c>
      <c r="EJ36" s="98">
        <v>880.11</v>
      </c>
      <c r="EK36" s="98">
        <v>886.36246886991773</v>
      </c>
      <c r="EL36" s="98">
        <v>861.8</v>
      </c>
      <c r="EM36" s="98">
        <v>699.74020334567354</v>
      </c>
      <c r="EN36" s="98">
        <v>684.92872841444273</v>
      </c>
      <c r="EO36" s="121">
        <v>686.59640255076613</v>
      </c>
    </row>
    <row r="37" spans="1:145">
      <c r="A37" s="23" t="s">
        <v>107</v>
      </c>
      <c r="B37" s="91"/>
      <c r="C37" s="92"/>
      <c r="D37" s="92"/>
      <c r="E37" s="92"/>
      <c r="F37" s="92"/>
      <c r="G37" s="44"/>
      <c r="H37" s="44">
        <v>2496.6</v>
      </c>
      <c r="I37" s="44">
        <v>2135.6582170000001</v>
      </c>
      <c r="J37" s="91"/>
      <c r="K37" s="92"/>
      <c r="L37" s="92"/>
      <c r="M37" s="92"/>
      <c r="N37" s="92"/>
      <c r="O37" s="44"/>
      <c r="P37" s="44">
        <v>2282.5</v>
      </c>
      <c r="Q37" s="45">
        <v>5076.5882499999998</v>
      </c>
      <c r="R37" s="91"/>
      <c r="S37" s="92"/>
      <c r="T37" s="92"/>
      <c r="U37" s="92"/>
      <c r="V37" s="92"/>
      <c r="W37" s="44"/>
      <c r="X37" s="44">
        <v>61.25</v>
      </c>
      <c r="Y37" s="45">
        <v>783.47451999999998</v>
      </c>
      <c r="Z37" s="91"/>
      <c r="AA37" s="92"/>
      <c r="AB37" s="92"/>
      <c r="AC37" s="92"/>
      <c r="AD37" s="92"/>
      <c r="AE37" s="44"/>
      <c r="AF37" s="44">
        <v>0</v>
      </c>
      <c r="AG37" s="45">
        <v>1697.75208</v>
      </c>
      <c r="AH37" s="91"/>
      <c r="AI37" s="92"/>
      <c r="AJ37" s="92"/>
      <c r="AK37" s="92"/>
      <c r="AL37" s="92"/>
      <c r="AM37" s="92"/>
      <c r="AN37" s="92">
        <v>0</v>
      </c>
      <c r="AO37" s="93">
        <v>0</v>
      </c>
      <c r="AP37" s="91"/>
      <c r="AQ37" s="92"/>
      <c r="AR37" s="92"/>
      <c r="AS37" s="92"/>
      <c r="AT37" s="92"/>
      <c r="AU37" s="92">
        <f t="shared" si="3"/>
        <v>0</v>
      </c>
      <c r="AV37" s="92">
        <f t="shared" si="3"/>
        <v>4840.3500000000004</v>
      </c>
      <c r="AW37" s="93">
        <f t="shared" si="3"/>
        <v>9693.473066999999</v>
      </c>
      <c r="AX37" s="91"/>
      <c r="AY37" s="92"/>
      <c r="AZ37" s="92"/>
      <c r="BA37" s="92"/>
      <c r="BB37" s="92"/>
      <c r="BC37" s="44"/>
      <c r="BD37" s="44">
        <v>4400.92</v>
      </c>
      <c r="BE37" s="45">
        <v>1515.47</v>
      </c>
      <c r="BF37" s="91"/>
      <c r="BG37" s="92"/>
      <c r="BH37" s="92"/>
      <c r="BI37" s="92"/>
      <c r="BJ37" s="92"/>
      <c r="BK37" s="44"/>
      <c r="BL37" s="44">
        <v>16059.87</v>
      </c>
      <c r="BM37" s="45">
        <v>15102.13</v>
      </c>
      <c r="BN37" s="91"/>
      <c r="BO37" s="92"/>
      <c r="BP37" s="92"/>
      <c r="BQ37" s="92"/>
      <c r="BR37" s="92"/>
      <c r="BS37" s="101">
        <v>0</v>
      </c>
      <c r="BT37" s="101">
        <v>107.1875</v>
      </c>
      <c r="BU37" s="102">
        <v>1043.92</v>
      </c>
      <c r="BV37" s="91"/>
      <c r="BW37" s="92"/>
      <c r="BX37" s="92"/>
      <c r="BY37" s="92"/>
      <c r="BZ37" s="92"/>
      <c r="CA37" s="44"/>
      <c r="CB37" s="44">
        <v>0</v>
      </c>
      <c r="CC37" s="45">
        <v>0</v>
      </c>
      <c r="CD37" s="91"/>
      <c r="CE37" s="92"/>
      <c r="CF37" s="92"/>
      <c r="CG37" s="92"/>
      <c r="CH37" s="92"/>
      <c r="CI37" s="92"/>
      <c r="CJ37" s="92">
        <v>0</v>
      </c>
      <c r="CK37" s="93">
        <v>0</v>
      </c>
      <c r="CL37" s="91"/>
      <c r="CM37" s="92"/>
      <c r="CN37" s="92"/>
      <c r="CO37" s="92"/>
      <c r="CP37" s="92"/>
      <c r="CQ37" s="101">
        <f t="shared" si="4"/>
        <v>0</v>
      </c>
      <c r="CR37" s="101">
        <f t="shared" si="4"/>
        <v>20567.977500000001</v>
      </c>
      <c r="CS37" s="102">
        <f t="shared" si="4"/>
        <v>17661.519999999997</v>
      </c>
      <c r="CT37" s="91"/>
      <c r="CU37" s="92"/>
      <c r="CV37" s="92"/>
      <c r="CW37" s="92"/>
      <c r="CX37" s="92"/>
      <c r="CY37" s="44"/>
      <c r="CZ37" s="44">
        <v>1334.14</v>
      </c>
      <c r="DA37" s="45">
        <v>1286.95</v>
      </c>
      <c r="DB37" s="91"/>
      <c r="DC37" s="92"/>
      <c r="DD37" s="92"/>
      <c r="DE37" s="92"/>
      <c r="DF37" s="92"/>
      <c r="DG37" s="101">
        <f t="shared" si="5"/>
        <v>0</v>
      </c>
      <c r="DH37" s="101">
        <f t="shared" si="5"/>
        <v>19233.837500000001</v>
      </c>
      <c r="DI37" s="102">
        <f t="shared" si="5"/>
        <v>16374.569999999996</v>
      </c>
      <c r="DJ37" s="91"/>
      <c r="DK37" s="92"/>
      <c r="DL37" s="92"/>
      <c r="DM37" s="92"/>
      <c r="DN37" s="92"/>
      <c r="DO37" s="101"/>
      <c r="DP37" s="101">
        <v>39638.879999999997</v>
      </c>
      <c r="DQ37" s="102">
        <v>41288.97</v>
      </c>
      <c r="DR37" s="103"/>
      <c r="DS37" s="101"/>
      <c r="DT37" s="101"/>
      <c r="DU37" s="101"/>
      <c r="DV37" s="101"/>
      <c r="DW37" s="101"/>
      <c r="DX37" s="101">
        <v>1355.7936105814881</v>
      </c>
      <c r="DY37" s="102">
        <v>1439.405332567708</v>
      </c>
      <c r="DZ37" s="91"/>
      <c r="EA37" s="92"/>
      <c r="EB37" s="92"/>
      <c r="EC37" s="101"/>
      <c r="ED37" s="101"/>
      <c r="EE37" s="101"/>
      <c r="EF37" s="101">
        <v>0</v>
      </c>
      <c r="EG37" s="102">
        <v>0</v>
      </c>
      <c r="EH37" s="101"/>
      <c r="EI37" s="101"/>
      <c r="EJ37" s="101"/>
      <c r="EK37" s="101"/>
      <c r="EL37" s="101"/>
      <c r="EM37" s="101"/>
      <c r="EN37" s="101">
        <v>1355.7936105814881</v>
      </c>
      <c r="EO37" s="122">
        <v>1439.405332567708</v>
      </c>
    </row>
    <row r="38" spans="1:145">
      <c r="A38" s="23" t="s">
        <v>52</v>
      </c>
      <c r="B38" s="95">
        <v>2094</v>
      </c>
      <c r="C38" s="96">
        <v>2108.1999999999998</v>
      </c>
      <c r="D38" s="96">
        <v>2122.1999999999998</v>
      </c>
      <c r="E38" s="96">
        <v>2122.1999999999998</v>
      </c>
      <c r="F38" s="96">
        <v>2137</v>
      </c>
      <c r="G38" s="42">
        <v>2182.1999999999998</v>
      </c>
      <c r="H38" s="42">
        <v>2182.1999999999998</v>
      </c>
      <c r="I38" s="42">
        <v>2182.1999999999998</v>
      </c>
      <c r="J38" s="95">
        <v>3220</v>
      </c>
      <c r="K38" s="96">
        <v>3220</v>
      </c>
      <c r="L38" s="96">
        <v>3220</v>
      </c>
      <c r="M38" s="96">
        <v>3220</v>
      </c>
      <c r="N38" s="96">
        <v>4570</v>
      </c>
      <c r="O38" s="42">
        <v>5320</v>
      </c>
      <c r="P38" s="42">
        <v>5920</v>
      </c>
      <c r="Q38" s="43">
        <v>7120</v>
      </c>
      <c r="R38" s="95">
        <v>4791</v>
      </c>
      <c r="S38" s="96">
        <v>5277</v>
      </c>
      <c r="T38" s="96">
        <v>6134.72</v>
      </c>
      <c r="U38" s="96">
        <v>7631.1189999999997</v>
      </c>
      <c r="V38" s="96">
        <v>7751</v>
      </c>
      <c r="W38" s="42">
        <v>8932.9289999999983</v>
      </c>
      <c r="X38" s="42">
        <v>9181.6190000000006</v>
      </c>
      <c r="Y38" s="43">
        <v>10159.081</v>
      </c>
      <c r="Z38" s="95">
        <v>1026</v>
      </c>
      <c r="AA38" s="96">
        <v>1026.3</v>
      </c>
      <c r="AB38" s="96">
        <v>1026.3</v>
      </c>
      <c r="AC38" s="96">
        <v>1026.3</v>
      </c>
      <c r="AD38" s="96">
        <v>1026</v>
      </c>
      <c r="AE38" s="42">
        <v>1026.3000000000002</v>
      </c>
      <c r="AF38" s="42">
        <v>1026.3000000000002</v>
      </c>
      <c r="AG38" s="43">
        <v>1027.18</v>
      </c>
      <c r="AH38" s="95" t="s">
        <v>5</v>
      </c>
      <c r="AI38" s="96">
        <v>0</v>
      </c>
      <c r="AJ38" s="96">
        <v>0</v>
      </c>
      <c r="AK38" s="96">
        <v>0</v>
      </c>
      <c r="AL38" s="96">
        <v>0</v>
      </c>
      <c r="AM38" s="96">
        <v>0</v>
      </c>
      <c r="AN38" s="96">
        <v>0</v>
      </c>
      <c r="AO38" s="97">
        <v>0</v>
      </c>
      <c r="AP38" s="95">
        <v>11131</v>
      </c>
      <c r="AQ38" s="96">
        <v>11631.67</v>
      </c>
      <c r="AR38" s="96">
        <v>12503.22</v>
      </c>
      <c r="AS38" s="96">
        <v>13999.619000000002</v>
      </c>
      <c r="AT38" s="96">
        <v>15484</v>
      </c>
      <c r="AU38" s="96">
        <f t="shared" si="3"/>
        <v>17461.428999999996</v>
      </c>
      <c r="AV38" s="96">
        <f t="shared" si="3"/>
        <v>18310.118999999999</v>
      </c>
      <c r="AW38" s="97">
        <f t="shared" si="3"/>
        <v>20488.461000000003</v>
      </c>
      <c r="AX38" s="95">
        <v>5201</v>
      </c>
      <c r="AY38" s="96">
        <v>5511.03</v>
      </c>
      <c r="AZ38" s="96">
        <v>4957.5200000000004</v>
      </c>
      <c r="BA38" s="96">
        <v>5201.22</v>
      </c>
      <c r="BB38" s="96">
        <v>2868</v>
      </c>
      <c r="BC38" s="42">
        <v>4994.74</v>
      </c>
      <c r="BD38" s="42">
        <v>5058.96</v>
      </c>
      <c r="BE38" s="43">
        <v>4474.2700000000004</v>
      </c>
      <c r="BF38" s="95">
        <v>22801</v>
      </c>
      <c r="BG38" s="96">
        <v>21675.96</v>
      </c>
      <c r="BH38" s="96">
        <v>20882.13</v>
      </c>
      <c r="BI38" s="96">
        <v>22158.959999999999</v>
      </c>
      <c r="BJ38" s="96">
        <v>22498</v>
      </c>
      <c r="BK38" s="42">
        <v>26267.919999999998</v>
      </c>
      <c r="BL38" s="42">
        <v>31727.200000000001</v>
      </c>
      <c r="BM38" s="43">
        <v>34573.58</v>
      </c>
      <c r="BN38" s="95">
        <v>10012</v>
      </c>
      <c r="BO38" s="96">
        <v>11470.75</v>
      </c>
      <c r="BP38" s="96">
        <v>12722.62</v>
      </c>
      <c r="BQ38" s="96">
        <v>15376.793000000005</v>
      </c>
      <c r="BR38" s="96">
        <v>15450</v>
      </c>
      <c r="BS38" s="98">
        <v>16781.147499999999</v>
      </c>
      <c r="BT38" s="98">
        <v>17068.531999999999</v>
      </c>
      <c r="BU38" s="99">
        <v>9407.6999999999989</v>
      </c>
      <c r="BV38" s="95">
        <v>5858</v>
      </c>
      <c r="BW38" s="96">
        <v>5600.76</v>
      </c>
      <c r="BX38" s="96">
        <v>5120.49</v>
      </c>
      <c r="BY38" s="96">
        <v>4963.99</v>
      </c>
      <c r="BZ38" s="96">
        <v>4801</v>
      </c>
      <c r="CA38" s="42">
        <v>4933.87</v>
      </c>
      <c r="CB38" s="42">
        <v>4111.8600000000006</v>
      </c>
      <c r="CC38" s="43">
        <v>2671.81</v>
      </c>
      <c r="CD38" s="95" t="s">
        <v>5</v>
      </c>
      <c r="CE38" s="96">
        <v>0</v>
      </c>
      <c r="CF38" s="96">
        <v>0</v>
      </c>
      <c r="CG38" s="96">
        <v>0</v>
      </c>
      <c r="CH38" s="96">
        <v>0</v>
      </c>
      <c r="CI38" s="96">
        <v>0</v>
      </c>
      <c r="CJ38" s="96">
        <v>0</v>
      </c>
      <c r="CK38" s="97">
        <v>0</v>
      </c>
      <c r="CL38" s="95">
        <v>43872</v>
      </c>
      <c r="CM38" s="96">
        <v>44258.5</v>
      </c>
      <c r="CN38" s="96">
        <v>43682.76</v>
      </c>
      <c r="CO38" s="96">
        <v>47700.963000000003</v>
      </c>
      <c r="CP38" s="96">
        <v>45617</v>
      </c>
      <c r="CQ38" s="98">
        <f t="shared" si="4"/>
        <v>52977.677499999998</v>
      </c>
      <c r="CR38" s="98">
        <f t="shared" si="4"/>
        <v>57966.552000000003</v>
      </c>
      <c r="CS38" s="99">
        <f t="shared" si="4"/>
        <v>51127.360000000001</v>
      </c>
      <c r="CT38" s="95">
        <v>2426</v>
      </c>
      <c r="CU38" s="96">
        <v>2245</v>
      </c>
      <c r="CV38" s="96">
        <v>2153.39</v>
      </c>
      <c r="CW38" s="96">
        <v>2217.64</v>
      </c>
      <c r="CX38" s="96">
        <v>2060</v>
      </c>
      <c r="CY38" s="42">
        <v>2280.71</v>
      </c>
      <c r="CZ38" s="42">
        <v>2975.4</v>
      </c>
      <c r="DA38" s="43">
        <v>3019.55</v>
      </c>
      <c r="DB38" s="95">
        <v>41446</v>
      </c>
      <c r="DC38" s="96">
        <v>42013.5</v>
      </c>
      <c r="DD38" s="96">
        <v>41529.370000000003</v>
      </c>
      <c r="DE38" s="96">
        <v>45483.323000000004</v>
      </c>
      <c r="DF38" s="96">
        <v>43557</v>
      </c>
      <c r="DG38" s="98">
        <f t="shared" si="5"/>
        <v>50696.967499999999</v>
      </c>
      <c r="DH38" s="98">
        <f t="shared" si="5"/>
        <v>54991.152000000002</v>
      </c>
      <c r="DI38" s="99">
        <f t="shared" si="5"/>
        <v>48107.81</v>
      </c>
      <c r="DJ38" s="95">
        <v>53553.49</v>
      </c>
      <c r="DK38" s="96">
        <v>57722.33</v>
      </c>
      <c r="DL38" s="96">
        <v>62750.89</v>
      </c>
      <c r="DM38" s="96">
        <v>61896.54</v>
      </c>
      <c r="DN38" s="96">
        <v>62076.91</v>
      </c>
      <c r="DO38" s="98">
        <v>71772.37</v>
      </c>
      <c r="DP38" s="98">
        <v>77617.759999999995</v>
      </c>
      <c r="DQ38" s="99">
        <v>80083.19</v>
      </c>
      <c r="DR38" s="100">
        <v>1134.5</v>
      </c>
      <c r="DS38" s="98">
        <v>1210.81</v>
      </c>
      <c r="DT38" s="98">
        <v>1232.51</v>
      </c>
      <c r="DU38" s="98">
        <v>1139.6858199013072</v>
      </c>
      <c r="DV38" s="98">
        <v>1061.9000000000001</v>
      </c>
      <c r="DW38" s="98">
        <v>1367.1676526609381</v>
      </c>
      <c r="DX38" s="98">
        <v>1428.9907527191065</v>
      </c>
      <c r="DY38" s="99">
        <v>1487.0733541570214</v>
      </c>
      <c r="DZ38" s="95" t="s">
        <v>5</v>
      </c>
      <c r="EA38" s="96" t="s">
        <v>5</v>
      </c>
      <c r="EB38" s="96" t="s">
        <v>5</v>
      </c>
      <c r="EC38" s="98">
        <v>136.88877400295422</v>
      </c>
      <c r="ED38" s="98">
        <v>164.4</v>
      </c>
      <c r="EE38" s="98">
        <v>176.66782076269337</v>
      </c>
      <c r="EF38" s="98">
        <v>186.66571371417857</v>
      </c>
      <c r="EG38" s="99">
        <v>200.85787952534358</v>
      </c>
      <c r="EH38" s="98">
        <v>1134.5</v>
      </c>
      <c r="EI38" s="98">
        <v>1210.81</v>
      </c>
      <c r="EJ38" s="98">
        <v>1232.51</v>
      </c>
      <c r="EK38" s="98">
        <v>1276.5745939042615</v>
      </c>
      <c r="EL38" s="98">
        <v>1226.3000000000002</v>
      </c>
      <c r="EM38" s="98">
        <v>1543.8354734236314</v>
      </c>
      <c r="EN38" s="98">
        <v>1615.656466433285</v>
      </c>
      <c r="EO38" s="121">
        <v>1687.931233682365</v>
      </c>
    </row>
    <row r="39" spans="1:145">
      <c r="A39" s="23" t="s">
        <v>53</v>
      </c>
      <c r="B39" s="91" t="s">
        <v>5</v>
      </c>
      <c r="C39" s="92">
        <v>0</v>
      </c>
      <c r="D39" s="92">
        <v>0</v>
      </c>
      <c r="E39" s="92">
        <v>0</v>
      </c>
      <c r="F39" s="92">
        <v>0</v>
      </c>
      <c r="G39" s="44">
        <v>0</v>
      </c>
      <c r="H39" s="44">
        <v>0</v>
      </c>
      <c r="I39" s="44">
        <v>0</v>
      </c>
      <c r="J39" s="91" t="s">
        <v>5</v>
      </c>
      <c r="K39" s="92">
        <v>0</v>
      </c>
      <c r="L39" s="92">
        <v>0</v>
      </c>
      <c r="M39" s="92">
        <v>0</v>
      </c>
      <c r="N39" s="92">
        <v>0</v>
      </c>
      <c r="O39" s="44">
        <v>0</v>
      </c>
      <c r="P39" s="44">
        <v>0</v>
      </c>
      <c r="Q39" s="45">
        <v>0</v>
      </c>
      <c r="R39" s="91">
        <v>21</v>
      </c>
      <c r="S39" s="92">
        <v>20.86</v>
      </c>
      <c r="T39" s="92">
        <v>20.86</v>
      </c>
      <c r="U39" s="92">
        <v>20.86</v>
      </c>
      <c r="V39" s="92">
        <v>21</v>
      </c>
      <c r="W39" s="44">
        <v>20.86</v>
      </c>
      <c r="X39" s="44">
        <v>25.86</v>
      </c>
      <c r="Y39" s="45">
        <v>21.01</v>
      </c>
      <c r="Z39" s="91">
        <v>128</v>
      </c>
      <c r="AA39" s="92">
        <v>127.5</v>
      </c>
      <c r="AB39" s="92">
        <v>148.5</v>
      </c>
      <c r="AC39" s="92">
        <v>148.5</v>
      </c>
      <c r="AD39" s="92">
        <v>149</v>
      </c>
      <c r="AE39" s="44">
        <v>169.5</v>
      </c>
      <c r="AF39" s="44">
        <v>169.5</v>
      </c>
      <c r="AG39" s="45">
        <v>169.5</v>
      </c>
      <c r="AH39" s="91" t="s">
        <v>5</v>
      </c>
      <c r="AI39" s="92">
        <v>0</v>
      </c>
      <c r="AJ39" s="92">
        <v>0</v>
      </c>
      <c r="AK39" s="92">
        <v>0</v>
      </c>
      <c r="AL39" s="92">
        <v>0</v>
      </c>
      <c r="AM39" s="92">
        <v>0</v>
      </c>
      <c r="AN39" s="92">
        <v>0</v>
      </c>
      <c r="AO39" s="93">
        <v>0</v>
      </c>
      <c r="AP39" s="91">
        <v>149</v>
      </c>
      <c r="AQ39" s="92">
        <v>148.36000000000001</v>
      </c>
      <c r="AR39" s="92">
        <v>169.36</v>
      </c>
      <c r="AS39" s="92">
        <v>169.36</v>
      </c>
      <c r="AT39" s="92">
        <v>170</v>
      </c>
      <c r="AU39" s="92">
        <f t="shared" si="3"/>
        <v>190.36</v>
      </c>
      <c r="AV39" s="92">
        <f t="shared" si="3"/>
        <v>195.36</v>
      </c>
      <c r="AW39" s="93">
        <f t="shared" si="3"/>
        <v>190.51</v>
      </c>
      <c r="AX39" s="91" t="s">
        <v>5</v>
      </c>
      <c r="AY39" s="92">
        <v>0</v>
      </c>
      <c r="AZ39" s="92">
        <v>0</v>
      </c>
      <c r="BA39" s="92">
        <v>0</v>
      </c>
      <c r="BB39" s="92">
        <v>0</v>
      </c>
      <c r="BC39" s="44">
        <v>0</v>
      </c>
      <c r="BD39" s="44">
        <v>0</v>
      </c>
      <c r="BE39" s="45">
        <v>0</v>
      </c>
      <c r="BF39" s="91" t="s">
        <v>5</v>
      </c>
      <c r="BG39" s="92">
        <v>0</v>
      </c>
      <c r="BH39" s="92">
        <v>0</v>
      </c>
      <c r="BI39" s="92">
        <v>0</v>
      </c>
      <c r="BJ39" s="92">
        <v>0</v>
      </c>
      <c r="BK39" s="44">
        <v>0</v>
      </c>
      <c r="BL39" s="44">
        <v>0</v>
      </c>
      <c r="BM39" s="45">
        <v>0</v>
      </c>
      <c r="BN39" s="91">
        <v>54</v>
      </c>
      <c r="BO39" s="92">
        <v>55.56</v>
      </c>
      <c r="BP39" s="92">
        <v>44.83</v>
      </c>
      <c r="BQ39" s="92">
        <v>44.828000000000003</v>
      </c>
      <c r="BR39" s="92">
        <v>59</v>
      </c>
      <c r="BS39" s="101">
        <v>44.828000000000003</v>
      </c>
      <c r="BT39" s="101">
        <v>53.578000000000003</v>
      </c>
      <c r="BU39" s="102">
        <v>18.47</v>
      </c>
      <c r="BV39" s="91">
        <v>608</v>
      </c>
      <c r="BW39" s="92">
        <v>619.79</v>
      </c>
      <c r="BX39" s="92">
        <v>669.32</v>
      </c>
      <c r="BY39" s="92">
        <v>776.72</v>
      </c>
      <c r="BZ39" s="92">
        <v>764</v>
      </c>
      <c r="CA39" s="44">
        <v>728.25</v>
      </c>
      <c r="CB39" s="44">
        <v>726.46</v>
      </c>
      <c r="CC39" s="45">
        <v>739.21</v>
      </c>
      <c r="CD39" s="91" t="s">
        <v>5</v>
      </c>
      <c r="CE39" s="92">
        <v>0</v>
      </c>
      <c r="CF39" s="92">
        <v>0</v>
      </c>
      <c r="CG39" s="92">
        <v>0</v>
      </c>
      <c r="CH39" s="92">
        <v>0</v>
      </c>
      <c r="CI39" s="92">
        <v>0</v>
      </c>
      <c r="CJ39" s="92">
        <v>0</v>
      </c>
      <c r="CK39" s="93">
        <v>0</v>
      </c>
      <c r="CL39" s="91">
        <v>662</v>
      </c>
      <c r="CM39" s="92">
        <v>675.35</v>
      </c>
      <c r="CN39" s="92">
        <v>714.15</v>
      </c>
      <c r="CO39" s="92">
        <v>821.548</v>
      </c>
      <c r="CP39" s="92">
        <v>823</v>
      </c>
      <c r="CQ39" s="101">
        <f t="shared" si="4"/>
        <v>773.07799999999997</v>
      </c>
      <c r="CR39" s="101">
        <f t="shared" si="4"/>
        <v>780.03800000000001</v>
      </c>
      <c r="CS39" s="102">
        <f t="shared" si="4"/>
        <v>757.68000000000006</v>
      </c>
      <c r="CT39" s="91">
        <v>10</v>
      </c>
      <c r="CU39" s="92">
        <v>10</v>
      </c>
      <c r="CV39" s="92">
        <v>9.65</v>
      </c>
      <c r="CW39" s="92">
        <v>8.0500000000000007</v>
      </c>
      <c r="CX39" s="92">
        <v>8</v>
      </c>
      <c r="CY39" s="44">
        <v>7.53</v>
      </c>
      <c r="CZ39" s="44">
        <v>7.4799999999999995</v>
      </c>
      <c r="DA39" s="45">
        <v>7.39</v>
      </c>
      <c r="DB39" s="91">
        <v>652</v>
      </c>
      <c r="DC39" s="92">
        <v>665.35</v>
      </c>
      <c r="DD39" s="92">
        <v>704.5</v>
      </c>
      <c r="DE39" s="92">
        <v>813.49800000000005</v>
      </c>
      <c r="DF39" s="92">
        <v>815</v>
      </c>
      <c r="DG39" s="101">
        <f t="shared" si="5"/>
        <v>765.548</v>
      </c>
      <c r="DH39" s="101">
        <f t="shared" si="5"/>
        <v>772.55799999999999</v>
      </c>
      <c r="DI39" s="102">
        <f t="shared" si="5"/>
        <v>750.29000000000008</v>
      </c>
      <c r="DJ39" s="91">
        <v>450.84</v>
      </c>
      <c r="DK39" s="92">
        <v>494.46</v>
      </c>
      <c r="DL39" s="92">
        <v>568.84</v>
      </c>
      <c r="DM39" s="92">
        <v>553.97</v>
      </c>
      <c r="DN39" s="92">
        <v>721.39</v>
      </c>
      <c r="DO39" s="101">
        <v>722.28</v>
      </c>
      <c r="DP39" s="101">
        <v>786.13</v>
      </c>
      <c r="DQ39" s="102">
        <v>813.06000000000006</v>
      </c>
      <c r="DR39" s="103">
        <v>203.8</v>
      </c>
      <c r="DS39" s="101">
        <v>223.78</v>
      </c>
      <c r="DT39" s="101">
        <v>221.8</v>
      </c>
      <c r="DU39" s="101">
        <v>253.81884515383223</v>
      </c>
      <c r="DV39" s="101">
        <v>296.10000000000002</v>
      </c>
      <c r="DW39" s="101">
        <v>330.64186876149262</v>
      </c>
      <c r="DX39" s="101">
        <v>303.14287231218475</v>
      </c>
      <c r="DY39" s="102">
        <v>328.959250538199</v>
      </c>
      <c r="DZ39" s="91" t="s">
        <v>5</v>
      </c>
      <c r="EA39" s="92" t="s">
        <v>5</v>
      </c>
      <c r="EB39" s="92" t="s">
        <v>5</v>
      </c>
      <c r="EC39" s="101">
        <v>0</v>
      </c>
      <c r="ED39" s="101">
        <v>0</v>
      </c>
      <c r="EE39" s="101">
        <v>0</v>
      </c>
      <c r="EF39" s="101">
        <v>0</v>
      </c>
      <c r="EG39" s="102">
        <v>0</v>
      </c>
      <c r="EH39" s="101">
        <v>203.8</v>
      </c>
      <c r="EI39" s="101">
        <v>223.78</v>
      </c>
      <c r="EJ39" s="101">
        <v>221.8</v>
      </c>
      <c r="EK39" s="101">
        <v>253.81884515383223</v>
      </c>
      <c r="EL39" s="101">
        <v>296.10000000000002</v>
      </c>
      <c r="EM39" s="101">
        <v>330.64186876149262</v>
      </c>
      <c r="EN39" s="101">
        <v>303.14287231218475</v>
      </c>
      <c r="EO39" s="122">
        <v>328.959250538199</v>
      </c>
    </row>
    <row r="40" spans="1:145">
      <c r="A40" s="23" t="s">
        <v>88</v>
      </c>
      <c r="B40" s="95">
        <v>1652</v>
      </c>
      <c r="C40" s="96">
        <v>1652.15</v>
      </c>
      <c r="D40" s="96">
        <v>1652.15</v>
      </c>
      <c r="E40" s="96">
        <v>1652.15</v>
      </c>
      <c r="F40" s="96">
        <v>1652</v>
      </c>
      <c r="G40" s="42">
        <v>1652.15</v>
      </c>
      <c r="H40" s="42">
        <v>1652.15</v>
      </c>
      <c r="I40" s="42">
        <v>1982.15</v>
      </c>
      <c r="J40" s="95" t="s">
        <v>5</v>
      </c>
      <c r="K40" s="96">
        <v>0</v>
      </c>
      <c r="L40" s="96">
        <v>0</v>
      </c>
      <c r="M40" s="96">
        <v>0</v>
      </c>
      <c r="N40" s="96">
        <v>0</v>
      </c>
      <c r="O40" s="42">
        <v>0</v>
      </c>
      <c r="P40" s="42">
        <v>0</v>
      </c>
      <c r="Q40" s="43">
        <v>99</v>
      </c>
      <c r="R40" s="95">
        <v>110</v>
      </c>
      <c r="S40" s="96">
        <v>132.91999999999999</v>
      </c>
      <c r="T40" s="96">
        <v>146.16999999999999</v>
      </c>
      <c r="U40" s="96">
        <v>185.87</v>
      </c>
      <c r="V40" s="96">
        <v>190</v>
      </c>
      <c r="W40" s="42">
        <v>252.75</v>
      </c>
      <c r="X40" s="42">
        <v>287.32</v>
      </c>
      <c r="Y40" s="43">
        <v>323.47500000000002</v>
      </c>
      <c r="Z40" s="95" t="s">
        <v>5</v>
      </c>
      <c r="AA40" s="96">
        <v>0</v>
      </c>
      <c r="AB40" s="96">
        <v>0</v>
      </c>
      <c r="AC40" s="96">
        <v>0</v>
      </c>
      <c r="AD40" s="96">
        <v>0</v>
      </c>
      <c r="AE40" s="42">
        <v>0</v>
      </c>
      <c r="AF40" s="42">
        <v>0</v>
      </c>
      <c r="AG40" s="43">
        <v>0</v>
      </c>
      <c r="AH40" s="95" t="s">
        <v>5</v>
      </c>
      <c r="AI40" s="96">
        <v>0</v>
      </c>
      <c r="AJ40" s="96">
        <v>0</v>
      </c>
      <c r="AK40" s="96">
        <v>0</v>
      </c>
      <c r="AL40" s="96">
        <v>0</v>
      </c>
      <c r="AM40" s="96">
        <v>0</v>
      </c>
      <c r="AN40" s="96">
        <v>0</v>
      </c>
      <c r="AO40" s="97">
        <v>0</v>
      </c>
      <c r="AP40" s="95">
        <v>1762</v>
      </c>
      <c r="AQ40" s="96">
        <v>1785.07</v>
      </c>
      <c r="AR40" s="96">
        <v>1798.32</v>
      </c>
      <c r="AS40" s="96">
        <v>1838.02</v>
      </c>
      <c r="AT40" s="96">
        <v>1842</v>
      </c>
      <c r="AU40" s="96">
        <f t="shared" si="3"/>
        <v>1904.9</v>
      </c>
      <c r="AV40" s="96">
        <f t="shared" si="3"/>
        <v>1939.47</v>
      </c>
      <c r="AW40" s="97">
        <f t="shared" si="3"/>
        <v>2404.625</v>
      </c>
      <c r="AX40" s="95">
        <v>6457</v>
      </c>
      <c r="AY40" s="96">
        <v>5930.91</v>
      </c>
      <c r="AZ40" s="96">
        <v>6773.63</v>
      </c>
      <c r="BA40" s="96">
        <v>7306.84</v>
      </c>
      <c r="BB40" s="96">
        <v>6555</v>
      </c>
      <c r="BC40" s="42">
        <v>4776.24</v>
      </c>
      <c r="BD40" s="42">
        <v>6015.2999999999993</v>
      </c>
      <c r="BE40" s="43">
        <v>6874.8799999999992</v>
      </c>
      <c r="BF40" s="95" t="s">
        <v>5</v>
      </c>
      <c r="BG40" s="96">
        <v>0</v>
      </c>
      <c r="BH40" s="96">
        <v>0</v>
      </c>
      <c r="BI40" s="96">
        <v>0</v>
      </c>
      <c r="BJ40" s="96">
        <v>0</v>
      </c>
      <c r="BK40" s="42">
        <v>0</v>
      </c>
      <c r="BL40" s="42">
        <v>0</v>
      </c>
      <c r="BM40" s="43">
        <v>0</v>
      </c>
      <c r="BN40" s="95">
        <v>371</v>
      </c>
      <c r="BO40" s="96">
        <v>461.27</v>
      </c>
      <c r="BP40" s="96">
        <v>411.63</v>
      </c>
      <c r="BQ40" s="96">
        <v>517.13349999999991</v>
      </c>
      <c r="BR40" s="96">
        <v>537</v>
      </c>
      <c r="BS40" s="98">
        <v>588.33349999999984</v>
      </c>
      <c r="BT40" s="98">
        <v>684.84599999999978</v>
      </c>
      <c r="BU40" s="99">
        <v>703.42000000000007</v>
      </c>
      <c r="BV40" s="95" t="s">
        <v>5</v>
      </c>
      <c r="BW40" s="96">
        <v>0</v>
      </c>
      <c r="BX40" s="96">
        <v>0</v>
      </c>
      <c r="BY40" s="96">
        <v>0</v>
      </c>
      <c r="BZ40" s="96">
        <v>0</v>
      </c>
      <c r="CA40" s="42">
        <v>0</v>
      </c>
      <c r="CB40" s="42">
        <v>0</v>
      </c>
      <c r="CC40" s="43">
        <v>0</v>
      </c>
      <c r="CD40" s="95" t="s">
        <v>5</v>
      </c>
      <c r="CE40" s="96">
        <v>0</v>
      </c>
      <c r="CF40" s="96">
        <v>0</v>
      </c>
      <c r="CG40" s="96">
        <v>0</v>
      </c>
      <c r="CH40" s="96">
        <v>0</v>
      </c>
      <c r="CI40" s="96">
        <v>0</v>
      </c>
      <c r="CJ40" s="96">
        <v>0</v>
      </c>
      <c r="CK40" s="97">
        <v>0</v>
      </c>
      <c r="CL40" s="95">
        <v>6828</v>
      </c>
      <c r="CM40" s="96">
        <v>6392.18</v>
      </c>
      <c r="CN40" s="96">
        <v>7185.26</v>
      </c>
      <c r="CO40" s="96">
        <v>7823.9735000000001</v>
      </c>
      <c r="CP40" s="96">
        <v>7092</v>
      </c>
      <c r="CQ40" s="98">
        <f t="shared" si="4"/>
        <v>5364.5734999999995</v>
      </c>
      <c r="CR40" s="98">
        <f t="shared" si="4"/>
        <v>6700.1459999999988</v>
      </c>
      <c r="CS40" s="99">
        <f t="shared" si="4"/>
        <v>7578.2999999999993</v>
      </c>
      <c r="CT40" s="95">
        <v>23</v>
      </c>
      <c r="CU40" s="96">
        <v>16</v>
      </c>
      <c r="CV40" s="96">
        <v>22.93</v>
      </c>
      <c r="CW40" s="96">
        <v>19.14</v>
      </c>
      <c r="CX40" s="96">
        <v>18</v>
      </c>
      <c r="CY40" s="42">
        <v>18.86</v>
      </c>
      <c r="CZ40" s="42">
        <v>22.38</v>
      </c>
      <c r="DA40" s="43">
        <v>18.25</v>
      </c>
      <c r="DB40" s="95">
        <v>6805</v>
      </c>
      <c r="DC40" s="96">
        <v>6376.18</v>
      </c>
      <c r="DD40" s="96">
        <v>7162.33</v>
      </c>
      <c r="DE40" s="96">
        <v>7804.8334999999997</v>
      </c>
      <c r="DF40" s="96">
        <v>7074</v>
      </c>
      <c r="DG40" s="98">
        <f t="shared" si="5"/>
        <v>5345.7134999999998</v>
      </c>
      <c r="DH40" s="98">
        <f t="shared" si="5"/>
        <v>6677.7659999999987</v>
      </c>
      <c r="DI40" s="99">
        <f t="shared" si="5"/>
        <v>7560.0499999999993</v>
      </c>
      <c r="DJ40" s="95">
        <v>4736.1099999999997</v>
      </c>
      <c r="DK40" s="96">
        <v>6249.21</v>
      </c>
      <c r="DL40" s="96">
        <v>7249.95</v>
      </c>
      <c r="DM40" s="96">
        <v>8252.7199999999993</v>
      </c>
      <c r="DN40" s="96">
        <v>8574.11</v>
      </c>
      <c r="DO40" s="98">
        <v>9596.89</v>
      </c>
      <c r="DP40" s="98">
        <v>9980.11</v>
      </c>
      <c r="DQ40" s="99">
        <v>10298.14</v>
      </c>
      <c r="DR40" s="100">
        <v>920.7</v>
      </c>
      <c r="DS40" s="98">
        <v>930.41</v>
      </c>
      <c r="DT40" s="98">
        <v>1143.6099999999999</v>
      </c>
      <c r="DU40" s="98">
        <v>1184.8320330158203</v>
      </c>
      <c r="DV40" s="98">
        <v>1195.9000000000001</v>
      </c>
      <c r="DW40" s="98">
        <v>1171.0237582546868</v>
      </c>
      <c r="DX40" s="98">
        <v>1238.0746074301035</v>
      </c>
      <c r="DY40" s="99">
        <v>1288.3408545231118</v>
      </c>
      <c r="DZ40" s="95" t="s">
        <v>5</v>
      </c>
      <c r="EA40" s="96" t="s">
        <v>5</v>
      </c>
      <c r="EB40" s="96" t="s">
        <v>5</v>
      </c>
      <c r="EC40" s="98">
        <v>47.33998005982054</v>
      </c>
      <c r="ED40" s="98">
        <v>101.4</v>
      </c>
      <c r="EE40" s="98">
        <v>114.22729631615816</v>
      </c>
      <c r="EF40" s="98">
        <v>119.75752380026222</v>
      </c>
      <c r="EG40" s="99">
        <v>142.88050317180873</v>
      </c>
      <c r="EH40" s="98">
        <v>920.7</v>
      </c>
      <c r="EI40" s="98">
        <v>930.41</v>
      </c>
      <c r="EJ40" s="98">
        <v>1143.6099999999999</v>
      </c>
      <c r="EK40" s="98">
        <v>1232.172013075641</v>
      </c>
      <c r="EL40" s="98">
        <v>1297.3000000000002</v>
      </c>
      <c r="EM40" s="98">
        <v>1285.2510545708449</v>
      </c>
      <c r="EN40" s="98">
        <v>1357.8321312303656</v>
      </c>
      <c r="EO40" s="121">
        <v>1431.2213576949205</v>
      </c>
    </row>
    <row r="41" spans="1:145">
      <c r="A41" s="23" t="s">
        <v>54</v>
      </c>
      <c r="B41" s="91">
        <v>524</v>
      </c>
      <c r="C41" s="92">
        <v>524.1</v>
      </c>
      <c r="D41" s="92">
        <v>524.1</v>
      </c>
      <c r="E41" s="92">
        <v>524.1</v>
      </c>
      <c r="F41" s="92">
        <v>524</v>
      </c>
      <c r="G41" s="44">
        <v>524.1</v>
      </c>
      <c r="H41" s="44">
        <v>524.1</v>
      </c>
      <c r="I41" s="44">
        <v>524.1</v>
      </c>
      <c r="J41" s="91">
        <v>4120</v>
      </c>
      <c r="K41" s="92">
        <v>4372</v>
      </c>
      <c r="L41" s="92">
        <v>4672</v>
      </c>
      <c r="M41" s="92">
        <v>7117</v>
      </c>
      <c r="N41" s="92">
        <v>7773</v>
      </c>
      <c r="O41" s="44">
        <v>7773</v>
      </c>
      <c r="P41" s="44">
        <v>7773</v>
      </c>
      <c r="Q41" s="45">
        <v>11248</v>
      </c>
      <c r="R41" s="91">
        <v>403</v>
      </c>
      <c r="S41" s="92">
        <v>587.70000000000005</v>
      </c>
      <c r="T41" s="92">
        <v>609.67999999999995</v>
      </c>
      <c r="U41" s="92">
        <v>686.97500000000002</v>
      </c>
      <c r="V41" s="92">
        <v>824</v>
      </c>
      <c r="W41" s="44">
        <v>1909.825</v>
      </c>
      <c r="X41" s="44">
        <v>1973.51</v>
      </c>
      <c r="Y41" s="45">
        <v>2106.5949999999998</v>
      </c>
      <c r="Z41" s="91" t="s">
        <v>5</v>
      </c>
      <c r="AA41" s="92">
        <v>0</v>
      </c>
      <c r="AB41" s="92">
        <v>0</v>
      </c>
      <c r="AC41" s="92">
        <v>0</v>
      </c>
      <c r="AD41" s="92">
        <v>0</v>
      </c>
      <c r="AE41" s="44">
        <v>0</v>
      </c>
      <c r="AF41" s="44">
        <v>0</v>
      </c>
      <c r="AG41" s="45">
        <v>0</v>
      </c>
      <c r="AH41" s="91" t="s">
        <v>5</v>
      </c>
      <c r="AI41" s="92">
        <v>0</v>
      </c>
      <c r="AJ41" s="92">
        <v>0</v>
      </c>
      <c r="AK41" s="92">
        <v>0</v>
      </c>
      <c r="AL41" s="92">
        <v>0</v>
      </c>
      <c r="AM41" s="92">
        <v>0</v>
      </c>
      <c r="AN41" s="92">
        <v>0</v>
      </c>
      <c r="AO41" s="93">
        <v>0</v>
      </c>
      <c r="AP41" s="91">
        <v>5047</v>
      </c>
      <c r="AQ41" s="92">
        <v>5483.8</v>
      </c>
      <c r="AR41" s="92">
        <v>5805.78</v>
      </c>
      <c r="AS41" s="92">
        <v>8328.0750000000007</v>
      </c>
      <c r="AT41" s="92">
        <v>9121</v>
      </c>
      <c r="AU41" s="92">
        <f t="shared" si="3"/>
        <v>10206.925000000001</v>
      </c>
      <c r="AV41" s="92">
        <f t="shared" si="3"/>
        <v>10270.61</v>
      </c>
      <c r="AW41" s="93">
        <f t="shared" si="3"/>
        <v>13878.695</v>
      </c>
      <c r="AX41" s="91">
        <v>1128</v>
      </c>
      <c r="AY41" s="92">
        <v>967.94</v>
      </c>
      <c r="AZ41" s="92">
        <v>720.63</v>
      </c>
      <c r="BA41" s="92">
        <v>1456.75</v>
      </c>
      <c r="BB41" s="92">
        <v>1612</v>
      </c>
      <c r="BC41" s="44">
        <v>1269.94</v>
      </c>
      <c r="BD41" s="44">
        <v>1288.95</v>
      </c>
      <c r="BE41" s="45">
        <v>953.54000000000008</v>
      </c>
      <c r="BF41" s="91">
        <v>22383</v>
      </c>
      <c r="BG41" s="92">
        <v>23034.76</v>
      </c>
      <c r="BH41" s="92">
        <v>24429.95</v>
      </c>
      <c r="BI41" s="92">
        <v>26688.82</v>
      </c>
      <c r="BJ41" s="92">
        <v>35579</v>
      </c>
      <c r="BK41" s="44">
        <v>43473.36</v>
      </c>
      <c r="BL41" s="44">
        <v>44723.43</v>
      </c>
      <c r="BM41" s="45">
        <v>44938.58</v>
      </c>
      <c r="BN41" s="91">
        <v>1679</v>
      </c>
      <c r="BO41" s="92">
        <v>2058.11</v>
      </c>
      <c r="BP41" s="92">
        <v>1817.65</v>
      </c>
      <c r="BQ41" s="92">
        <v>2034.18625</v>
      </c>
      <c r="BR41" s="92">
        <v>2430</v>
      </c>
      <c r="BS41" s="101">
        <v>2445.4112500000001</v>
      </c>
      <c r="BT41" s="101">
        <v>2869.2350000000001</v>
      </c>
      <c r="BU41" s="102">
        <v>3243.9</v>
      </c>
      <c r="BV41" s="91" t="s">
        <v>5</v>
      </c>
      <c r="BW41" s="92">
        <v>0</v>
      </c>
      <c r="BX41" s="92">
        <v>0</v>
      </c>
      <c r="BY41" s="92">
        <v>0</v>
      </c>
      <c r="BZ41" s="92">
        <v>0</v>
      </c>
      <c r="CA41" s="44">
        <v>0</v>
      </c>
      <c r="CB41" s="44">
        <v>0</v>
      </c>
      <c r="CC41" s="45">
        <v>0</v>
      </c>
      <c r="CD41" s="91" t="s">
        <v>5</v>
      </c>
      <c r="CE41" s="92">
        <v>0</v>
      </c>
      <c r="CF41" s="92">
        <v>0</v>
      </c>
      <c r="CG41" s="92">
        <v>0</v>
      </c>
      <c r="CH41" s="92">
        <v>0</v>
      </c>
      <c r="CI41" s="92">
        <v>0</v>
      </c>
      <c r="CJ41" s="92">
        <v>0</v>
      </c>
      <c r="CK41" s="93">
        <v>0</v>
      </c>
      <c r="CL41" s="91">
        <v>25290</v>
      </c>
      <c r="CM41" s="92">
        <v>26060.81</v>
      </c>
      <c r="CN41" s="92">
        <v>26968.23</v>
      </c>
      <c r="CO41" s="92">
        <v>30179.756249999999</v>
      </c>
      <c r="CP41" s="92">
        <v>39621</v>
      </c>
      <c r="CQ41" s="101">
        <f t="shared" si="4"/>
        <v>47188.71125</v>
      </c>
      <c r="CR41" s="101">
        <f t="shared" si="4"/>
        <v>48881.614999999998</v>
      </c>
      <c r="CS41" s="102">
        <f t="shared" si="4"/>
        <v>49136.020000000004</v>
      </c>
      <c r="CT41" s="91">
        <v>2488</v>
      </c>
      <c r="CU41" s="92">
        <v>2439</v>
      </c>
      <c r="CV41" s="92">
        <v>2281.27</v>
      </c>
      <c r="CW41" s="92">
        <v>2567.09</v>
      </c>
      <c r="CX41" s="92">
        <v>3244</v>
      </c>
      <c r="CY41" s="44">
        <v>4510.125</v>
      </c>
      <c r="CZ41" s="44">
        <v>4579.91</v>
      </c>
      <c r="DA41" s="45">
        <v>4446.4549999999999</v>
      </c>
      <c r="DB41" s="91">
        <v>22802</v>
      </c>
      <c r="DC41" s="92">
        <v>23621.81</v>
      </c>
      <c r="DD41" s="92">
        <v>24686.959999999999</v>
      </c>
      <c r="DE41" s="92">
        <v>27612.666249999998</v>
      </c>
      <c r="DF41" s="92">
        <v>36377</v>
      </c>
      <c r="DG41" s="101">
        <f t="shared" si="5"/>
        <v>42678.58625</v>
      </c>
      <c r="DH41" s="101">
        <f t="shared" si="5"/>
        <v>44301.705000000002</v>
      </c>
      <c r="DI41" s="102">
        <f t="shared" si="5"/>
        <v>44689.565000000002</v>
      </c>
      <c r="DJ41" s="91">
        <v>39636.82</v>
      </c>
      <c r="DK41" s="92">
        <v>41625.1</v>
      </c>
      <c r="DL41" s="92">
        <v>43742.3</v>
      </c>
      <c r="DM41" s="92">
        <v>50592</v>
      </c>
      <c r="DN41" s="92">
        <v>55549.55</v>
      </c>
      <c r="DO41" s="101">
        <v>59176.692500000005</v>
      </c>
      <c r="DP41" s="101">
        <v>64706.680000000008</v>
      </c>
      <c r="DQ41" s="102">
        <v>70966.899999999994</v>
      </c>
      <c r="DR41" s="103">
        <v>371.9</v>
      </c>
      <c r="DS41" s="101">
        <v>386.93</v>
      </c>
      <c r="DT41" s="101">
        <v>411.94</v>
      </c>
      <c r="DU41" s="101">
        <v>392.44693777272164</v>
      </c>
      <c r="DV41" s="101">
        <v>395.7</v>
      </c>
      <c r="DW41" s="101">
        <v>416.97513826304117</v>
      </c>
      <c r="DX41" s="101">
        <v>444.20253469363229</v>
      </c>
      <c r="DY41" s="102">
        <v>469.09241833609968</v>
      </c>
      <c r="DZ41" s="91" t="s">
        <v>5</v>
      </c>
      <c r="EA41" s="92" t="s">
        <v>5</v>
      </c>
      <c r="EB41" s="92" t="s">
        <v>5</v>
      </c>
      <c r="EC41" s="101">
        <v>57.441157619681505</v>
      </c>
      <c r="ED41" s="101">
        <v>54.2</v>
      </c>
      <c r="EE41" s="101">
        <v>54.912593476494273</v>
      </c>
      <c r="EF41" s="101">
        <v>57.392525609492793</v>
      </c>
      <c r="EG41" s="102">
        <v>55.333941275553208</v>
      </c>
      <c r="EH41" s="101">
        <v>371.9</v>
      </c>
      <c r="EI41" s="101">
        <v>386.93</v>
      </c>
      <c r="EJ41" s="101">
        <v>411.94</v>
      </c>
      <c r="EK41" s="101">
        <v>449.88809539240316</v>
      </c>
      <c r="EL41" s="101">
        <v>449.9</v>
      </c>
      <c r="EM41" s="101">
        <v>471.88773173953547</v>
      </c>
      <c r="EN41" s="101">
        <v>501.59506030312508</v>
      </c>
      <c r="EO41" s="122">
        <v>524.42635961165286</v>
      </c>
    </row>
    <row r="42" spans="1:145">
      <c r="A42" s="23" t="s">
        <v>55</v>
      </c>
      <c r="B42" s="95">
        <v>1022</v>
      </c>
      <c r="C42" s="96">
        <v>977</v>
      </c>
      <c r="D42" s="96">
        <v>977</v>
      </c>
      <c r="E42" s="96">
        <v>977</v>
      </c>
      <c r="F42" s="96">
        <v>977</v>
      </c>
      <c r="G42" s="42">
        <v>977</v>
      </c>
      <c r="H42" s="42">
        <v>977</v>
      </c>
      <c r="I42" s="42">
        <v>977</v>
      </c>
      <c r="J42" s="95">
        <v>5656</v>
      </c>
      <c r="K42" s="96">
        <v>6121.38</v>
      </c>
      <c r="L42" s="96">
        <v>6121.38</v>
      </c>
      <c r="M42" s="96">
        <v>6371.375</v>
      </c>
      <c r="N42" s="96">
        <v>6311</v>
      </c>
      <c r="O42" s="42">
        <v>6561.38</v>
      </c>
      <c r="P42" s="42">
        <v>7161.38</v>
      </c>
      <c r="Q42" s="43">
        <v>7501.38</v>
      </c>
      <c r="R42" s="95">
        <v>112</v>
      </c>
      <c r="S42" s="96">
        <v>176.9</v>
      </c>
      <c r="T42" s="96">
        <v>173.25</v>
      </c>
      <c r="U42" s="96">
        <v>173.648</v>
      </c>
      <c r="V42" s="96">
        <v>184</v>
      </c>
      <c r="W42" s="42">
        <v>409.64799999999997</v>
      </c>
      <c r="X42" s="42">
        <v>409.90799999999996</v>
      </c>
      <c r="Y42" s="43">
        <v>406.27199999999999</v>
      </c>
      <c r="Z42" s="95">
        <v>100</v>
      </c>
      <c r="AA42" s="96">
        <v>100</v>
      </c>
      <c r="AB42" s="96">
        <v>100</v>
      </c>
      <c r="AC42" s="96">
        <v>100</v>
      </c>
      <c r="AD42" s="96">
        <v>100</v>
      </c>
      <c r="AE42" s="42">
        <v>100</v>
      </c>
      <c r="AF42" s="42">
        <v>100</v>
      </c>
      <c r="AG42" s="43">
        <v>100</v>
      </c>
      <c r="AH42" s="95" t="s">
        <v>5</v>
      </c>
      <c r="AI42" s="96">
        <v>0</v>
      </c>
      <c r="AJ42" s="96">
        <v>0</v>
      </c>
      <c r="AK42" s="96">
        <v>0</v>
      </c>
      <c r="AL42" s="96">
        <v>0</v>
      </c>
      <c r="AM42" s="96">
        <v>0</v>
      </c>
      <c r="AN42" s="96">
        <v>0</v>
      </c>
      <c r="AO42" s="97">
        <v>0</v>
      </c>
      <c r="AP42" s="95">
        <v>6890</v>
      </c>
      <c r="AQ42" s="96">
        <v>7375.28</v>
      </c>
      <c r="AR42" s="96">
        <v>7371.63</v>
      </c>
      <c r="AS42" s="96">
        <v>7622.0230000000001</v>
      </c>
      <c r="AT42" s="96">
        <v>7572</v>
      </c>
      <c r="AU42" s="96">
        <f t="shared" si="3"/>
        <v>8048.0280000000002</v>
      </c>
      <c r="AV42" s="96">
        <f t="shared" si="3"/>
        <v>8648.2880000000005</v>
      </c>
      <c r="AW42" s="97">
        <f t="shared" si="3"/>
        <v>8984.6520000000019</v>
      </c>
      <c r="AX42" s="95">
        <v>742</v>
      </c>
      <c r="AY42" s="96">
        <v>1077.47</v>
      </c>
      <c r="AZ42" s="96">
        <v>1129.99</v>
      </c>
      <c r="BA42" s="96">
        <v>1077.8900000000001</v>
      </c>
      <c r="BB42" s="96">
        <v>1138</v>
      </c>
      <c r="BC42" s="42">
        <v>1208.6099999999999</v>
      </c>
      <c r="BD42" s="42">
        <v>1755.62</v>
      </c>
      <c r="BE42" s="43">
        <v>1491.7</v>
      </c>
      <c r="BF42" s="95">
        <v>28339</v>
      </c>
      <c r="BG42" s="96">
        <v>31998.59</v>
      </c>
      <c r="BH42" s="96">
        <v>32866.49</v>
      </c>
      <c r="BI42" s="96">
        <v>34614.36</v>
      </c>
      <c r="BJ42" s="96">
        <v>34057</v>
      </c>
      <c r="BK42" s="42">
        <v>31396.58</v>
      </c>
      <c r="BL42" s="42">
        <v>34213.279999999999</v>
      </c>
      <c r="BM42" s="43">
        <v>32560.880000000001</v>
      </c>
      <c r="BN42" s="95">
        <v>334</v>
      </c>
      <c r="BO42" s="96">
        <v>560.99</v>
      </c>
      <c r="BP42" s="96">
        <v>452.93</v>
      </c>
      <c r="BQ42" s="96">
        <v>453.10750000000002</v>
      </c>
      <c r="BR42" s="96">
        <v>483</v>
      </c>
      <c r="BS42" s="98">
        <v>365.85749999999996</v>
      </c>
      <c r="BT42" s="98">
        <v>366.41749999999996</v>
      </c>
      <c r="BU42" s="99">
        <v>1726.41</v>
      </c>
      <c r="BV42" s="95" t="s">
        <v>5</v>
      </c>
      <c r="BW42" s="96">
        <v>0</v>
      </c>
      <c r="BX42" s="96">
        <v>0</v>
      </c>
      <c r="BY42" s="96">
        <v>0</v>
      </c>
      <c r="BZ42" s="96">
        <v>0</v>
      </c>
      <c r="CA42" s="42">
        <v>0</v>
      </c>
      <c r="CB42" s="42">
        <v>0</v>
      </c>
      <c r="CC42" s="43">
        <v>0</v>
      </c>
      <c r="CD42" s="95" t="s">
        <v>5</v>
      </c>
      <c r="CE42" s="96">
        <v>0</v>
      </c>
      <c r="CF42" s="96">
        <v>0</v>
      </c>
      <c r="CG42" s="96">
        <v>0</v>
      </c>
      <c r="CH42" s="96">
        <v>0</v>
      </c>
      <c r="CI42" s="96">
        <v>0</v>
      </c>
      <c r="CJ42" s="96">
        <v>0</v>
      </c>
      <c r="CK42" s="97">
        <v>0</v>
      </c>
      <c r="CL42" s="95">
        <v>29415</v>
      </c>
      <c r="CM42" s="96">
        <v>33637.050000000003</v>
      </c>
      <c r="CN42" s="96">
        <v>34449.410000000003</v>
      </c>
      <c r="CO42" s="96">
        <v>36145.357499999998</v>
      </c>
      <c r="CP42" s="96">
        <v>35678</v>
      </c>
      <c r="CQ42" s="98">
        <f t="shared" si="4"/>
        <v>32971.047500000001</v>
      </c>
      <c r="CR42" s="98">
        <f t="shared" si="4"/>
        <v>36335.317500000005</v>
      </c>
      <c r="CS42" s="99">
        <f t="shared" si="4"/>
        <v>35778.990000000005</v>
      </c>
      <c r="CT42" s="95">
        <v>3093</v>
      </c>
      <c r="CU42" s="96">
        <v>3254</v>
      </c>
      <c r="CV42" s="96">
        <v>3456.19</v>
      </c>
      <c r="CW42" s="96">
        <v>3427.04</v>
      </c>
      <c r="CX42" s="96">
        <v>3168</v>
      </c>
      <c r="CY42" s="42">
        <v>3259.9700000000003</v>
      </c>
      <c r="CZ42" s="42">
        <v>3438.3399999999992</v>
      </c>
      <c r="DA42" s="43">
        <v>3265.45</v>
      </c>
      <c r="DB42" s="95">
        <v>26322</v>
      </c>
      <c r="DC42" s="96">
        <v>30383.050000000003</v>
      </c>
      <c r="DD42" s="96">
        <v>30993.220000000005</v>
      </c>
      <c r="DE42" s="96">
        <v>32718.317499999997</v>
      </c>
      <c r="DF42" s="96">
        <v>32510</v>
      </c>
      <c r="DG42" s="98">
        <f t="shared" si="5"/>
        <v>29711.077499999999</v>
      </c>
      <c r="DH42" s="98">
        <f t="shared" si="5"/>
        <v>32896.977500000008</v>
      </c>
      <c r="DI42" s="99">
        <f t="shared" si="5"/>
        <v>32513.540000000005</v>
      </c>
      <c r="DJ42" s="95">
        <v>27779.3</v>
      </c>
      <c r="DK42" s="96">
        <v>31455</v>
      </c>
      <c r="DL42" s="96">
        <v>32609.31</v>
      </c>
      <c r="DM42" s="96">
        <v>33903.329188691969</v>
      </c>
      <c r="DN42" s="96">
        <v>36320.33</v>
      </c>
      <c r="DO42" s="98">
        <v>36591.594280000005</v>
      </c>
      <c r="DP42" s="98">
        <v>39058.549400000004</v>
      </c>
      <c r="DQ42" s="99">
        <v>42496.604999999996</v>
      </c>
      <c r="DR42" s="100">
        <v>442.5</v>
      </c>
      <c r="DS42" s="98">
        <v>515.08000000000004</v>
      </c>
      <c r="DT42" s="98">
        <v>537.85</v>
      </c>
      <c r="DU42" s="98">
        <v>534.21157470398964</v>
      </c>
      <c r="DV42" s="98">
        <v>566.29999999999995</v>
      </c>
      <c r="DW42" s="98">
        <v>580.51859441568649</v>
      </c>
      <c r="DX42" s="98">
        <v>617.82093328406734</v>
      </c>
      <c r="DY42" s="99">
        <v>631.94762803006495</v>
      </c>
      <c r="DZ42" s="95" t="s">
        <v>5</v>
      </c>
      <c r="EA42" s="96" t="s">
        <v>5</v>
      </c>
      <c r="EB42" s="96" t="s">
        <v>5</v>
      </c>
      <c r="EC42" s="98">
        <v>29.570063340371156</v>
      </c>
      <c r="ED42" s="98">
        <v>27.5</v>
      </c>
      <c r="EE42" s="98">
        <v>28.024531838605309</v>
      </c>
      <c r="EF42" s="98">
        <v>29.518532335906912</v>
      </c>
      <c r="EG42" s="99">
        <v>28.52216813236992</v>
      </c>
      <c r="EH42" s="98">
        <v>442.5</v>
      </c>
      <c r="EI42" s="98">
        <v>515.08000000000004</v>
      </c>
      <c r="EJ42" s="98">
        <v>537.85</v>
      </c>
      <c r="EK42" s="98">
        <v>563.78163804436076</v>
      </c>
      <c r="EL42" s="98">
        <v>593.79999999999995</v>
      </c>
      <c r="EM42" s="98">
        <v>608.54312625429179</v>
      </c>
      <c r="EN42" s="98">
        <v>647.33946561997425</v>
      </c>
      <c r="EO42" s="121">
        <v>660.46979616243482</v>
      </c>
    </row>
    <row r="43" spans="1:145" ht="14.25">
      <c r="A43" s="123" t="s">
        <v>130</v>
      </c>
      <c r="B43" s="91"/>
      <c r="C43" s="92"/>
      <c r="D43" s="92"/>
      <c r="E43" s="92"/>
      <c r="F43" s="92"/>
      <c r="G43" s="44"/>
      <c r="H43" s="44"/>
      <c r="I43" s="44"/>
      <c r="J43" s="91"/>
      <c r="K43" s="92"/>
      <c r="L43" s="92"/>
      <c r="M43" s="92"/>
      <c r="N43" s="92"/>
      <c r="O43" s="44"/>
      <c r="P43" s="44"/>
      <c r="Q43" s="45"/>
      <c r="R43" s="91"/>
      <c r="S43" s="92"/>
      <c r="T43" s="92"/>
      <c r="U43" s="92"/>
      <c r="V43" s="92"/>
      <c r="W43" s="44"/>
      <c r="X43" s="44"/>
      <c r="Y43" s="45"/>
      <c r="Z43" s="91"/>
      <c r="AA43" s="92"/>
      <c r="AB43" s="92"/>
      <c r="AC43" s="92"/>
      <c r="AD43" s="92"/>
      <c r="AE43" s="44"/>
      <c r="AF43" s="44"/>
      <c r="AG43" s="45"/>
      <c r="AH43" s="91"/>
      <c r="AI43" s="92"/>
      <c r="AJ43" s="92"/>
      <c r="AK43" s="92"/>
      <c r="AL43" s="92"/>
      <c r="AM43" s="92"/>
      <c r="AN43" s="92"/>
      <c r="AO43" s="93"/>
      <c r="AP43" s="91"/>
      <c r="AQ43" s="92"/>
      <c r="AR43" s="92"/>
      <c r="AS43" s="92"/>
      <c r="AT43" s="92"/>
      <c r="AU43" s="92">
        <f t="shared" si="3"/>
        <v>0</v>
      </c>
      <c r="AV43" s="92">
        <f t="shared" si="3"/>
        <v>0</v>
      </c>
      <c r="AW43" s="93">
        <f t="shared" si="3"/>
        <v>0</v>
      </c>
      <c r="AX43" s="91"/>
      <c r="AY43" s="92"/>
      <c r="AZ43" s="92"/>
      <c r="BA43" s="92"/>
      <c r="BB43" s="92"/>
      <c r="BC43" s="44"/>
      <c r="BD43" s="44"/>
      <c r="BE43" s="45"/>
      <c r="BF43" s="91"/>
      <c r="BG43" s="92"/>
      <c r="BH43" s="92"/>
      <c r="BI43" s="92"/>
      <c r="BJ43" s="92"/>
      <c r="BK43" s="44"/>
      <c r="BL43" s="44"/>
      <c r="BM43" s="45"/>
      <c r="BN43" s="91"/>
      <c r="BO43" s="92"/>
      <c r="BP43" s="92"/>
      <c r="BQ43" s="92"/>
      <c r="BR43" s="92"/>
      <c r="BS43" s="101"/>
      <c r="BT43" s="101"/>
      <c r="BU43" s="102"/>
      <c r="BV43" s="91"/>
      <c r="BW43" s="92"/>
      <c r="BX43" s="92"/>
      <c r="BY43" s="92"/>
      <c r="BZ43" s="92"/>
      <c r="CA43" s="44"/>
      <c r="CB43" s="44"/>
      <c r="CC43" s="45"/>
      <c r="CD43" s="91"/>
      <c r="CE43" s="92"/>
      <c r="CF43" s="92"/>
      <c r="CG43" s="92"/>
      <c r="CH43" s="92"/>
      <c r="CI43" s="92"/>
      <c r="CJ43" s="92"/>
      <c r="CK43" s="93"/>
      <c r="CL43" s="91"/>
      <c r="CM43" s="92"/>
      <c r="CN43" s="92"/>
      <c r="CO43" s="92"/>
      <c r="CP43" s="92"/>
      <c r="CQ43" s="101">
        <f t="shared" si="4"/>
        <v>0</v>
      </c>
      <c r="CR43" s="101">
        <f t="shared" si="4"/>
        <v>0</v>
      </c>
      <c r="CS43" s="102">
        <f t="shared" si="4"/>
        <v>0</v>
      </c>
      <c r="CT43" s="91"/>
      <c r="CU43" s="92"/>
      <c r="CV43" s="92"/>
      <c r="CW43" s="92"/>
      <c r="CX43" s="92"/>
      <c r="CY43" s="44"/>
      <c r="CZ43" s="44"/>
      <c r="DA43" s="45"/>
      <c r="DB43" s="91"/>
      <c r="DC43" s="92"/>
      <c r="DD43" s="92"/>
      <c r="DE43" s="92"/>
      <c r="DF43" s="92"/>
      <c r="DG43" s="101">
        <f t="shared" si="5"/>
        <v>0</v>
      </c>
      <c r="DH43" s="101">
        <f t="shared" si="5"/>
        <v>0</v>
      </c>
      <c r="DI43" s="102">
        <f t="shared" si="5"/>
        <v>0</v>
      </c>
      <c r="DJ43" s="91"/>
      <c r="DK43" s="92"/>
      <c r="DL43" s="92"/>
      <c r="DM43" s="92"/>
      <c r="DN43" s="92"/>
      <c r="DO43" s="101"/>
      <c r="DP43" s="101"/>
      <c r="DQ43" s="102"/>
      <c r="DR43" s="103"/>
      <c r="DS43" s="101"/>
      <c r="DT43" s="101"/>
      <c r="DU43" s="101"/>
      <c r="DV43" s="101"/>
      <c r="DW43" s="101"/>
      <c r="DX43" s="101"/>
      <c r="DY43" s="102"/>
      <c r="DZ43" s="91"/>
      <c r="EA43" s="92"/>
      <c r="EB43" s="92"/>
      <c r="EC43" s="101"/>
      <c r="ED43" s="101"/>
      <c r="EE43" s="101"/>
      <c r="EF43" s="101"/>
      <c r="EG43" s="102"/>
      <c r="EH43" s="101"/>
      <c r="EI43" s="101"/>
      <c r="EJ43" s="101"/>
      <c r="EK43" s="101"/>
      <c r="EL43" s="101"/>
      <c r="EM43" s="101"/>
      <c r="EN43" s="101"/>
      <c r="EO43" s="122"/>
    </row>
    <row r="44" spans="1:145">
      <c r="A44" s="23" t="s">
        <v>56</v>
      </c>
      <c r="B44" s="95" t="s">
        <v>5</v>
      </c>
      <c r="C44" s="96" t="s">
        <v>5</v>
      </c>
      <c r="D44" s="96">
        <v>0</v>
      </c>
      <c r="E44" s="96">
        <v>0</v>
      </c>
      <c r="F44" s="96">
        <v>0</v>
      </c>
      <c r="G44" s="42">
        <v>0</v>
      </c>
      <c r="H44" s="42">
        <v>0</v>
      </c>
      <c r="I44" s="42">
        <v>0</v>
      </c>
      <c r="J44" s="95" t="s">
        <v>5</v>
      </c>
      <c r="K44" s="96" t="s">
        <v>5</v>
      </c>
      <c r="L44" s="96">
        <v>0</v>
      </c>
      <c r="M44" s="96">
        <v>0</v>
      </c>
      <c r="N44" s="96">
        <v>0</v>
      </c>
      <c r="O44" s="42">
        <v>0</v>
      </c>
      <c r="P44" s="42">
        <v>0</v>
      </c>
      <c r="Q44" s="43">
        <v>0</v>
      </c>
      <c r="R44" s="95">
        <v>65</v>
      </c>
      <c r="S44" s="96">
        <v>65</v>
      </c>
      <c r="T44" s="96">
        <v>65.400000000000006</v>
      </c>
      <c r="U44" s="96">
        <v>65.397999999999996</v>
      </c>
      <c r="V44" s="96">
        <v>65</v>
      </c>
      <c r="W44" s="42">
        <v>70.397999999999996</v>
      </c>
      <c r="X44" s="42">
        <v>70.397999999999996</v>
      </c>
      <c r="Y44" s="43">
        <v>50.4</v>
      </c>
      <c r="Z44" s="95" t="s">
        <v>5</v>
      </c>
      <c r="AA44" s="96" t="s">
        <v>5</v>
      </c>
      <c r="AB44" s="96">
        <v>0</v>
      </c>
      <c r="AC44" s="96">
        <v>0</v>
      </c>
      <c r="AD44" s="96">
        <v>0</v>
      </c>
      <c r="AE44" s="42">
        <v>0</v>
      </c>
      <c r="AF44" s="42">
        <v>0</v>
      </c>
      <c r="AG44" s="43">
        <v>0</v>
      </c>
      <c r="AH44" s="95" t="s">
        <v>5</v>
      </c>
      <c r="AI44" s="96" t="s">
        <v>5</v>
      </c>
      <c r="AJ44" s="96">
        <v>0</v>
      </c>
      <c r="AK44" s="96">
        <v>0</v>
      </c>
      <c r="AL44" s="96">
        <v>0</v>
      </c>
      <c r="AM44" s="96">
        <v>0</v>
      </c>
      <c r="AN44" s="96">
        <v>0</v>
      </c>
      <c r="AO44" s="97">
        <v>0</v>
      </c>
      <c r="AP44" s="95">
        <v>65</v>
      </c>
      <c r="AQ44" s="96">
        <v>65</v>
      </c>
      <c r="AR44" s="96">
        <v>65.400000000000006</v>
      </c>
      <c r="AS44" s="96">
        <v>65.397999999999996</v>
      </c>
      <c r="AT44" s="96">
        <v>65</v>
      </c>
      <c r="AU44" s="96">
        <f t="shared" si="3"/>
        <v>70.397999999999996</v>
      </c>
      <c r="AV44" s="96">
        <f t="shared" si="3"/>
        <v>70.397999999999996</v>
      </c>
      <c r="AW44" s="97">
        <f t="shared" si="3"/>
        <v>50.4</v>
      </c>
      <c r="AX44" s="95" t="s">
        <v>5</v>
      </c>
      <c r="AY44" s="96">
        <v>0</v>
      </c>
      <c r="AZ44" s="96">
        <v>0</v>
      </c>
      <c r="BA44" s="96">
        <v>0</v>
      </c>
      <c r="BB44" s="96">
        <v>0</v>
      </c>
      <c r="BC44" s="42">
        <v>0</v>
      </c>
      <c r="BD44" s="42">
        <v>0</v>
      </c>
      <c r="BE44" s="43">
        <v>0</v>
      </c>
      <c r="BF44" s="95" t="s">
        <v>5</v>
      </c>
      <c r="BG44" s="96">
        <v>0</v>
      </c>
      <c r="BH44" s="96">
        <v>0</v>
      </c>
      <c r="BI44" s="96">
        <v>0</v>
      </c>
      <c r="BJ44" s="96">
        <v>0</v>
      </c>
      <c r="BK44" s="42">
        <v>0</v>
      </c>
      <c r="BL44" s="42">
        <v>0</v>
      </c>
      <c r="BM44" s="43">
        <v>0</v>
      </c>
      <c r="BN44" s="95">
        <v>219</v>
      </c>
      <c r="BO44" s="96">
        <v>232.17</v>
      </c>
      <c r="BP44" s="96">
        <v>244.6</v>
      </c>
      <c r="BQ44" s="96">
        <v>250.69499999999999</v>
      </c>
      <c r="BR44" s="96">
        <v>264</v>
      </c>
      <c r="BS44" s="98">
        <v>279.685</v>
      </c>
      <c r="BT44" s="98">
        <v>299.875</v>
      </c>
      <c r="BU44" s="99">
        <v>296.37</v>
      </c>
      <c r="BV44" s="95" t="s">
        <v>5</v>
      </c>
      <c r="BW44" s="96">
        <v>0</v>
      </c>
      <c r="BX44" s="96">
        <v>0</v>
      </c>
      <c r="BY44" s="96">
        <v>0</v>
      </c>
      <c r="BZ44" s="96">
        <v>0</v>
      </c>
      <c r="CA44" s="42">
        <v>0</v>
      </c>
      <c r="CB44" s="42">
        <v>0</v>
      </c>
      <c r="CC44" s="43">
        <v>0</v>
      </c>
      <c r="CD44" s="95" t="s">
        <v>5</v>
      </c>
      <c r="CE44" s="96">
        <v>0</v>
      </c>
      <c r="CF44" s="96">
        <v>0</v>
      </c>
      <c r="CG44" s="96">
        <v>0</v>
      </c>
      <c r="CH44" s="96">
        <v>0</v>
      </c>
      <c r="CI44" s="96">
        <v>0</v>
      </c>
      <c r="CJ44" s="96">
        <v>0</v>
      </c>
      <c r="CK44" s="97">
        <v>0</v>
      </c>
      <c r="CL44" s="95">
        <v>130</v>
      </c>
      <c r="CM44" s="96">
        <v>232.17</v>
      </c>
      <c r="CN44" s="96">
        <v>244.6</v>
      </c>
      <c r="CO44" s="96">
        <v>250.69499999999999</v>
      </c>
      <c r="CP44" s="96">
        <v>264</v>
      </c>
      <c r="CQ44" s="98">
        <f t="shared" si="4"/>
        <v>279.685</v>
      </c>
      <c r="CR44" s="98">
        <f t="shared" si="4"/>
        <v>299.875</v>
      </c>
      <c r="CS44" s="99">
        <f t="shared" si="4"/>
        <v>296.37</v>
      </c>
      <c r="CT44" s="95">
        <v>7</v>
      </c>
      <c r="CU44" s="96">
        <v>12</v>
      </c>
      <c r="CV44" s="96">
        <v>8.85</v>
      </c>
      <c r="CW44" s="96">
        <v>8.02</v>
      </c>
      <c r="CX44" s="96">
        <v>12</v>
      </c>
      <c r="CY44" s="42">
        <v>10.7</v>
      </c>
      <c r="CZ44" s="42">
        <v>11.24</v>
      </c>
      <c r="DA44" s="43">
        <v>13.11</v>
      </c>
      <c r="DB44" s="95">
        <v>123</v>
      </c>
      <c r="DC44" s="96">
        <v>220.17</v>
      </c>
      <c r="DD44" s="96">
        <v>235.75</v>
      </c>
      <c r="DE44" s="96">
        <v>242.67500000000001</v>
      </c>
      <c r="DF44" s="96">
        <v>252</v>
      </c>
      <c r="DG44" s="98">
        <f t="shared" si="5"/>
        <v>268.98500000000001</v>
      </c>
      <c r="DH44" s="98">
        <f t="shared" si="5"/>
        <v>288.63499999999999</v>
      </c>
      <c r="DI44" s="99">
        <f t="shared" si="5"/>
        <v>283.26</v>
      </c>
      <c r="DJ44" s="95">
        <v>160.47999999999999</v>
      </c>
      <c r="DK44" s="96">
        <v>176.89</v>
      </c>
      <c r="DL44" s="96">
        <v>187</v>
      </c>
      <c r="DM44" s="96">
        <v>198.62</v>
      </c>
      <c r="DN44" s="96">
        <v>206.35</v>
      </c>
      <c r="DO44" s="98">
        <v>215.76999999999998</v>
      </c>
      <c r="DP44" s="98">
        <v>229.45999999999998</v>
      </c>
      <c r="DQ44" s="99">
        <v>242.27</v>
      </c>
      <c r="DR44" s="100">
        <v>474.7</v>
      </c>
      <c r="DS44" s="98">
        <v>506.13</v>
      </c>
      <c r="DT44" s="98">
        <v>499.18</v>
      </c>
      <c r="DU44" s="98">
        <v>501.4</v>
      </c>
      <c r="DV44" s="98">
        <v>558.9</v>
      </c>
      <c r="DW44" s="98">
        <v>368.18181818181819</v>
      </c>
      <c r="DX44" s="98">
        <v>360.5</v>
      </c>
      <c r="DY44" s="99">
        <v>354.59016393442624</v>
      </c>
      <c r="DZ44" s="95" t="s">
        <v>5</v>
      </c>
      <c r="EA44" s="96" t="s">
        <v>5</v>
      </c>
      <c r="EB44" s="96" t="s">
        <v>5</v>
      </c>
      <c r="EC44" s="98">
        <v>0</v>
      </c>
      <c r="ED44" s="98">
        <v>0</v>
      </c>
      <c r="EE44" s="98">
        <v>0</v>
      </c>
      <c r="EF44" s="98">
        <v>0</v>
      </c>
      <c r="EG44" s="99">
        <v>0</v>
      </c>
      <c r="EH44" s="98">
        <v>474.7</v>
      </c>
      <c r="EI44" s="98">
        <v>506.13</v>
      </c>
      <c r="EJ44" s="98">
        <v>499.18</v>
      </c>
      <c r="EK44" s="98">
        <v>501.4</v>
      </c>
      <c r="EL44" s="98">
        <v>558.9</v>
      </c>
      <c r="EM44" s="98">
        <v>368.18181818181819</v>
      </c>
      <c r="EN44" s="98">
        <v>360.5</v>
      </c>
      <c r="EO44" s="121">
        <v>354.59016393442624</v>
      </c>
    </row>
    <row r="45" spans="1:145">
      <c r="A45" s="23" t="s">
        <v>57</v>
      </c>
      <c r="B45" s="91" t="s">
        <v>5</v>
      </c>
      <c r="C45" s="92">
        <v>0</v>
      </c>
      <c r="D45" s="92">
        <v>0</v>
      </c>
      <c r="E45" s="92">
        <v>0</v>
      </c>
      <c r="F45" s="92">
        <v>0</v>
      </c>
      <c r="G45" s="44">
        <v>0</v>
      </c>
      <c r="H45" s="44">
        <v>0</v>
      </c>
      <c r="I45" s="44">
        <v>0</v>
      </c>
      <c r="J45" s="91" t="s">
        <v>5</v>
      </c>
      <c r="K45" s="92">
        <v>0</v>
      </c>
      <c r="L45" s="92">
        <v>0</v>
      </c>
      <c r="M45" s="92">
        <v>0</v>
      </c>
      <c r="N45" s="92">
        <v>0</v>
      </c>
      <c r="O45" s="44">
        <v>0</v>
      </c>
      <c r="P45" s="44">
        <v>0</v>
      </c>
      <c r="Q45" s="45">
        <v>0</v>
      </c>
      <c r="R45" s="91" t="s">
        <v>5</v>
      </c>
      <c r="S45" s="92">
        <v>0</v>
      </c>
      <c r="T45" s="92">
        <v>0</v>
      </c>
      <c r="U45" s="92">
        <v>0</v>
      </c>
      <c r="V45" s="92">
        <v>0</v>
      </c>
      <c r="W45" s="44">
        <v>2</v>
      </c>
      <c r="X45" s="44">
        <v>4.5</v>
      </c>
      <c r="Y45" s="45">
        <v>6.806</v>
      </c>
      <c r="Z45" s="91" t="s">
        <v>5</v>
      </c>
      <c r="AA45" s="92">
        <v>0</v>
      </c>
      <c r="AB45" s="92">
        <v>0</v>
      </c>
      <c r="AC45" s="92">
        <v>0</v>
      </c>
      <c r="AD45" s="92">
        <v>0</v>
      </c>
      <c r="AE45" s="44">
        <v>0</v>
      </c>
      <c r="AF45" s="44">
        <v>0</v>
      </c>
      <c r="AG45" s="45">
        <v>0</v>
      </c>
      <c r="AH45" s="91" t="s">
        <v>5</v>
      </c>
      <c r="AI45" s="92">
        <v>0</v>
      </c>
      <c r="AJ45" s="92">
        <v>0</v>
      </c>
      <c r="AK45" s="92">
        <v>0</v>
      </c>
      <c r="AL45" s="92">
        <v>0</v>
      </c>
      <c r="AM45" s="92">
        <v>0</v>
      </c>
      <c r="AN45" s="92">
        <v>0</v>
      </c>
      <c r="AO45" s="93">
        <v>0</v>
      </c>
      <c r="AP45" s="91">
        <v>0</v>
      </c>
      <c r="AQ45" s="92">
        <v>0</v>
      </c>
      <c r="AR45" s="92">
        <v>0</v>
      </c>
      <c r="AS45" s="92">
        <v>0</v>
      </c>
      <c r="AT45" s="92">
        <v>0</v>
      </c>
      <c r="AU45" s="92">
        <f t="shared" si="3"/>
        <v>2</v>
      </c>
      <c r="AV45" s="92">
        <f t="shared" si="3"/>
        <v>4.5</v>
      </c>
      <c r="AW45" s="93">
        <f t="shared" si="3"/>
        <v>6.806</v>
      </c>
      <c r="AX45" s="91" t="s">
        <v>5</v>
      </c>
      <c r="AY45" s="92">
        <v>0</v>
      </c>
      <c r="AZ45" s="92">
        <v>0</v>
      </c>
      <c r="BA45" s="92">
        <v>0</v>
      </c>
      <c r="BB45" s="92">
        <v>0</v>
      </c>
      <c r="BC45" s="44">
        <v>0</v>
      </c>
      <c r="BD45" s="44">
        <v>0</v>
      </c>
      <c r="BE45" s="45">
        <v>0</v>
      </c>
      <c r="BF45" s="91" t="s">
        <v>5</v>
      </c>
      <c r="BG45" s="92">
        <v>0</v>
      </c>
      <c r="BH45" s="92">
        <v>0</v>
      </c>
      <c r="BI45" s="92">
        <v>0</v>
      </c>
      <c r="BJ45" s="92">
        <v>0</v>
      </c>
      <c r="BK45" s="44">
        <v>0</v>
      </c>
      <c r="BL45" s="44">
        <v>0</v>
      </c>
      <c r="BM45" s="45">
        <v>0</v>
      </c>
      <c r="BN45" s="91" t="s">
        <v>5</v>
      </c>
      <c r="BO45" s="92">
        <v>0</v>
      </c>
      <c r="BP45" s="92">
        <v>0</v>
      </c>
      <c r="BQ45" s="92">
        <v>0</v>
      </c>
      <c r="BR45" s="92">
        <v>0</v>
      </c>
      <c r="BS45" s="101">
        <v>3.5</v>
      </c>
      <c r="BT45" s="101">
        <v>7.875</v>
      </c>
      <c r="BU45" s="102">
        <v>3.4</v>
      </c>
      <c r="BV45" s="91" t="s">
        <v>5</v>
      </c>
      <c r="BW45" s="92">
        <v>0</v>
      </c>
      <c r="BX45" s="92">
        <v>0</v>
      </c>
      <c r="BY45" s="92">
        <v>0</v>
      </c>
      <c r="BZ45" s="92">
        <v>0</v>
      </c>
      <c r="CA45" s="44">
        <v>0</v>
      </c>
      <c r="CB45" s="44">
        <v>0</v>
      </c>
      <c r="CC45" s="45">
        <v>0</v>
      </c>
      <c r="CD45" s="91" t="s">
        <v>5</v>
      </c>
      <c r="CE45" s="92">
        <v>0</v>
      </c>
      <c r="CF45" s="92">
        <v>0</v>
      </c>
      <c r="CG45" s="92">
        <v>0</v>
      </c>
      <c r="CH45" s="92">
        <v>0</v>
      </c>
      <c r="CI45" s="92">
        <v>0</v>
      </c>
      <c r="CJ45" s="92">
        <v>0</v>
      </c>
      <c r="CK45" s="93">
        <v>0</v>
      </c>
      <c r="CL45" s="91" t="s">
        <v>5</v>
      </c>
      <c r="CM45" s="92">
        <v>0</v>
      </c>
      <c r="CN45" s="92">
        <v>0</v>
      </c>
      <c r="CO45" s="92">
        <v>0</v>
      </c>
      <c r="CP45" s="92">
        <v>0</v>
      </c>
      <c r="CQ45" s="101">
        <f t="shared" si="4"/>
        <v>3.5</v>
      </c>
      <c r="CR45" s="101">
        <f t="shared" si="4"/>
        <v>7.875</v>
      </c>
      <c r="CS45" s="102">
        <f t="shared" si="4"/>
        <v>3.4</v>
      </c>
      <c r="CT45" s="91" t="s">
        <v>5</v>
      </c>
      <c r="CU45" s="92">
        <v>0</v>
      </c>
      <c r="CV45" s="92">
        <v>0</v>
      </c>
      <c r="CW45" s="92">
        <v>0</v>
      </c>
      <c r="CX45" s="92">
        <v>0</v>
      </c>
      <c r="CY45" s="44">
        <v>0</v>
      </c>
      <c r="CZ45" s="44">
        <v>0</v>
      </c>
      <c r="DA45" s="45">
        <v>0</v>
      </c>
      <c r="DB45" s="91" t="s">
        <v>89</v>
      </c>
      <c r="DC45" s="92">
        <v>0</v>
      </c>
      <c r="DD45" s="92">
        <v>0</v>
      </c>
      <c r="DE45" s="92">
        <v>0</v>
      </c>
      <c r="DF45" s="92">
        <v>0</v>
      </c>
      <c r="DG45" s="101">
        <f t="shared" si="5"/>
        <v>3.5</v>
      </c>
      <c r="DH45" s="101">
        <f t="shared" si="5"/>
        <v>7.875</v>
      </c>
      <c r="DI45" s="102">
        <f t="shared" si="5"/>
        <v>3.4</v>
      </c>
      <c r="DJ45" s="91">
        <v>1143.31</v>
      </c>
      <c r="DK45" s="92">
        <v>1237.58</v>
      </c>
      <c r="DL45" s="92">
        <v>1339.62</v>
      </c>
      <c r="DM45" s="92">
        <v>1301.48</v>
      </c>
      <c r="DN45" s="92">
        <v>1365.05</v>
      </c>
      <c r="DO45" s="101">
        <v>1419.27</v>
      </c>
      <c r="DP45" s="101">
        <v>1471.6599999999999</v>
      </c>
      <c r="DQ45" s="102">
        <v>1496.98</v>
      </c>
      <c r="DR45" s="103">
        <v>1247.5</v>
      </c>
      <c r="DS45" s="101">
        <v>1238.51</v>
      </c>
      <c r="DT45" s="101">
        <v>1282.8599999999999</v>
      </c>
      <c r="DU45" s="101">
        <v>1216.5612260142025</v>
      </c>
      <c r="DV45" s="101">
        <v>1166.5999999999999</v>
      </c>
      <c r="DW45" s="101">
        <v>1131.5771471482763</v>
      </c>
      <c r="DX45" s="101">
        <v>1051.0197050147492</v>
      </c>
      <c r="DY45" s="102">
        <v>1111.6113272727275</v>
      </c>
      <c r="DZ45" s="91" t="s">
        <v>5</v>
      </c>
      <c r="EA45" s="92" t="s">
        <v>5</v>
      </c>
      <c r="EB45" s="92" t="s">
        <v>5</v>
      </c>
      <c r="EC45" s="101">
        <v>0.80405405405405406</v>
      </c>
      <c r="ED45" s="101">
        <v>1</v>
      </c>
      <c r="EE45" s="101">
        <v>0.95819817893431902</v>
      </c>
      <c r="EF45" s="101">
        <v>0.97539673763951562</v>
      </c>
      <c r="EG45" s="102">
        <v>0.76987694678477769</v>
      </c>
      <c r="EH45" s="101">
        <v>1247.5</v>
      </c>
      <c r="EI45" s="101">
        <v>1238.51</v>
      </c>
      <c r="EJ45" s="101">
        <v>1282.8599999999999</v>
      </c>
      <c r="EK45" s="101">
        <v>1217.3652800682564</v>
      </c>
      <c r="EL45" s="101">
        <v>1167.5999999999999</v>
      </c>
      <c r="EM45" s="101">
        <v>1132.5353453272105</v>
      </c>
      <c r="EN45" s="101">
        <v>1051.9951017523888</v>
      </c>
      <c r="EO45" s="122">
        <v>1112.3812042195123</v>
      </c>
    </row>
    <row r="46" spans="1:145">
      <c r="A46" s="23" t="s">
        <v>58</v>
      </c>
      <c r="B46" s="95" t="s">
        <v>5</v>
      </c>
      <c r="C46" s="96">
        <v>0</v>
      </c>
      <c r="D46" s="96">
        <v>0</v>
      </c>
      <c r="E46" s="96">
        <v>0</v>
      </c>
      <c r="F46" s="96">
        <v>0</v>
      </c>
      <c r="G46" s="42">
        <v>0</v>
      </c>
      <c r="H46" s="42">
        <v>0</v>
      </c>
      <c r="I46" s="42">
        <v>0</v>
      </c>
      <c r="J46" s="95" t="s">
        <v>5</v>
      </c>
      <c r="K46" s="96">
        <v>0</v>
      </c>
      <c r="L46" s="96">
        <v>0</v>
      </c>
      <c r="M46" s="96">
        <v>0</v>
      </c>
      <c r="N46" s="96">
        <v>0</v>
      </c>
      <c r="O46" s="42">
        <v>0</v>
      </c>
      <c r="P46" s="42">
        <v>0</v>
      </c>
      <c r="Q46" s="43">
        <v>0</v>
      </c>
      <c r="R46" s="95" t="s">
        <v>5</v>
      </c>
      <c r="S46" s="96">
        <v>0</v>
      </c>
      <c r="T46" s="96">
        <v>0</v>
      </c>
      <c r="U46" s="96">
        <v>0</v>
      </c>
      <c r="V46" s="96">
        <v>0</v>
      </c>
      <c r="W46" s="42">
        <v>0</v>
      </c>
      <c r="X46" s="42">
        <v>0</v>
      </c>
      <c r="Y46" s="43">
        <v>0</v>
      </c>
      <c r="Z46" s="95" t="s">
        <v>5</v>
      </c>
      <c r="AA46" s="96">
        <v>0</v>
      </c>
      <c r="AB46" s="96">
        <v>0</v>
      </c>
      <c r="AC46" s="96">
        <v>0</v>
      </c>
      <c r="AD46" s="96">
        <v>0</v>
      </c>
      <c r="AE46" s="42">
        <v>0</v>
      </c>
      <c r="AF46" s="42">
        <v>0</v>
      </c>
      <c r="AG46" s="43">
        <v>0</v>
      </c>
      <c r="AH46" s="95" t="s">
        <v>5</v>
      </c>
      <c r="AI46" s="96">
        <v>0</v>
      </c>
      <c r="AJ46" s="96">
        <v>0</v>
      </c>
      <c r="AK46" s="96">
        <v>0</v>
      </c>
      <c r="AL46" s="96">
        <v>0</v>
      </c>
      <c r="AM46" s="96">
        <v>0</v>
      </c>
      <c r="AN46" s="96">
        <v>0</v>
      </c>
      <c r="AO46" s="97">
        <v>0</v>
      </c>
      <c r="AP46" s="95">
        <v>0</v>
      </c>
      <c r="AQ46" s="96">
        <v>0</v>
      </c>
      <c r="AR46" s="96">
        <v>0</v>
      </c>
      <c r="AS46" s="96">
        <v>0</v>
      </c>
      <c r="AT46" s="96">
        <v>0</v>
      </c>
      <c r="AU46" s="96">
        <f t="shared" si="3"/>
        <v>0</v>
      </c>
      <c r="AV46" s="96">
        <f t="shared" si="3"/>
        <v>0</v>
      </c>
      <c r="AW46" s="97">
        <f t="shared" si="3"/>
        <v>0</v>
      </c>
      <c r="AX46" s="95" t="s">
        <v>5</v>
      </c>
      <c r="AY46" s="96">
        <v>0</v>
      </c>
      <c r="AZ46" s="96">
        <v>0</v>
      </c>
      <c r="BA46" s="96">
        <v>0</v>
      </c>
      <c r="BB46" s="96">
        <v>0</v>
      </c>
      <c r="BC46" s="42">
        <v>0</v>
      </c>
      <c r="BD46" s="42">
        <v>0</v>
      </c>
      <c r="BE46" s="43">
        <v>0</v>
      </c>
      <c r="BF46" s="95" t="s">
        <v>5</v>
      </c>
      <c r="BG46" s="96">
        <v>0</v>
      </c>
      <c r="BH46" s="96">
        <v>0</v>
      </c>
      <c r="BI46" s="96">
        <v>0</v>
      </c>
      <c r="BJ46" s="96">
        <v>0</v>
      </c>
      <c r="BK46" s="42">
        <v>0</v>
      </c>
      <c r="BL46" s="42">
        <v>0</v>
      </c>
      <c r="BM46" s="43">
        <v>0</v>
      </c>
      <c r="BN46" s="95" t="s">
        <v>5</v>
      </c>
      <c r="BO46" s="96">
        <v>0</v>
      </c>
      <c r="BP46" s="96">
        <v>0</v>
      </c>
      <c r="BQ46" s="96">
        <v>0</v>
      </c>
      <c r="BR46" s="96">
        <v>0</v>
      </c>
      <c r="BS46" s="98">
        <v>0</v>
      </c>
      <c r="BT46" s="98">
        <v>0</v>
      </c>
      <c r="BU46" s="99">
        <v>0</v>
      </c>
      <c r="BV46" s="95" t="s">
        <v>5</v>
      </c>
      <c r="BW46" s="96">
        <v>0</v>
      </c>
      <c r="BX46" s="96">
        <v>0</v>
      </c>
      <c r="BY46" s="96">
        <v>0</v>
      </c>
      <c r="BZ46" s="96">
        <v>0</v>
      </c>
      <c r="CA46" s="42">
        <v>0</v>
      </c>
      <c r="CB46" s="42">
        <v>0</v>
      </c>
      <c r="CC46" s="43">
        <v>0</v>
      </c>
      <c r="CD46" s="95" t="s">
        <v>5</v>
      </c>
      <c r="CE46" s="96">
        <v>0</v>
      </c>
      <c r="CF46" s="96">
        <v>0</v>
      </c>
      <c r="CG46" s="96">
        <v>0</v>
      </c>
      <c r="CH46" s="96">
        <v>0</v>
      </c>
      <c r="CI46" s="96">
        <v>0</v>
      </c>
      <c r="CJ46" s="96">
        <v>0</v>
      </c>
      <c r="CK46" s="97">
        <v>0</v>
      </c>
      <c r="CL46" s="95" t="s">
        <v>5</v>
      </c>
      <c r="CM46" s="96">
        <v>0</v>
      </c>
      <c r="CN46" s="96">
        <v>0</v>
      </c>
      <c r="CO46" s="96">
        <v>0</v>
      </c>
      <c r="CP46" s="96">
        <v>0</v>
      </c>
      <c r="CQ46" s="98">
        <f t="shared" si="4"/>
        <v>0</v>
      </c>
      <c r="CR46" s="98">
        <f t="shared" si="4"/>
        <v>0</v>
      </c>
      <c r="CS46" s="99">
        <f t="shared" si="4"/>
        <v>0</v>
      </c>
      <c r="CT46" s="95" t="s">
        <v>5</v>
      </c>
      <c r="CU46" s="96">
        <v>0</v>
      </c>
      <c r="CV46" s="96">
        <v>0</v>
      </c>
      <c r="CW46" s="96">
        <v>0</v>
      </c>
      <c r="CX46" s="96">
        <v>0</v>
      </c>
      <c r="CY46" s="42">
        <v>0</v>
      </c>
      <c r="CZ46" s="42">
        <v>0</v>
      </c>
      <c r="DA46" s="43">
        <v>0</v>
      </c>
      <c r="DB46" s="95" t="s">
        <v>89</v>
      </c>
      <c r="DC46" s="96">
        <v>0</v>
      </c>
      <c r="DD46" s="96">
        <v>0</v>
      </c>
      <c r="DE46" s="96">
        <v>0</v>
      </c>
      <c r="DF46" s="96">
        <v>0</v>
      </c>
      <c r="DG46" s="98">
        <f t="shared" si="5"/>
        <v>0</v>
      </c>
      <c r="DH46" s="98">
        <f t="shared" si="5"/>
        <v>0</v>
      </c>
      <c r="DI46" s="99">
        <f t="shared" si="5"/>
        <v>0</v>
      </c>
      <c r="DJ46" s="95">
        <v>3070</v>
      </c>
      <c r="DK46" s="96">
        <v>3329.74</v>
      </c>
      <c r="DL46" s="96">
        <v>3906</v>
      </c>
      <c r="DM46" s="96">
        <v>4139</v>
      </c>
      <c r="DN46" s="96">
        <v>4594.84</v>
      </c>
      <c r="DO46" s="98">
        <v>5189.5099999999993</v>
      </c>
      <c r="DP46" s="98">
        <v>5163.630000000001</v>
      </c>
      <c r="DQ46" s="99">
        <v>5548.24</v>
      </c>
      <c r="DR46" s="100">
        <v>11094.5</v>
      </c>
      <c r="DS46" s="98">
        <v>11708.59</v>
      </c>
      <c r="DT46" s="98">
        <v>13365.5</v>
      </c>
      <c r="DU46" s="98">
        <v>13754.781867564145</v>
      </c>
      <c r="DV46" s="98">
        <v>14334.7</v>
      </c>
      <c r="DW46" s="98">
        <v>14510.97767219697</v>
      </c>
      <c r="DX46" s="98">
        <v>13764.525547445257</v>
      </c>
      <c r="DY46" s="99">
        <v>15135.136153254154</v>
      </c>
      <c r="DZ46" s="95" t="s">
        <v>5</v>
      </c>
      <c r="EA46" s="96" t="s">
        <v>5</v>
      </c>
      <c r="EB46" s="96" t="s">
        <v>5</v>
      </c>
      <c r="EC46" s="98">
        <v>11.777777777777779</v>
      </c>
      <c r="ED46" s="98">
        <v>6.1</v>
      </c>
      <c r="EE46" s="98">
        <v>4.3535560319322713</v>
      </c>
      <c r="EF46" s="98">
        <v>4.4566357279207178</v>
      </c>
      <c r="EG46" s="99">
        <v>2.2115512899142438</v>
      </c>
      <c r="EH46" s="98">
        <v>11094.5</v>
      </c>
      <c r="EI46" s="98">
        <v>11708.59</v>
      </c>
      <c r="EJ46" s="98">
        <v>13365.5</v>
      </c>
      <c r="EK46" s="98">
        <v>13766.559645341922</v>
      </c>
      <c r="EL46" s="98">
        <v>14340.800000000001</v>
      </c>
      <c r="EM46" s="98">
        <v>14515.331228228903</v>
      </c>
      <c r="EN46" s="98">
        <v>13768.982183173177</v>
      </c>
      <c r="EO46" s="121">
        <v>15137.347704544069</v>
      </c>
    </row>
    <row r="47" spans="1:145">
      <c r="A47" s="23" t="s">
        <v>59</v>
      </c>
      <c r="B47" s="91" t="s">
        <v>5</v>
      </c>
      <c r="C47" s="92">
        <v>0</v>
      </c>
      <c r="D47" s="92">
        <v>0</v>
      </c>
      <c r="E47" s="92">
        <v>0</v>
      </c>
      <c r="F47" s="92">
        <v>0</v>
      </c>
      <c r="G47" s="44">
        <v>0</v>
      </c>
      <c r="H47" s="44">
        <v>0</v>
      </c>
      <c r="I47" s="44">
        <v>0</v>
      </c>
      <c r="J47" s="91">
        <v>320</v>
      </c>
      <c r="K47" s="92">
        <v>135</v>
      </c>
      <c r="L47" s="92">
        <v>135</v>
      </c>
      <c r="M47" s="92">
        <v>135</v>
      </c>
      <c r="N47" s="92">
        <v>135</v>
      </c>
      <c r="O47" s="44">
        <v>135</v>
      </c>
      <c r="P47" s="44">
        <v>135</v>
      </c>
      <c r="Q47" s="45">
        <v>582</v>
      </c>
      <c r="R47" s="91" t="s">
        <v>5</v>
      </c>
      <c r="S47" s="92">
        <v>0</v>
      </c>
      <c r="T47" s="92">
        <v>2.0499999999999998</v>
      </c>
      <c r="U47" s="92">
        <v>18.53</v>
      </c>
      <c r="V47" s="92">
        <v>19</v>
      </c>
      <c r="W47" s="44">
        <v>5.1538000000000004</v>
      </c>
      <c r="X47" s="44">
        <v>5.4649999999999999</v>
      </c>
      <c r="Y47" s="45">
        <v>14.28</v>
      </c>
      <c r="Z47" s="91">
        <v>600</v>
      </c>
      <c r="AA47" s="92">
        <v>600.4</v>
      </c>
      <c r="AB47" s="92">
        <v>1171.9000000000001</v>
      </c>
      <c r="AC47" s="92">
        <v>1408.4</v>
      </c>
      <c r="AD47" s="92">
        <v>1658</v>
      </c>
      <c r="AE47" s="44">
        <v>1908.4</v>
      </c>
      <c r="AF47" s="44">
        <v>2158.4</v>
      </c>
      <c r="AG47" s="45">
        <v>1908.4</v>
      </c>
      <c r="AH47" s="91" t="s">
        <v>5</v>
      </c>
      <c r="AI47" s="92">
        <v>0</v>
      </c>
      <c r="AJ47" s="92">
        <v>0</v>
      </c>
      <c r="AK47" s="92">
        <v>0</v>
      </c>
      <c r="AL47" s="92">
        <v>0</v>
      </c>
      <c r="AM47" s="92">
        <v>0</v>
      </c>
      <c r="AN47" s="92">
        <v>0</v>
      </c>
      <c r="AO47" s="93">
        <v>0</v>
      </c>
      <c r="AP47" s="91">
        <v>920</v>
      </c>
      <c r="AQ47" s="92">
        <v>735.4</v>
      </c>
      <c r="AR47" s="92">
        <v>1308.95</v>
      </c>
      <c r="AS47" s="92">
        <v>1561.93</v>
      </c>
      <c r="AT47" s="92">
        <v>1812</v>
      </c>
      <c r="AU47" s="92">
        <f t="shared" si="3"/>
        <v>2048.5538000000001</v>
      </c>
      <c r="AV47" s="92">
        <f t="shared" si="3"/>
        <v>2298.8650000000002</v>
      </c>
      <c r="AW47" s="93">
        <f t="shared" si="3"/>
        <v>2504.6800000000003</v>
      </c>
      <c r="AX47" s="91" t="s">
        <v>5</v>
      </c>
      <c r="AY47" s="92">
        <v>0</v>
      </c>
      <c r="AZ47" s="92">
        <v>0</v>
      </c>
      <c r="BA47" s="92">
        <v>0</v>
      </c>
      <c r="BB47" s="92">
        <v>0</v>
      </c>
      <c r="BC47" s="44">
        <v>0</v>
      </c>
      <c r="BD47" s="44">
        <v>0</v>
      </c>
      <c r="BE47" s="45">
        <v>0</v>
      </c>
      <c r="BF47" s="91">
        <v>1514</v>
      </c>
      <c r="BG47" s="92">
        <v>979.93</v>
      </c>
      <c r="BH47" s="92">
        <v>781.47</v>
      </c>
      <c r="BI47" s="92">
        <v>818.48</v>
      </c>
      <c r="BJ47" s="92">
        <v>793</v>
      </c>
      <c r="BK47" s="44">
        <v>379.88</v>
      </c>
      <c r="BL47" s="44">
        <v>423.54</v>
      </c>
      <c r="BM47" s="45">
        <v>46.6</v>
      </c>
      <c r="BN47" s="91" t="s">
        <v>5</v>
      </c>
      <c r="BO47" s="92">
        <v>0</v>
      </c>
      <c r="BP47" s="92">
        <v>3.59</v>
      </c>
      <c r="BQ47" s="92">
        <v>32.427500000000002</v>
      </c>
      <c r="BR47" s="92">
        <v>32</v>
      </c>
      <c r="BS47" s="101">
        <v>37.019149999999996</v>
      </c>
      <c r="BT47" s="101">
        <v>37.572499999999998</v>
      </c>
      <c r="BU47" s="102">
        <v>128.97</v>
      </c>
      <c r="BV47" s="91">
        <v>3682</v>
      </c>
      <c r="BW47" s="92">
        <v>3951.84</v>
      </c>
      <c r="BX47" s="92">
        <v>3798.99</v>
      </c>
      <c r="BY47" s="92">
        <v>4354.8900000000003</v>
      </c>
      <c r="BZ47" s="92">
        <v>5321</v>
      </c>
      <c r="CA47" s="44">
        <v>3982.3399999999997</v>
      </c>
      <c r="CB47" s="44">
        <v>4571.0599999999995</v>
      </c>
      <c r="CC47" s="45">
        <v>3535.7300000000005</v>
      </c>
      <c r="CD47" s="91" t="s">
        <v>5</v>
      </c>
      <c r="CE47" s="92">
        <v>0</v>
      </c>
      <c r="CF47" s="92">
        <v>0</v>
      </c>
      <c r="CG47" s="92">
        <v>0</v>
      </c>
      <c r="CH47" s="92">
        <v>0</v>
      </c>
      <c r="CI47" s="92">
        <v>0</v>
      </c>
      <c r="CJ47" s="92">
        <v>0</v>
      </c>
      <c r="CK47" s="93">
        <v>0</v>
      </c>
      <c r="CL47" s="91">
        <v>5476</v>
      </c>
      <c r="CM47" s="92">
        <v>4931.7700000000004</v>
      </c>
      <c r="CN47" s="92">
        <v>4584.05</v>
      </c>
      <c r="CO47" s="92">
        <v>5205.7975000000006</v>
      </c>
      <c r="CP47" s="92">
        <v>6146</v>
      </c>
      <c r="CQ47" s="101">
        <f t="shared" si="4"/>
        <v>4399.2391499999994</v>
      </c>
      <c r="CR47" s="101">
        <f t="shared" si="4"/>
        <v>5032.1724999999997</v>
      </c>
      <c r="CS47" s="102">
        <f t="shared" si="4"/>
        <v>3711.3000000000006</v>
      </c>
      <c r="CT47" s="91">
        <v>322</v>
      </c>
      <c r="CU47" s="92">
        <v>260</v>
      </c>
      <c r="CV47" s="92">
        <v>230.75</v>
      </c>
      <c r="CW47" s="92">
        <v>229.89</v>
      </c>
      <c r="CX47" s="92">
        <v>238</v>
      </c>
      <c r="CY47" s="44">
        <v>181.916</v>
      </c>
      <c r="CZ47" s="44">
        <v>205.57600000000002</v>
      </c>
      <c r="DA47" s="45">
        <v>122.17</v>
      </c>
      <c r="DB47" s="91">
        <v>5154</v>
      </c>
      <c r="DC47" s="92">
        <v>4671.7700000000004</v>
      </c>
      <c r="DD47" s="92">
        <v>4353.3</v>
      </c>
      <c r="DE47" s="92">
        <v>4975.9075000000003</v>
      </c>
      <c r="DF47" s="92">
        <v>5908</v>
      </c>
      <c r="DG47" s="101">
        <f t="shared" si="5"/>
        <v>4217.3231499999993</v>
      </c>
      <c r="DH47" s="101">
        <f t="shared" si="5"/>
        <v>4826.5964999999997</v>
      </c>
      <c r="DI47" s="102">
        <f t="shared" si="5"/>
        <v>3589.1300000000006</v>
      </c>
      <c r="DJ47" s="91">
        <v>1325.35</v>
      </c>
      <c r="DK47" s="92">
        <v>19295.84</v>
      </c>
      <c r="DL47" s="92">
        <v>21076.799999999999</v>
      </c>
      <c r="DM47" s="92">
        <v>23015.49</v>
      </c>
      <c r="DN47" s="92">
        <v>23144.22</v>
      </c>
      <c r="DO47" s="101">
        <v>1818.54</v>
      </c>
      <c r="DP47" s="101">
        <v>1594.96</v>
      </c>
      <c r="DQ47" s="102">
        <v>1691.98</v>
      </c>
      <c r="DR47" s="103">
        <v>1374.2</v>
      </c>
      <c r="DS47" s="101">
        <v>1447.72</v>
      </c>
      <c r="DT47" s="101">
        <v>1530.43</v>
      </c>
      <c r="DU47" s="101">
        <v>1586.6991164709329</v>
      </c>
      <c r="DV47" s="101">
        <v>1613.2</v>
      </c>
      <c r="DW47" s="101">
        <v>1445.9439254491388</v>
      </c>
      <c r="DX47" s="101">
        <v>1560.6113422753085</v>
      </c>
      <c r="DY47" s="102">
        <v>1556.5576393816887</v>
      </c>
      <c r="DZ47" s="91" t="s">
        <v>5</v>
      </c>
      <c r="EA47" s="92" t="s">
        <v>5</v>
      </c>
      <c r="EB47" s="92" t="s">
        <v>5</v>
      </c>
      <c r="EC47" s="101">
        <v>3.1982942430703619E-2</v>
      </c>
      <c r="ED47" s="101">
        <v>0</v>
      </c>
      <c r="EE47" s="101">
        <v>2.8923886028366524E-2</v>
      </c>
      <c r="EF47" s="101">
        <v>2.9866782901263319E-2</v>
      </c>
      <c r="EG47" s="102">
        <v>2.1487467233313733E-2</v>
      </c>
      <c r="EH47" s="101">
        <v>1374.2</v>
      </c>
      <c r="EI47" s="101">
        <v>1447.72</v>
      </c>
      <c r="EJ47" s="101">
        <v>1530.43</v>
      </c>
      <c r="EK47" s="101">
        <v>1586.7310994133636</v>
      </c>
      <c r="EL47" s="101">
        <v>1613.2</v>
      </c>
      <c r="EM47" s="101">
        <v>1445.9728493351672</v>
      </c>
      <c r="EN47" s="101">
        <v>1560.6412090582098</v>
      </c>
      <c r="EO47" s="122">
        <v>1556.579126848922</v>
      </c>
    </row>
    <row r="48" spans="1:145">
      <c r="A48" s="23" t="s">
        <v>60</v>
      </c>
      <c r="B48" s="95" t="s">
        <v>5</v>
      </c>
      <c r="C48" s="96">
        <v>0</v>
      </c>
      <c r="D48" s="96">
        <v>0</v>
      </c>
      <c r="E48" s="96">
        <v>0</v>
      </c>
      <c r="F48" s="96">
        <v>0</v>
      </c>
      <c r="G48" s="42">
        <v>0</v>
      </c>
      <c r="H48" s="42">
        <v>0</v>
      </c>
      <c r="I48" s="42">
        <v>0</v>
      </c>
      <c r="J48" s="95" t="s">
        <v>5</v>
      </c>
      <c r="K48" s="96">
        <v>0</v>
      </c>
      <c r="L48" s="96">
        <v>0</v>
      </c>
      <c r="M48" s="96">
        <v>0</v>
      </c>
      <c r="N48" s="96">
        <v>0</v>
      </c>
      <c r="O48" s="42">
        <v>0</v>
      </c>
      <c r="P48" s="42">
        <v>0</v>
      </c>
      <c r="Q48" s="43">
        <v>0</v>
      </c>
      <c r="R48" s="95" t="s">
        <v>5</v>
      </c>
      <c r="S48" s="96">
        <v>0</v>
      </c>
      <c r="T48" s="96">
        <v>0</v>
      </c>
      <c r="U48" s="96">
        <v>0</v>
      </c>
      <c r="V48" s="96">
        <v>0</v>
      </c>
      <c r="W48" s="42">
        <v>0</v>
      </c>
      <c r="X48" s="42">
        <v>0</v>
      </c>
      <c r="Y48" s="43">
        <v>4</v>
      </c>
      <c r="Z48" s="95" t="s">
        <v>5</v>
      </c>
      <c r="AA48" s="96">
        <v>0</v>
      </c>
      <c r="AB48" s="96">
        <v>0</v>
      </c>
      <c r="AC48" s="96">
        <v>0</v>
      </c>
      <c r="AD48" s="96">
        <v>0</v>
      </c>
      <c r="AE48" s="42">
        <v>0</v>
      </c>
      <c r="AF48" s="42">
        <v>0</v>
      </c>
      <c r="AG48" s="43">
        <v>0</v>
      </c>
      <c r="AH48" s="95" t="s">
        <v>5</v>
      </c>
      <c r="AI48" s="96">
        <v>0</v>
      </c>
      <c r="AJ48" s="96">
        <v>0</v>
      </c>
      <c r="AK48" s="96">
        <v>0</v>
      </c>
      <c r="AL48" s="96">
        <v>0</v>
      </c>
      <c r="AM48" s="96">
        <v>0</v>
      </c>
      <c r="AN48" s="96">
        <v>0</v>
      </c>
      <c r="AO48" s="97">
        <v>0</v>
      </c>
      <c r="AP48" s="95">
        <v>0</v>
      </c>
      <c r="AQ48" s="96">
        <v>0</v>
      </c>
      <c r="AR48" s="96">
        <v>0</v>
      </c>
      <c r="AS48" s="96">
        <v>0</v>
      </c>
      <c r="AT48" s="96">
        <v>0</v>
      </c>
      <c r="AU48" s="96">
        <f t="shared" si="3"/>
        <v>0</v>
      </c>
      <c r="AV48" s="96">
        <f t="shared" si="3"/>
        <v>0</v>
      </c>
      <c r="AW48" s="97">
        <f t="shared" si="3"/>
        <v>4</v>
      </c>
      <c r="AX48" s="95" t="s">
        <v>5</v>
      </c>
      <c r="AY48" s="96">
        <v>0</v>
      </c>
      <c r="AZ48" s="96">
        <v>0</v>
      </c>
      <c r="BA48" s="96">
        <v>0</v>
      </c>
      <c r="BB48" s="96">
        <v>0</v>
      </c>
      <c r="BC48" s="42">
        <v>0</v>
      </c>
      <c r="BD48" s="42">
        <v>0</v>
      </c>
      <c r="BE48" s="43">
        <v>0</v>
      </c>
      <c r="BF48" s="95" t="s">
        <v>5</v>
      </c>
      <c r="BG48" s="96">
        <v>0</v>
      </c>
      <c r="BH48" s="96">
        <v>0</v>
      </c>
      <c r="BI48" s="96">
        <v>0</v>
      </c>
      <c r="BJ48" s="96">
        <v>0</v>
      </c>
      <c r="BK48" s="42">
        <v>0</v>
      </c>
      <c r="BL48" s="42">
        <v>0</v>
      </c>
      <c r="BM48" s="43">
        <v>0</v>
      </c>
      <c r="BN48" s="95" t="s">
        <v>5</v>
      </c>
      <c r="BO48" s="96">
        <v>0</v>
      </c>
      <c r="BP48" s="96">
        <v>0</v>
      </c>
      <c r="BQ48" s="96">
        <v>0</v>
      </c>
      <c r="BR48" s="96">
        <v>0</v>
      </c>
      <c r="BS48" s="98">
        <v>0</v>
      </c>
      <c r="BT48" s="98">
        <v>0</v>
      </c>
      <c r="BU48" s="99">
        <v>4.25</v>
      </c>
      <c r="BV48" s="95" t="s">
        <v>5</v>
      </c>
      <c r="BW48" s="96">
        <v>0</v>
      </c>
      <c r="BX48" s="96">
        <v>0</v>
      </c>
      <c r="BY48" s="96">
        <v>0</v>
      </c>
      <c r="BZ48" s="96">
        <v>0</v>
      </c>
      <c r="CA48" s="42">
        <v>0</v>
      </c>
      <c r="CB48" s="42">
        <v>0</v>
      </c>
      <c r="CC48" s="43">
        <v>0</v>
      </c>
      <c r="CD48" s="95" t="s">
        <v>5</v>
      </c>
      <c r="CE48" s="96">
        <v>0</v>
      </c>
      <c r="CF48" s="96">
        <v>0</v>
      </c>
      <c r="CG48" s="96">
        <v>0</v>
      </c>
      <c r="CH48" s="96">
        <v>0</v>
      </c>
      <c r="CI48" s="96">
        <v>0</v>
      </c>
      <c r="CJ48" s="96">
        <v>0</v>
      </c>
      <c r="CK48" s="97">
        <v>0</v>
      </c>
      <c r="CL48" s="95" t="s">
        <v>5</v>
      </c>
      <c r="CM48" s="96">
        <v>0</v>
      </c>
      <c r="CN48" s="96">
        <v>0</v>
      </c>
      <c r="CO48" s="96">
        <v>0</v>
      </c>
      <c r="CP48" s="96">
        <v>0</v>
      </c>
      <c r="CQ48" s="98">
        <f t="shared" si="4"/>
        <v>0</v>
      </c>
      <c r="CR48" s="98">
        <f t="shared" si="4"/>
        <v>0</v>
      </c>
      <c r="CS48" s="99">
        <f t="shared" si="4"/>
        <v>4.25</v>
      </c>
      <c r="CT48" s="95" t="s">
        <v>5</v>
      </c>
      <c r="CU48" s="96">
        <v>0</v>
      </c>
      <c r="CV48" s="96">
        <v>0</v>
      </c>
      <c r="CW48" s="96">
        <v>0</v>
      </c>
      <c r="CX48" s="96">
        <v>0</v>
      </c>
      <c r="CY48" s="42">
        <v>0</v>
      </c>
      <c r="CZ48" s="42">
        <v>0</v>
      </c>
      <c r="DA48" s="43">
        <v>0</v>
      </c>
      <c r="DB48" s="95" t="s">
        <v>89</v>
      </c>
      <c r="DC48" s="96">
        <v>0</v>
      </c>
      <c r="DD48" s="96">
        <v>0</v>
      </c>
      <c r="DE48" s="96">
        <v>0</v>
      </c>
      <c r="DF48" s="96">
        <v>0</v>
      </c>
      <c r="DG48" s="98">
        <f t="shared" si="5"/>
        <v>0</v>
      </c>
      <c r="DH48" s="98">
        <f t="shared" si="5"/>
        <v>0</v>
      </c>
      <c r="DI48" s="99">
        <f t="shared" si="5"/>
        <v>4.25</v>
      </c>
      <c r="DJ48" s="95">
        <v>17465.43</v>
      </c>
      <c r="DK48" s="96">
        <v>1452.25</v>
      </c>
      <c r="DL48" s="96">
        <v>1632.95</v>
      </c>
      <c r="DM48" s="96">
        <v>1771</v>
      </c>
      <c r="DN48" s="96">
        <v>1814.17</v>
      </c>
      <c r="DO48" s="98">
        <v>23980.79</v>
      </c>
      <c r="DP48" s="98">
        <v>24775.02</v>
      </c>
      <c r="DQ48" s="99">
        <v>25658.17</v>
      </c>
      <c r="DR48" s="100">
        <v>6508</v>
      </c>
      <c r="DS48" s="98">
        <v>7201.81</v>
      </c>
      <c r="DT48" s="98">
        <v>7810.22</v>
      </c>
      <c r="DU48" s="98">
        <v>7782.7530590402221</v>
      </c>
      <c r="DV48" s="98">
        <v>7921.5</v>
      </c>
      <c r="DW48" s="98">
        <v>7997.8367679000003</v>
      </c>
      <c r="DX48" s="98">
        <v>6954.5512820512822</v>
      </c>
      <c r="DY48" s="99">
        <v>7829.6457447222228</v>
      </c>
      <c r="DZ48" s="95" t="s">
        <v>5</v>
      </c>
      <c r="EA48" s="96" t="s">
        <v>5</v>
      </c>
      <c r="EB48" s="96" t="s">
        <v>5</v>
      </c>
      <c r="EC48" s="98">
        <v>2.464285714285714</v>
      </c>
      <c r="ED48" s="98">
        <v>5.3</v>
      </c>
      <c r="EE48" s="98">
        <v>5.655413955400463</v>
      </c>
      <c r="EF48" s="98">
        <v>5.7775098565156471</v>
      </c>
      <c r="EG48" s="99">
        <v>6.3383406196168162</v>
      </c>
      <c r="EH48" s="98">
        <v>6508</v>
      </c>
      <c r="EI48" s="98">
        <v>7201.81</v>
      </c>
      <c r="EJ48" s="98">
        <v>7810.22</v>
      </c>
      <c r="EK48" s="98">
        <v>7785.2173447545074</v>
      </c>
      <c r="EL48" s="98">
        <v>7926.8</v>
      </c>
      <c r="EM48" s="98">
        <v>8003.4921818554003</v>
      </c>
      <c r="EN48" s="98">
        <v>6960.3287919077975</v>
      </c>
      <c r="EO48" s="121">
        <v>7835.98408534184</v>
      </c>
    </row>
    <row r="49" spans="1:145">
      <c r="A49" s="23" t="s">
        <v>61</v>
      </c>
      <c r="B49" s="91" t="s">
        <v>5</v>
      </c>
      <c r="C49" s="92">
        <v>0</v>
      </c>
      <c r="D49" s="92">
        <v>0</v>
      </c>
      <c r="E49" s="92">
        <v>0</v>
      </c>
      <c r="F49" s="92">
        <v>0</v>
      </c>
      <c r="G49" s="44">
        <v>0</v>
      </c>
      <c r="H49" s="44">
        <v>0</v>
      </c>
      <c r="I49" s="44">
        <v>0</v>
      </c>
      <c r="J49" s="91" t="s">
        <v>5</v>
      </c>
      <c r="K49" s="92">
        <v>0</v>
      </c>
      <c r="L49" s="92">
        <v>0</v>
      </c>
      <c r="M49" s="92">
        <v>0</v>
      </c>
      <c r="N49" s="92">
        <v>0</v>
      </c>
      <c r="O49" s="44">
        <v>0</v>
      </c>
      <c r="P49" s="44">
        <v>0</v>
      </c>
      <c r="Q49" s="45">
        <v>0</v>
      </c>
      <c r="R49" s="91">
        <v>11</v>
      </c>
      <c r="S49" s="92">
        <v>9.9700000000000006</v>
      </c>
      <c r="T49" s="92">
        <v>10.72</v>
      </c>
      <c r="U49" s="92">
        <v>10.718</v>
      </c>
      <c r="V49" s="92">
        <v>11</v>
      </c>
      <c r="W49" s="44">
        <v>10.718</v>
      </c>
      <c r="X49" s="44">
        <v>10.718</v>
      </c>
      <c r="Y49" s="45">
        <v>0.75</v>
      </c>
      <c r="Z49" s="91" t="s">
        <v>5</v>
      </c>
      <c r="AA49" s="92">
        <v>0</v>
      </c>
      <c r="AB49" s="92">
        <v>0</v>
      </c>
      <c r="AC49" s="92">
        <v>0</v>
      </c>
      <c r="AD49" s="92">
        <v>0</v>
      </c>
      <c r="AE49" s="44">
        <v>0</v>
      </c>
      <c r="AF49" s="44">
        <v>0</v>
      </c>
      <c r="AG49" s="45">
        <v>0</v>
      </c>
      <c r="AH49" s="91" t="s">
        <v>5</v>
      </c>
      <c r="AI49" s="92">
        <v>0</v>
      </c>
      <c r="AJ49" s="92">
        <v>0</v>
      </c>
      <c r="AK49" s="92">
        <v>0</v>
      </c>
      <c r="AL49" s="92">
        <v>0</v>
      </c>
      <c r="AM49" s="92">
        <v>0</v>
      </c>
      <c r="AN49" s="92">
        <v>0</v>
      </c>
      <c r="AO49" s="93">
        <v>0</v>
      </c>
      <c r="AP49" s="91">
        <v>11</v>
      </c>
      <c r="AQ49" s="92">
        <v>9.9700000000000006</v>
      </c>
      <c r="AR49" s="92">
        <v>10.72</v>
      </c>
      <c r="AS49" s="92">
        <v>10.718</v>
      </c>
      <c r="AT49" s="92">
        <v>11</v>
      </c>
      <c r="AU49" s="92">
        <f t="shared" si="3"/>
        <v>10.718</v>
      </c>
      <c r="AV49" s="92">
        <f t="shared" si="3"/>
        <v>10.718</v>
      </c>
      <c r="AW49" s="93">
        <f t="shared" si="3"/>
        <v>0.75</v>
      </c>
      <c r="AX49" s="91" t="s">
        <v>5</v>
      </c>
      <c r="AY49" s="92">
        <v>0</v>
      </c>
      <c r="AZ49" s="92">
        <v>0</v>
      </c>
      <c r="BA49" s="92">
        <v>0</v>
      </c>
      <c r="BB49" s="92">
        <v>0</v>
      </c>
      <c r="BC49" s="44">
        <v>0</v>
      </c>
      <c r="BD49" s="44">
        <v>0</v>
      </c>
      <c r="BE49" s="45">
        <v>0</v>
      </c>
      <c r="BF49" s="91" t="s">
        <v>5</v>
      </c>
      <c r="BG49" s="92">
        <v>0</v>
      </c>
      <c r="BH49" s="92">
        <v>0</v>
      </c>
      <c r="BI49" s="92">
        <v>0</v>
      </c>
      <c r="BJ49" s="92">
        <v>0</v>
      </c>
      <c r="BK49" s="44">
        <v>0</v>
      </c>
      <c r="BL49" s="44">
        <v>0</v>
      </c>
      <c r="BM49" s="45">
        <v>0</v>
      </c>
      <c r="BN49" s="91">
        <v>32</v>
      </c>
      <c r="BO49" s="92">
        <v>29.27</v>
      </c>
      <c r="BP49" s="92">
        <v>42.53</v>
      </c>
      <c r="BQ49" s="92">
        <v>44.022500000000001</v>
      </c>
      <c r="BR49" s="92">
        <v>47</v>
      </c>
      <c r="BS49" s="101">
        <v>46.862499999999997</v>
      </c>
      <c r="BT49" s="101">
        <v>47.0625</v>
      </c>
      <c r="BU49" s="102">
        <v>51.260000000000005</v>
      </c>
      <c r="BV49" s="91" t="s">
        <v>5</v>
      </c>
      <c r="BW49" s="92">
        <v>0</v>
      </c>
      <c r="BX49" s="92">
        <v>0</v>
      </c>
      <c r="BY49" s="92">
        <v>0</v>
      </c>
      <c r="BZ49" s="92">
        <v>0</v>
      </c>
      <c r="CA49" s="44">
        <v>0</v>
      </c>
      <c r="CB49" s="44">
        <v>0</v>
      </c>
      <c r="CC49" s="45">
        <v>0</v>
      </c>
      <c r="CD49" s="91" t="s">
        <v>5</v>
      </c>
      <c r="CE49" s="92">
        <v>0</v>
      </c>
      <c r="CF49" s="92">
        <v>0</v>
      </c>
      <c r="CG49" s="92">
        <v>0</v>
      </c>
      <c r="CH49" s="92">
        <v>0</v>
      </c>
      <c r="CI49" s="92">
        <v>0</v>
      </c>
      <c r="CJ49" s="92">
        <v>0</v>
      </c>
      <c r="CK49" s="93">
        <v>0</v>
      </c>
      <c r="CL49" s="91">
        <v>23</v>
      </c>
      <c r="CM49" s="92">
        <v>29.27</v>
      </c>
      <c r="CN49" s="92">
        <v>42.53</v>
      </c>
      <c r="CO49" s="92">
        <v>44.022500000000001</v>
      </c>
      <c r="CP49" s="92">
        <v>47</v>
      </c>
      <c r="CQ49" s="101">
        <f t="shared" si="4"/>
        <v>46.862499999999997</v>
      </c>
      <c r="CR49" s="101">
        <f t="shared" si="4"/>
        <v>47.0625</v>
      </c>
      <c r="CS49" s="102">
        <f t="shared" si="4"/>
        <v>51.260000000000005</v>
      </c>
      <c r="CT49" s="91" t="s">
        <v>89</v>
      </c>
      <c r="CU49" s="92">
        <v>0</v>
      </c>
      <c r="CV49" s="92">
        <v>2.8</v>
      </c>
      <c r="CW49" s="92">
        <v>0.76</v>
      </c>
      <c r="CX49" s="92">
        <v>1</v>
      </c>
      <c r="CY49" s="44">
        <v>0.66</v>
      </c>
      <c r="CZ49" s="44">
        <v>0.75</v>
      </c>
      <c r="DA49" s="45">
        <v>0.7</v>
      </c>
      <c r="DB49" s="91">
        <v>23</v>
      </c>
      <c r="DC49" s="92">
        <v>29.27</v>
      </c>
      <c r="DD49" s="92">
        <v>39.730000000000004</v>
      </c>
      <c r="DE49" s="92">
        <v>43.262500000000003</v>
      </c>
      <c r="DF49" s="92">
        <v>46</v>
      </c>
      <c r="DG49" s="101">
        <f t="shared" si="5"/>
        <v>46.202500000000001</v>
      </c>
      <c r="DH49" s="101">
        <f t="shared" si="5"/>
        <v>46.3125</v>
      </c>
      <c r="DI49" s="102">
        <f t="shared" si="5"/>
        <v>50.56</v>
      </c>
      <c r="DJ49" s="91">
        <v>23.5</v>
      </c>
      <c r="DK49" s="92">
        <v>25.48</v>
      </c>
      <c r="DL49" s="92">
        <v>29.54</v>
      </c>
      <c r="DM49" s="92">
        <v>33.54</v>
      </c>
      <c r="DN49" s="92">
        <v>37.9</v>
      </c>
      <c r="DO49" s="101">
        <v>41.03</v>
      </c>
      <c r="DP49" s="101">
        <v>44.63</v>
      </c>
      <c r="DQ49" s="102">
        <v>45.6</v>
      </c>
      <c r="DR49" s="103">
        <v>453</v>
      </c>
      <c r="DS49" s="101">
        <v>428.81</v>
      </c>
      <c r="DT49" s="101">
        <v>531.63</v>
      </c>
      <c r="DU49" s="101">
        <v>550.25</v>
      </c>
      <c r="DV49" s="101">
        <v>591.5</v>
      </c>
      <c r="DW49" s="101">
        <v>664.61538461538464</v>
      </c>
      <c r="DX49" s="101">
        <v>657.11392405063293</v>
      </c>
      <c r="DY49" s="102">
        <v>648.9</v>
      </c>
      <c r="DZ49" s="91" t="s">
        <v>5</v>
      </c>
      <c r="EA49" s="92" t="s">
        <v>5</v>
      </c>
      <c r="EB49" s="92" t="s">
        <v>5</v>
      </c>
      <c r="EC49" s="101">
        <v>0</v>
      </c>
      <c r="ED49" s="101">
        <v>0</v>
      </c>
      <c r="EE49" s="101">
        <v>0</v>
      </c>
      <c r="EF49" s="101">
        <v>0</v>
      </c>
      <c r="EG49" s="102">
        <v>0</v>
      </c>
      <c r="EH49" s="101">
        <v>453</v>
      </c>
      <c r="EI49" s="101">
        <v>428.81</v>
      </c>
      <c r="EJ49" s="101">
        <v>531.63</v>
      </c>
      <c r="EK49" s="101">
        <v>550.25</v>
      </c>
      <c r="EL49" s="101">
        <v>591.5</v>
      </c>
      <c r="EM49" s="101">
        <v>664.61538461538464</v>
      </c>
      <c r="EN49" s="101">
        <v>657.11392405063293</v>
      </c>
      <c r="EO49" s="122">
        <v>648.9</v>
      </c>
    </row>
    <row r="50" spans="1:145">
      <c r="A50" s="23" t="s">
        <v>131</v>
      </c>
      <c r="B50" s="95" t="s">
        <v>5</v>
      </c>
      <c r="C50" s="96">
        <v>0</v>
      </c>
      <c r="D50" s="96">
        <v>0</v>
      </c>
      <c r="E50" s="96">
        <v>0</v>
      </c>
      <c r="F50" s="96">
        <v>0</v>
      </c>
      <c r="G50" s="42">
        <v>0</v>
      </c>
      <c r="H50" s="42">
        <v>0</v>
      </c>
      <c r="I50" s="42">
        <v>0</v>
      </c>
      <c r="J50" s="95" t="s">
        <v>5</v>
      </c>
      <c r="K50" s="96">
        <v>0</v>
      </c>
      <c r="L50" s="96">
        <v>0</v>
      </c>
      <c r="M50" s="96">
        <v>0</v>
      </c>
      <c r="N50" s="96">
        <v>0</v>
      </c>
      <c r="O50" s="42">
        <v>0</v>
      </c>
      <c r="P50" s="42">
        <v>0</v>
      </c>
      <c r="Q50" s="43">
        <v>0</v>
      </c>
      <c r="R50" s="95" t="s">
        <v>5</v>
      </c>
      <c r="S50" s="96">
        <v>0</v>
      </c>
      <c r="T50" s="96">
        <v>0.03</v>
      </c>
      <c r="U50" s="96">
        <v>2.5000000000000001E-2</v>
      </c>
      <c r="V50" s="96">
        <v>0</v>
      </c>
      <c r="W50" s="42">
        <v>2.5000000000000001E-2</v>
      </c>
      <c r="X50" s="42">
        <v>2.5000000000000001E-2</v>
      </c>
      <c r="Y50" s="43">
        <v>2.5000000000000001E-2</v>
      </c>
      <c r="Z50" s="95">
        <v>33</v>
      </c>
      <c r="AA50" s="96">
        <v>32.5</v>
      </c>
      <c r="AB50" s="96">
        <v>32.5</v>
      </c>
      <c r="AC50" s="96">
        <v>32.5</v>
      </c>
      <c r="AD50" s="96">
        <v>33</v>
      </c>
      <c r="AE50" s="42">
        <v>32.5</v>
      </c>
      <c r="AF50" s="42">
        <v>32.5</v>
      </c>
      <c r="AG50" s="43">
        <v>32.5</v>
      </c>
      <c r="AH50" s="95" t="s">
        <v>5</v>
      </c>
      <c r="AI50" s="96">
        <v>0</v>
      </c>
      <c r="AJ50" s="96">
        <v>0</v>
      </c>
      <c r="AK50" s="96">
        <v>0</v>
      </c>
      <c r="AL50" s="96">
        <v>0</v>
      </c>
      <c r="AM50" s="96">
        <v>0</v>
      </c>
      <c r="AN50" s="96">
        <v>0</v>
      </c>
      <c r="AO50" s="97">
        <v>0</v>
      </c>
      <c r="AP50" s="95">
        <v>33</v>
      </c>
      <c r="AQ50" s="96">
        <v>32.5</v>
      </c>
      <c r="AR50" s="96">
        <v>32.53</v>
      </c>
      <c r="AS50" s="96">
        <v>32.524999999999999</v>
      </c>
      <c r="AT50" s="96">
        <v>33</v>
      </c>
      <c r="AU50" s="96">
        <f t="shared" si="3"/>
        <v>32.524999999999999</v>
      </c>
      <c r="AV50" s="96">
        <f t="shared" si="3"/>
        <v>32.524999999999999</v>
      </c>
      <c r="AW50" s="97">
        <f t="shared" si="3"/>
        <v>32.524999999999999</v>
      </c>
      <c r="AX50" s="95" t="s">
        <v>5</v>
      </c>
      <c r="AY50" s="96">
        <v>0</v>
      </c>
      <c r="AZ50" s="96">
        <v>0</v>
      </c>
      <c r="BA50" s="96">
        <v>0</v>
      </c>
      <c r="BB50" s="96">
        <v>0</v>
      </c>
      <c r="BC50" s="42">
        <v>0</v>
      </c>
      <c r="BD50" s="42">
        <v>0</v>
      </c>
      <c r="BE50" s="43">
        <v>0</v>
      </c>
      <c r="BF50" s="95" t="s">
        <v>5</v>
      </c>
      <c r="BG50" s="96">
        <v>0</v>
      </c>
      <c r="BH50" s="96">
        <v>0</v>
      </c>
      <c r="BI50" s="96">
        <v>0</v>
      </c>
      <c r="BJ50" s="96">
        <v>0</v>
      </c>
      <c r="BK50" s="42">
        <v>0</v>
      </c>
      <c r="BL50" s="42">
        <v>0</v>
      </c>
      <c r="BM50" s="43">
        <v>0</v>
      </c>
      <c r="BN50" s="95" t="s">
        <v>5</v>
      </c>
      <c r="BO50" s="96">
        <v>0</v>
      </c>
      <c r="BP50" s="96">
        <v>0.04</v>
      </c>
      <c r="BQ50" s="96">
        <v>4.3749999999999997E-2</v>
      </c>
      <c r="BR50" s="96">
        <v>0</v>
      </c>
      <c r="BS50" s="98">
        <v>4.3750000000000004E-2</v>
      </c>
      <c r="BT50" s="98">
        <v>5.2499999999999998E-2</v>
      </c>
      <c r="BU50" s="99">
        <v>0</v>
      </c>
      <c r="BV50" s="95">
        <v>258</v>
      </c>
      <c r="BW50" s="96">
        <v>227.25</v>
      </c>
      <c r="BX50" s="96">
        <v>195.45</v>
      </c>
      <c r="BY50" s="96">
        <v>251.46</v>
      </c>
      <c r="BZ50" s="96">
        <v>231</v>
      </c>
      <c r="CA50" s="42">
        <v>256.97000000000003</v>
      </c>
      <c r="CB50" s="42">
        <v>102.14</v>
      </c>
      <c r="CC50" s="43">
        <v>227.59</v>
      </c>
      <c r="CD50" s="95" t="s">
        <v>5</v>
      </c>
      <c r="CE50" s="96">
        <v>0</v>
      </c>
      <c r="CF50" s="96">
        <v>0</v>
      </c>
      <c r="CG50" s="96">
        <v>0</v>
      </c>
      <c r="CH50" s="96">
        <v>0</v>
      </c>
      <c r="CI50" s="96">
        <v>0</v>
      </c>
      <c r="CJ50" s="96">
        <v>0</v>
      </c>
      <c r="CK50" s="97">
        <v>0</v>
      </c>
      <c r="CL50" s="95">
        <v>258</v>
      </c>
      <c r="CM50" s="96">
        <v>227.25</v>
      </c>
      <c r="CN50" s="96">
        <v>195.49</v>
      </c>
      <c r="CO50" s="96">
        <v>251.50375</v>
      </c>
      <c r="CP50" s="96">
        <v>231</v>
      </c>
      <c r="CQ50" s="98">
        <f t="shared" si="4"/>
        <v>257.01375000000002</v>
      </c>
      <c r="CR50" s="98">
        <f t="shared" si="4"/>
        <v>102.1925</v>
      </c>
      <c r="CS50" s="99">
        <f t="shared" si="4"/>
        <v>227.59</v>
      </c>
      <c r="CT50" s="95">
        <v>15</v>
      </c>
      <c r="CU50" s="96">
        <v>14</v>
      </c>
      <c r="CV50" s="96">
        <v>12.2</v>
      </c>
      <c r="CW50" s="96">
        <v>15.68</v>
      </c>
      <c r="CX50" s="96">
        <v>14</v>
      </c>
      <c r="CY50" s="42">
        <v>15.72</v>
      </c>
      <c r="CZ50" s="42">
        <v>6.75</v>
      </c>
      <c r="DA50" s="43">
        <v>14.44</v>
      </c>
      <c r="DB50" s="95">
        <v>243</v>
      </c>
      <c r="DC50" s="96">
        <v>213.25</v>
      </c>
      <c r="DD50" s="96">
        <v>183.29000000000002</v>
      </c>
      <c r="DE50" s="96">
        <v>235.82374999999999</v>
      </c>
      <c r="DF50" s="96">
        <v>217</v>
      </c>
      <c r="DG50" s="98">
        <f t="shared" si="5"/>
        <v>241.29375000000002</v>
      </c>
      <c r="DH50" s="98">
        <f t="shared" si="5"/>
        <v>95.442499999999995</v>
      </c>
      <c r="DI50" s="99">
        <f t="shared" si="5"/>
        <v>213.15</v>
      </c>
      <c r="DJ50" s="95">
        <v>1864.98</v>
      </c>
      <c r="DK50" s="96">
        <v>1920.96</v>
      </c>
      <c r="DL50" s="96">
        <v>1930.7</v>
      </c>
      <c r="DM50" s="96">
        <v>2321.5</v>
      </c>
      <c r="DN50" s="96">
        <v>2492.44</v>
      </c>
      <c r="DO50" s="98">
        <v>2531.92</v>
      </c>
      <c r="DP50" s="98">
        <v>2441.4699999999998</v>
      </c>
      <c r="DQ50" s="99">
        <v>2468.1400000000003</v>
      </c>
      <c r="DR50" s="100">
        <v>1988.4</v>
      </c>
      <c r="DS50" s="98">
        <v>1864.5</v>
      </c>
      <c r="DT50" s="98">
        <v>1850.47</v>
      </c>
      <c r="DU50" s="98">
        <v>2001.3053265663975</v>
      </c>
      <c r="DV50" s="98">
        <v>2049.4</v>
      </c>
      <c r="DW50" s="98">
        <v>1600.3694228864515</v>
      </c>
      <c r="DX50" s="98">
        <v>1560.6836544437538</v>
      </c>
      <c r="DY50" s="99">
        <v>1567.8340161396143</v>
      </c>
      <c r="DZ50" s="95" t="s">
        <v>5</v>
      </c>
      <c r="EA50" s="96" t="s">
        <v>5</v>
      </c>
      <c r="EB50" s="96" t="s">
        <v>5</v>
      </c>
      <c r="EC50" s="98">
        <v>123.40559440559441</v>
      </c>
      <c r="ED50" s="98">
        <v>86.4</v>
      </c>
      <c r="EE50" s="98">
        <v>92.050810273321119</v>
      </c>
      <c r="EF50" s="98">
        <v>94.213449451106484</v>
      </c>
      <c r="EG50" s="99">
        <v>104.09041932771537</v>
      </c>
      <c r="EH50" s="98">
        <v>1988.4</v>
      </c>
      <c r="EI50" s="98">
        <v>1864.5</v>
      </c>
      <c r="EJ50" s="98">
        <v>1850.47</v>
      </c>
      <c r="EK50" s="98">
        <v>2124.710920971992</v>
      </c>
      <c r="EL50" s="98">
        <v>2135.8000000000002</v>
      </c>
      <c r="EM50" s="98">
        <v>1692.4202331597726</v>
      </c>
      <c r="EN50" s="98">
        <v>1654.8971038948603</v>
      </c>
      <c r="EO50" s="121">
        <v>1671.9244354673297</v>
      </c>
    </row>
    <row r="51" spans="1:145" ht="28.5">
      <c r="A51" s="124" t="s">
        <v>62</v>
      </c>
      <c r="B51" s="91"/>
      <c r="C51" s="92"/>
      <c r="D51" s="92"/>
      <c r="E51" s="92"/>
      <c r="F51" s="92"/>
      <c r="G51" s="44"/>
      <c r="H51" s="44"/>
      <c r="I51" s="44"/>
      <c r="J51" s="91"/>
      <c r="K51" s="92"/>
      <c r="L51" s="92"/>
      <c r="M51" s="92"/>
      <c r="N51" s="92"/>
      <c r="O51" s="44"/>
      <c r="P51" s="44"/>
      <c r="Q51" s="45"/>
      <c r="R51" s="91"/>
      <c r="S51" s="92"/>
      <c r="T51" s="92"/>
      <c r="U51" s="92"/>
      <c r="V51" s="92"/>
      <c r="W51" s="44"/>
      <c r="X51" s="44"/>
      <c r="Y51" s="45"/>
      <c r="Z51" s="91"/>
      <c r="AA51" s="92"/>
      <c r="AB51" s="92"/>
      <c r="AC51" s="92"/>
      <c r="AD51" s="92"/>
      <c r="AE51" s="44"/>
      <c r="AF51" s="44"/>
      <c r="AG51" s="45"/>
      <c r="AH51" s="91"/>
      <c r="AI51" s="92"/>
      <c r="AJ51" s="92"/>
      <c r="AK51" s="92"/>
      <c r="AL51" s="92"/>
      <c r="AM51" s="92"/>
      <c r="AN51" s="92"/>
      <c r="AO51" s="93"/>
      <c r="AP51" s="91"/>
      <c r="AQ51" s="92"/>
      <c r="AR51" s="92"/>
      <c r="AS51" s="92"/>
      <c r="AT51" s="92">
        <v>0</v>
      </c>
      <c r="AU51" s="92">
        <f t="shared" si="3"/>
        <v>0</v>
      </c>
      <c r="AV51" s="92">
        <f t="shared" si="3"/>
        <v>0</v>
      </c>
      <c r="AW51" s="93">
        <f t="shared" si="3"/>
        <v>0</v>
      </c>
      <c r="AX51" s="91"/>
      <c r="AY51" s="92"/>
      <c r="AZ51" s="92"/>
      <c r="BA51" s="92"/>
      <c r="BB51" s="92"/>
      <c r="BC51" s="44"/>
      <c r="BD51" s="44"/>
      <c r="BE51" s="45"/>
      <c r="BF51" s="91"/>
      <c r="BG51" s="92"/>
      <c r="BH51" s="92"/>
      <c r="BI51" s="92"/>
      <c r="BJ51" s="92"/>
      <c r="BK51" s="44"/>
      <c r="BL51" s="44"/>
      <c r="BM51" s="45"/>
      <c r="BN51" s="91"/>
      <c r="BO51" s="92"/>
      <c r="BP51" s="92"/>
      <c r="BQ51" s="92"/>
      <c r="BR51" s="92"/>
      <c r="BS51" s="101"/>
      <c r="BT51" s="101"/>
      <c r="BU51" s="102"/>
      <c r="BV51" s="91"/>
      <c r="BW51" s="92"/>
      <c r="BX51" s="92"/>
      <c r="BY51" s="92"/>
      <c r="BZ51" s="92"/>
      <c r="CA51" s="44"/>
      <c r="CB51" s="44"/>
      <c r="CC51" s="45"/>
      <c r="CD51" s="91"/>
      <c r="CE51" s="92"/>
      <c r="CF51" s="92"/>
      <c r="CG51" s="92"/>
      <c r="CH51" s="92"/>
      <c r="CI51" s="92"/>
      <c r="CJ51" s="92"/>
      <c r="CK51" s="93"/>
      <c r="CL51" s="91"/>
      <c r="CM51" s="92"/>
      <c r="CN51" s="92"/>
      <c r="CO51" s="92"/>
      <c r="CP51" s="92">
        <v>0</v>
      </c>
      <c r="CQ51" s="101">
        <f t="shared" si="4"/>
        <v>0</v>
      </c>
      <c r="CR51" s="101">
        <f t="shared" si="4"/>
        <v>0</v>
      </c>
      <c r="CS51" s="102">
        <f t="shared" si="4"/>
        <v>0</v>
      </c>
      <c r="CT51" s="91"/>
      <c r="CU51" s="92"/>
      <c r="CV51" s="92"/>
      <c r="CW51" s="92"/>
      <c r="CX51" s="92"/>
      <c r="CY51" s="44"/>
      <c r="CZ51" s="44"/>
      <c r="DA51" s="45"/>
      <c r="DB51" s="91"/>
      <c r="DC51" s="92"/>
      <c r="DD51" s="92"/>
      <c r="DE51" s="92"/>
      <c r="DF51" s="92"/>
      <c r="DG51" s="101">
        <f t="shared" si="5"/>
        <v>0</v>
      </c>
      <c r="DH51" s="101">
        <f t="shared" si="5"/>
        <v>0</v>
      </c>
      <c r="DI51" s="102">
        <f t="shared" si="5"/>
        <v>0</v>
      </c>
      <c r="DJ51" s="91"/>
      <c r="DK51" s="92"/>
      <c r="DL51" s="92"/>
      <c r="DM51" s="92"/>
      <c r="DN51" s="92"/>
      <c r="DO51" s="92"/>
      <c r="DP51" s="92"/>
      <c r="DQ51" s="93"/>
      <c r="DR51" s="91"/>
      <c r="DS51" s="92"/>
      <c r="DT51" s="92"/>
      <c r="DU51" s="92"/>
      <c r="DV51" s="92"/>
      <c r="DW51" s="92"/>
      <c r="DX51" s="92"/>
      <c r="DY51" s="93"/>
      <c r="DZ51" s="91"/>
      <c r="EA51" s="92"/>
      <c r="EB51" s="92"/>
      <c r="EC51" s="92"/>
      <c r="ED51" s="92"/>
      <c r="EE51" s="92"/>
      <c r="EF51" s="92"/>
      <c r="EG51" s="93"/>
      <c r="EH51" s="92"/>
      <c r="EI51" s="92"/>
      <c r="EJ51" s="92"/>
      <c r="EK51" s="92"/>
      <c r="EL51" s="92"/>
      <c r="EM51" s="92"/>
      <c r="EN51" s="92"/>
      <c r="EO51" s="120"/>
    </row>
    <row r="52" spans="1:145">
      <c r="A52" s="23" t="s">
        <v>63</v>
      </c>
      <c r="B52" s="95">
        <v>144</v>
      </c>
      <c r="C52" s="96">
        <v>143.19999999999999</v>
      </c>
      <c r="D52" s="96">
        <v>143.19999999999999</v>
      </c>
      <c r="E52" s="96">
        <v>143.19999999999999</v>
      </c>
      <c r="F52" s="96">
        <v>143</v>
      </c>
      <c r="G52" s="42">
        <v>143.19999999999999</v>
      </c>
      <c r="H52" s="42">
        <v>143.19999999999999</v>
      </c>
      <c r="I52" s="42">
        <v>143.19999999999999</v>
      </c>
      <c r="J52" s="95">
        <v>3100</v>
      </c>
      <c r="K52" s="96">
        <v>3560</v>
      </c>
      <c r="L52" s="96">
        <v>4200</v>
      </c>
      <c r="M52" s="96">
        <v>6750</v>
      </c>
      <c r="N52" s="96">
        <v>7250</v>
      </c>
      <c r="O52" s="42">
        <v>7250</v>
      </c>
      <c r="P52" s="42">
        <v>7250</v>
      </c>
      <c r="Q52" s="43">
        <v>8950</v>
      </c>
      <c r="R52" s="95" t="s">
        <v>5</v>
      </c>
      <c r="S52" s="96">
        <v>0</v>
      </c>
      <c r="T52" s="96">
        <v>0</v>
      </c>
      <c r="U52" s="96">
        <v>0</v>
      </c>
      <c r="V52" s="96">
        <v>0</v>
      </c>
      <c r="W52" s="42">
        <v>0</v>
      </c>
      <c r="X52" s="42">
        <v>0</v>
      </c>
      <c r="Y52" s="43">
        <v>0</v>
      </c>
      <c r="Z52" s="95">
        <v>90</v>
      </c>
      <c r="AA52" s="96">
        <v>90</v>
      </c>
      <c r="AB52" s="96">
        <v>90</v>
      </c>
      <c r="AC52" s="96">
        <v>90</v>
      </c>
      <c r="AD52" s="96">
        <v>90</v>
      </c>
      <c r="AE52" s="42">
        <v>90</v>
      </c>
      <c r="AF52" s="42">
        <v>90</v>
      </c>
      <c r="AG52" s="43">
        <v>90</v>
      </c>
      <c r="AH52" s="95" t="s">
        <v>5</v>
      </c>
      <c r="AI52" s="96">
        <v>0</v>
      </c>
      <c r="AJ52" s="96">
        <v>0</v>
      </c>
      <c r="AK52" s="96">
        <v>0</v>
      </c>
      <c r="AL52" s="96">
        <v>0</v>
      </c>
      <c r="AM52" s="96">
        <v>0</v>
      </c>
      <c r="AN52" s="96">
        <v>0</v>
      </c>
      <c r="AO52" s="97">
        <v>0</v>
      </c>
      <c r="AP52" s="95">
        <v>3334</v>
      </c>
      <c r="AQ52" s="96">
        <v>3793.2</v>
      </c>
      <c r="AR52" s="96">
        <v>4433.2</v>
      </c>
      <c r="AS52" s="96">
        <v>6983.2</v>
      </c>
      <c r="AT52" s="96">
        <v>7483</v>
      </c>
      <c r="AU52" s="96">
        <f t="shared" si="3"/>
        <v>7483.2</v>
      </c>
      <c r="AV52" s="96">
        <f t="shared" si="3"/>
        <v>7483.2</v>
      </c>
      <c r="AW52" s="97">
        <f t="shared" si="3"/>
        <v>9183.2000000000007</v>
      </c>
      <c r="AX52" s="95">
        <v>432</v>
      </c>
      <c r="AY52" s="96">
        <v>188.35</v>
      </c>
      <c r="AZ52" s="96">
        <v>115</v>
      </c>
      <c r="BA52" s="96">
        <v>296.12</v>
      </c>
      <c r="BB52" s="96">
        <v>200</v>
      </c>
      <c r="BC52" s="42">
        <v>225.63</v>
      </c>
      <c r="BD52" s="42">
        <v>267.3</v>
      </c>
      <c r="BE52" s="43">
        <v>176.51</v>
      </c>
      <c r="BF52" s="95">
        <v>15321</v>
      </c>
      <c r="BG52" s="96">
        <v>14690.6</v>
      </c>
      <c r="BH52" s="96">
        <v>16549.86</v>
      </c>
      <c r="BI52" s="96">
        <v>20808.18</v>
      </c>
      <c r="BJ52" s="96">
        <v>30837</v>
      </c>
      <c r="BK52" s="42">
        <v>34218.080000000002</v>
      </c>
      <c r="BL52" s="42">
        <v>31967.89</v>
      </c>
      <c r="BM52" s="43">
        <v>35059.589999999997</v>
      </c>
      <c r="BN52" s="95" t="s">
        <v>5</v>
      </c>
      <c r="BO52" s="96">
        <v>0</v>
      </c>
      <c r="BP52" s="96">
        <v>0</v>
      </c>
      <c r="BQ52" s="96">
        <v>0</v>
      </c>
      <c r="BR52" s="96">
        <v>0</v>
      </c>
      <c r="BS52" s="98">
        <v>0</v>
      </c>
      <c r="BT52" s="98">
        <v>0</v>
      </c>
      <c r="BU52" s="99">
        <v>0</v>
      </c>
      <c r="BV52" s="95" t="s">
        <v>5</v>
      </c>
      <c r="BW52" s="96">
        <v>0</v>
      </c>
      <c r="BX52" s="96">
        <v>0</v>
      </c>
      <c r="BY52" s="96">
        <v>0</v>
      </c>
      <c r="BZ52" s="96">
        <v>0</v>
      </c>
      <c r="CA52" s="42">
        <v>0</v>
      </c>
      <c r="CB52" s="42">
        <v>0</v>
      </c>
      <c r="CC52" s="43">
        <v>0</v>
      </c>
      <c r="CD52" s="95" t="s">
        <v>5</v>
      </c>
      <c r="CE52" s="96">
        <v>0</v>
      </c>
      <c r="CF52" s="96">
        <v>0</v>
      </c>
      <c r="CG52" s="96">
        <v>0</v>
      </c>
      <c r="CH52" s="96"/>
      <c r="CI52" s="96">
        <v>0</v>
      </c>
      <c r="CJ52" s="96">
        <v>0</v>
      </c>
      <c r="CK52" s="97">
        <v>0</v>
      </c>
      <c r="CL52" s="95">
        <v>10845</v>
      </c>
      <c r="CM52" s="96">
        <v>14878.95</v>
      </c>
      <c r="CN52" s="96">
        <v>16664.86</v>
      </c>
      <c r="CO52" s="96">
        <v>21104.3</v>
      </c>
      <c r="CP52" s="96">
        <v>31037</v>
      </c>
      <c r="CQ52" s="98">
        <f t="shared" si="4"/>
        <v>34443.71</v>
      </c>
      <c r="CR52" s="98">
        <f t="shared" si="4"/>
        <v>32235.19</v>
      </c>
      <c r="CS52" s="99">
        <f t="shared" si="4"/>
        <v>35236.1</v>
      </c>
      <c r="CT52" s="95" t="s">
        <v>5</v>
      </c>
      <c r="CU52" s="96">
        <v>1553</v>
      </c>
      <c r="CV52" s="96">
        <v>1745.33</v>
      </c>
      <c r="CW52" s="96">
        <v>2157.4</v>
      </c>
      <c r="CX52" s="96">
        <v>2627</v>
      </c>
      <c r="CY52" s="42">
        <v>2510.27</v>
      </c>
      <c r="CZ52" s="42">
        <v>2211.41</v>
      </c>
      <c r="DA52" s="43">
        <v>2267.9900000000002</v>
      </c>
      <c r="DB52" s="95">
        <v>10845</v>
      </c>
      <c r="DC52" s="96">
        <v>13325.95</v>
      </c>
      <c r="DD52" s="96">
        <v>14919.53</v>
      </c>
      <c r="DE52" s="96">
        <v>18946.900000000001</v>
      </c>
      <c r="DF52" s="96">
        <v>28410</v>
      </c>
      <c r="DG52" s="98">
        <f t="shared" si="5"/>
        <v>31933.439999999999</v>
      </c>
      <c r="DH52" s="98">
        <f t="shared" si="5"/>
        <v>30023.78</v>
      </c>
      <c r="DI52" s="99">
        <f t="shared" si="5"/>
        <v>32968.11</v>
      </c>
      <c r="DJ52" s="95" t="s">
        <v>5</v>
      </c>
      <c r="DK52" s="96" t="s">
        <v>5</v>
      </c>
      <c r="DL52" s="96" t="s">
        <v>5</v>
      </c>
      <c r="DM52" s="96" t="s">
        <v>5</v>
      </c>
      <c r="DN52" s="96" t="s">
        <v>5</v>
      </c>
      <c r="DO52" s="96" t="s">
        <v>5</v>
      </c>
      <c r="DP52" s="96" t="s">
        <v>5</v>
      </c>
      <c r="DQ52" s="96" t="s">
        <v>5</v>
      </c>
      <c r="DR52" s="95" t="s">
        <v>5</v>
      </c>
      <c r="DS52" s="96" t="s">
        <v>5</v>
      </c>
      <c r="DT52" s="96" t="s">
        <v>5</v>
      </c>
      <c r="DU52" s="96" t="s">
        <v>5</v>
      </c>
      <c r="DV52" s="96" t="s">
        <v>5</v>
      </c>
      <c r="DW52" s="96" t="s">
        <v>5</v>
      </c>
      <c r="DX52" s="96" t="s">
        <v>5</v>
      </c>
      <c r="DY52" s="96" t="s">
        <v>5</v>
      </c>
      <c r="DZ52" s="95" t="s">
        <v>5</v>
      </c>
      <c r="EA52" s="96" t="s">
        <v>5</v>
      </c>
      <c r="EB52" s="96" t="s">
        <v>5</v>
      </c>
      <c r="EC52" s="96" t="s">
        <v>5</v>
      </c>
      <c r="ED52" s="96" t="s">
        <v>5</v>
      </c>
      <c r="EE52" s="96" t="s">
        <v>5</v>
      </c>
      <c r="EF52" s="96" t="s">
        <v>5</v>
      </c>
      <c r="EG52" s="97" t="s">
        <v>5</v>
      </c>
      <c r="EH52" s="96" t="s">
        <v>5</v>
      </c>
      <c r="EI52" s="96" t="s">
        <v>5</v>
      </c>
      <c r="EJ52" s="96" t="s">
        <v>5</v>
      </c>
      <c r="EK52" s="96" t="s">
        <v>5</v>
      </c>
      <c r="EL52" s="96" t="s">
        <v>5</v>
      </c>
      <c r="EM52" s="96" t="s">
        <v>5</v>
      </c>
      <c r="EN52" s="96" t="s">
        <v>5</v>
      </c>
      <c r="EO52" s="125" t="s">
        <v>5</v>
      </c>
    </row>
    <row r="53" spans="1:145">
      <c r="A53" s="126" t="s">
        <v>64</v>
      </c>
      <c r="B53" s="104">
        <v>8448</v>
      </c>
      <c r="C53" s="105">
        <v>8422.2000000000007</v>
      </c>
      <c r="D53" s="105">
        <v>8742.2000000000007</v>
      </c>
      <c r="E53" s="105">
        <v>8942.2000000000007</v>
      </c>
      <c r="F53" s="105">
        <v>9316</v>
      </c>
      <c r="G53" s="46">
        <v>10212.209999999999</v>
      </c>
      <c r="H53" s="46">
        <v>10948.220000000001</v>
      </c>
      <c r="I53" s="46">
        <v>11428.22</v>
      </c>
      <c r="J53" s="104">
        <v>26660</v>
      </c>
      <c r="K53" s="105">
        <v>27885</v>
      </c>
      <c r="L53" s="105">
        <v>30625</v>
      </c>
      <c r="M53" s="105">
        <v>33695</v>
      </c>
      <c r="N53" s="105">
        <v>37855</v>
      </c>
      <c r="O53" s="46">
        <v>39725</v>
      </c>
      <c r="P53" s="46">
        <v>41930</v>
      </c>
      <c r="Q53" s="47">
        <v>43490</v>
      </c>
      <c r="R53" s="104">
        <v>0</v>
      </c>
      <c r="S53" s="105">
        <v>0</v>
      </c>
      <c r="T53" s="105">
        <v>0</v>
      </c>
      <c r="U53" s="105">
        <v>0</v>
      </c>
      <c r="V53" s="105">
        <v>0</v>
      </c>
      <c r="W53" s="46">
        <v>0</v>
      </c>
      <c r="X53" s="46">
        <v>0</v>
      </c>
      <c r="Y53" s="47">
        <v>0</v>
      </c>
      <c r="Z53" s="104">
        <v>6549</v>
      </c>
      <c r="AA53" s="105">
        <v>6612.23</v>
      </c>
      <c r="AB53" s="105">
        <v>6612.23</v>
      </c>
      <c r="AC53" s="105">
        <v>6612.23</v>
      </c>
      <c r="AD53" s="105">
        <v>6975</v>
      </c>
      <c r="AE53" s="46">
        <v>6975.5300000000007</v>
      </c>
      <c r="AF53" s="46">
        <v>7429.73</v>
      </c>
      <c r="AG53" s="47">
        <v>7465.33</v>
      </c>
      <c r="AH53" s="104">
        <v>4120</v>
      </c>
      <c r="AI53" s="105">
        <v>4560</v>
      </c>
      <c r="AJ53" s="105">
        <v>4780</v>
      </c>
      <c r="AK53" s="105">
        <v>4780</v>
      </c>
      <c r="AL53" s="105">
        <v>4780</v>
      </c>
      <c r="AM53" s="105">
        <v>4780</v>
      </c>
      <c r="AN53" s="105">
        <v>5780</v>
      </c>
      <c r="AO53" s="106">
        <v>5780</v>
      </c>
      <c r="AP53" s="104">
        <v>45777</v>
      </c>
      <c r="AQ53" s="105">
        <v>47479.43</v>
      </c>
      <c r="AR53" s="105">
        <v>50759.43</v>
      </c>
      <c r="AS53" s="105">
        <v>54029.43</v>
      </c>
      <c r="AT53" s="105">
        <v>58926</v>
      </c>
      <c r="AU53" s="105">
        <f t="shared" si="3"/>
        <v>61692.74</v>
      </c>
      <c r="AV53" s="105">
        <f t="shared" si="3"/>
        <v>66087.95</v>
      </c>
      <c r="AW53" s="106">
        <f t="shared" si="3"/>
        <v>68163.55</v>
      </c>
      <c r="AX53" s="104">
        <v>31815</v>
      </c>
      <c r="AY53" s="105">
        <v>31317.83</v>
      </c>
      <c r="AZ53" s="105">
        <v>34660.480000000003</v>
      </c>
      <c r="BA53" s="105">
        <v>37926</v>
      </c>
      <c r="BB53" s="105">
        <v>36519</v>
      </c>
      <c r="BC53" s="46">
        <v>39045.090000000004</v>
      </c>
      <c r="BD53" s="46">
        <v>40092.740000000005</v>
      </c>
      <c r="BE53" s="47">
        <v>44687.74</v>
      </c>
      <c r="BF53" s="104">
        <v>199198</v>
      </c>
      <c r="BG53" s="105">
        <v>211328.92</v>
      </c>
      <c r="BH53" s="105">
        <v>217295.43</v>
      </c>
      <c r="BI53" s="105">
        <v>224196</v>
      </c>
      <c r="BJ53" s="105">
        <v>242194</v>
      </c>
      <c r="BK53" s="46">
        <v>253951.97999999998</v>
      </c>
      <c r="BL53" s="46">
        <v>266337.89</v>
      </c>
      <c r="BM53" s="47">
        <v>271159.05000000005</v>
      </c>
      <c r="BN53" s="104" t="s">
        <v>5</v>
      </c>
      <c r="BO53" s="105">
        <v>0</v>
      </c>
      <c r="BP53" s="105">
        <v>0</v>
      </c>
      <c r="BQ53" s="105">
        <v>0</v>
      </c>
      <c r="BR53" s="105">
        <v>0</v>
      </c>
      <c r="BS53" s="107">
        <v>0</v>
      </c>
      <c r="BT53" s="107">
        <v>0</v>
      </c>
      <c r="BU53" s="108">
        <v>0</v>
      </c>
      <c r="BV53" s="104">
        <v>31219</v>
      </c>
      <c r="BW53" s="105">
        <v>38278.839999999997</v>
      </c>
      <c r="BX53" s="105">
        <v>39610.36</v>
      </c>
      <c r="BY53" s="105">
        <v>37096.269999999997</v>
      </c>
      <c r="BZ53" s="105">
        <v>27169</v>
      </c>
      <c r="CA53" s="46">
        <v>17440.02</v>
      </c>
      <c r="CB53" s="46">
        <v>16427.05</v>
      </c>
      <c r="CC53" s="47">
        <v>16233.22</v>
      </c>
      <c r="CD53" s="104">
        <v>14927</v>
      </c>
      <c r="CE53" s="105">
        <v>18636.439999999999</v>
      </c>
      <c r="CF53" s="105">
        <v>26266.400000000001</v>
      </c>
      <c r="CG53" s="105">
        <v>32286.560000000001</v>
      </c>
      <c r="CH53" s="105">
        <v>32866</v>
      </c>
      <c r="CI53" s="105">
        <v>34227.79</v>
      </c>
      <c r="CJ53" s="105">
        <v>36101.54</v>
      </c>
      <c r="CK53" s="106">
        <v>37413.619999999995</v>
      </c>
      <c r="CL53" s="104">
        <v>220474</v>
      </c>
      <c r="CM53" s="105">
        <v>299562.03000000003</v>
      </c>
      <c r="CN53" s="105">
        <v>317832.67</v>
      </c>
      <c r="CO53" s="105">
        <v>331505.13</v>
      </c>
      <c r="CP53" s="105">
        <v>338748</v>
      </c>
      <c r="CQ53" s="107">
        <f t="shared" si="4"/>
        <v>344664.88</v>
      </c>
      <c r="CR53" s="107">
        <f t="shared" si="4"/>
        <v>358959.22</v>
      </c>
      <c r="CS53" s="108">
        <f t="shared" si="4"/>
        <v>369493.63</v>
      </c>
      <c r="CT53" s="104" t="s">
        <v>5</v>
      </c>
      <c r="CU53" s="105">
        <v>17985</v>
      </c>
      <c r="CV53" s="105">
        <v>19030.990000000002</v>
      </c>
      <c r="CW53" s="105">
        <v>19906</v>
      </c>
      <c r="CX53" s="105">
        <v>21363</v>
      </c>
      <c r="CY53" s="46">
        <v>22430.624384999999</v>
      </c>
      <c r="CZ53" s="46">
        <v>22652.940000000002</v>
      </c>
      <c r="DA53" s="47">
        <v>22855.4856</v>
      </c>
      <c r="DB53" s="104">
        <v>220474</v>
      </c>
      <c r="DC53" s="105">
        <v>281577.03000000003</v>
      </c>
      <c r="DD53" s="105">
        <v>298801.68</v>
      </c>
      <c r="DE53" s="105">
        <v>311599.13</v>
      </c>
      <c r="DF53" s="105">
        <v>317385</v>
      </c>
      <c r="DG53" s="107">
        <f t="shared" si="5"/>
        <v>322234.25561500003</v>
      </c>
      <c r="DH53" s="107">
        <f t="shared" si="5"/>
        <v>336306.27999999997</v>
      </c>
      <c r="DI53" s="108">
        <f t="shared" si="5"/>
        <v>346638.14439999999</v>
      </c>
      <c r="DJ53" s="104" t="s">
        <v>5</v>
      </c>
      <c r="DK53" s="105" t="s">
        <v>5</v>
      </c>
      <c r="DL53" s="105" t="s">
        <v>5</v>
      </c>
      <c r="DM53" s="105" t="s">
        <v>5</v>
      </c>
      <c r="DN53" s="105" t="s">
        <v>5</v>
      </c>
      <c r="DO53" s="105" t="s">
        <v>5</v>
      </c>
      <c r="DP53" s="105" t="s">
        <v>5</v>
      </c>
      <c r="DQ53" s="105" t="s">
        <v>5</v>
      </c>
      <c r="DR53" s="104" t="s">
        <v>5</v>
      </c>
      <c r="DS53" s="105" t="s">
        <v>5</v>
      </c>
      <c r="DT53" s="105" t="s">
        <v>5</v>
      </c>
      <c r="DU53" s="105" t="s">
        <v>5</v>
      </c>
      <c r="DV53" s="105" t="s">
        <v>5</v>
      </c>
      <c r="DW53" s="105" t="s">
        <v>5</v>
      </c>
      <c r="DX53" s="105" t="s">
        <v>5</v>
      </c>
      <c r="DY53" s="105" t="s">
        <v>5</v>
      </c>
      <c r="DZ53" s="104" t="s">
        <v>5</v>
      </c>
      <c r="EA53" s="105" t="s">
        <v>5</v>
      </c>
      <c r="EB53" s="105" t="s">
        <v>5</v>
      </c>
      <c r="EC53" s="105" t="s">
        <v>5</v>
      </c>
      <c r="ED53" s="105" t="s">
        <v>5</v>
      </c>
      <c r="EE53" s="105" t="s">
        <v>5</v>
      </c>
      <c r="EF53" s="105" t="s">
        <v>5</v>
      </c>
      <c r="EG53" s="106" t="s">
        <v>5</v>
      </c>
      <c r="EH53" s="105" t="s">
        <v>5</v>
      </c>
      <c r="EI53" s="105" t="s">
        <v>5</v>
      </c>
      <c r="EJ53" s="105" t="s">
        <v>5</v>
      </c>
      <c r="EK53" s="105" t="s">
        <v>5</v>
      </c>
      <c r="EL53" s="105" t="s">
        <v>5</v>
      </c>
      <c r="EM53" s="105" t="s">
        <v>5</v>
      </c>
      <c r="EN53" s="105" t="s">
        <v>5</v>
      </c>
      <c r="EO53" s="127" t="s">
        <v>5</v>
      </c>
    </row>
    <row r="54" spans="1:145">
      <c r="A54" s="33"/>
      <c r="B54" s="4" t="s">
        <v>98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 t="s">
        <v>132</v>
      </c>
      <c r="S54" s="4"/>
      <c r="T54" s="4"/>
      <c r="U54" s="4"/>
      <c r="V54" s="4"/>
      <c r="W54" s="4"/>
      <c r="X54" s="4"/>
      <c r="Y54" s="4"/>
      <c r="Z54" s="4" t="s">
        <v>98</v>
      </c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 t="s">
        <v>98</v>
      </c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 t="s">
        <v>133</v>
      </c>
      <c r="BO54" s="4"/>
      <c r="BP54" s="4"/>
      <c r="BQ54" s="4"/>
      <c r="BR54" s="4"/>
      <c r="BS54" s="4"/>
      <c r="BT54" s="4"/>
      <c r="BU54" s="4"/>
      <c r="BV54" s="4" t="s">
        <v>98</v>
      </c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 t="s">
        <v>98</v>
      </c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 t="s">
        <v>98</v>
      </c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11"/>
    </row>
    <row r="55" spans="1:145">
      <c r="A55" s="33"/>
      <c r="B55" s="4" t="s">
        <v>102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 t="s">
        <v>91</v>
      </c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 t="s">
        <v>90</v>
      </c>
      <c r="AA55" s="4"/>
      <c r="AB55" s="4"/>
      <c r="AC55" s="4" t="s">
        <v>91</v>
      </c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 t="s">
        <v>90</v>
      </c>
      <c r="AY55" s="4"/>
      <c r="AZ55" s="4"/>
      <c r="BA55" s="4" t="s">
        <v>91</v>
      </c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 t="s">
        <v>90</v>
      </c>
      <c r="BW55" s="4"/>
      <c r="BX55" s="4"/>
      <c r="BY55" s="4" t="s">
        <v>91</v>
      </c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 t="s">
        <v>90</v>
      </c>
      <c r="CU55" s="4"/>
      <c r="CV55" s="4"/>
      <c r="CW55" s="4" t="s">
        <v>91</v>
      </c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 t="s">
        <v>90</v>
      </c>
      <c r="DS55" s="4"/>
      <c r="DT55" s="4"/>
      <c r="DU55" s="4" t="s">
        <v>91</v>
      </c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11"/>
    </row>
    <row r="56" spans="1:145">
      <c r="A56" s="33"/>
      <c r="B56" s="4" t="s">
        <v>95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 t="s">
        <v>95</v>
      </c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 t="s">
        <v>95</v>
      </c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 t="s">
        <v>95</v>
      </c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 t="s">
        <v>95</v>
      </c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 t="s">
        <v>95</v>
      </c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11"/>
    </row>
    <row r="57" spans="1:145">
      <c r="A57" s="33"/>
      <c r="B57" s="4" t="s">
        <v>96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 t="s">
        <v>96</v>
      </c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 t="s">
        <v>96</v>
      </c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 t="s">
        <v>96</v>
      </c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 t="s">
        <v>96</v>
      </c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 t="s">
        <v>96</v>
      </c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11"/>
    </row>
    <row r="58" spans="1:145">
      <c r="A58" s="33"/>
      <c r="B58" s="4" t="s">
        <v>97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 t="s">
        <v>97</v>
      </c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 t="s">
        <v>97</v>
      </c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 t="s">
        <v>97</v>
      </c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 t="s">
        <v>97</v>
      </c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 t="s">
        <v>97</v>
      </c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11"/>
    </row>
    <row r="59" spans="1:145">
      <c r="A59" s="33"/>
      <c r="B59" s="4" t="s">
        <v>103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11"/>
    </row>
    <row r="60" spans="1:145" ht="13.5" thickBot="1">
      <c r="A60" s="128"/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29"/>
      <c r="BB60" s="129"/>
      <c r="BC60" s="129"/>
      <c r="BD60" s="129"/>
      <c r="BE60" s="129"/>
      <c r="BF60" s="129"/>
      <c r="BG60" s="129"/>
      <c r="BH60" s="129"/>
      <c r="BI60" s="129"/>
      <c r="BJ60" s="129"/>
      <c r="BK60" s="129"/>
      <c r="BL60" s="129"/>
      <c r="BM60" s="129"/>
      <c r="BN60" s="129"/>
      <c r="BO60" s="129"/>
      <c r="BP60" s="129"/>
      <c r="BQ60" s="129"/>
      <c r="BR60" s="129"/>
      <c r="BS60" s="129"/>
      <c r="BT60" s="129"/>
      <c r="BU60" s="129"/>
      <c r="BV60" s="129"/>
      <c r="BW60" s="129"/>
      <c r="BX60" s="129"/>
      <c r="BY60" s="129"/>
      <c r="BZ60" s="129"/>
      <c r="CA60" s="129"/>
      <c r="CB60" s="129"/>
      <c r="CC60" s="129"/>
      <c r="CD60" s="129"/>
      <c r="CE60" s="129"/>
      <c r="CF60" s="129"/>
      <c r="CG60" s="129"/>
      <c r="CH60" s="129"/>
      <c r="CI60" s="129"/>
      <c r="CJ60" s="129"/>
      <c r="CK60" s="129"/>
      <c r="CL60" s="129"/>
      <c r="CM60" s="129"/>
      <c r="CN60" s="129"/>
      <c r="CO60" s="129"/>
      <c r="CP60" s="129"/>
      <c r="CQ60" s="129"/>
      <c r="CR60" s="129"/>
      <c r="CS60" s="129"/>
      <c r="CT60" s="129"/>
      <c r="CU60" s="129"/>
      <c r="CV60" s="129"/>
      <c r="CW60" s="129"/>
      <c r="CX60" s="129"/>
      <c r="CY60" s="129"/>
      <c r="CZ60" s="129"/>
      <c r="DA60" s="129"/>
      <c r="DB60" s="129"/>
      <c r="DC60" s="129"/>
      <c r="DD60" s="129"/>
      <c r="DE60" s="129"/>
      <c r="DF60" s="129"/>
      <c r="DG60" s="129"/>
      <c r="DH60" s="129"/>
      <c r="DI60" s="129"/>
      <c r="DJ60" s="129"/>
      <c r="DK60" s="129"/>
      <c r="DL60" s="129"/>
      <c r="DM60" s="129"/>
      <c r="DN60" s="129"/>
      <c r="DO60" s="129"/>
      <c r="DP60" s="129"/>
      <c r="DQ60" s="129"/>
      <c r="DR60" s="129"/>
      <c r="DS60" s="129"/>
      <c r="DT60" s="129"/>
      <c r="DU60" s="129"/>
      <c r="DV60" s="129"/>
      <c r="DW60" s="129"/>
      <c r="DX60" s="129"/>
      <c r="DY60" s="129"/>
      <c r="DZ60" s="129"/>
      <c r="EA60" s="129"/>
      <c r="EB60" s="129"/>
      <c r="EC60" s="129"/>
      <c r="ED60" s="129"/>
      <c r="EE60" s="129"/>
      <c r="EF60" s="129"/>
      <c r="EG60" s="129"/>
      <c r="EH60" s="129"/>
      <c r="EI60" s="129"/>
      <c r="EJ60" s="129"/>
      <c r="EK60" s="129"/>
      <c r="EL60" s="129"/>
      <c r="EM60" s="129"/>
      <c r="EN60" s="129"/>
      <c r="EO60" s="130"/>
    </row>
  </sheetData>
  <mergeCells count="24">
    <mergeCell ref="CT8:DA10"/>
    <mergeCell ref="DB8:DI10"/>
    <mergeCell ref="DJ8:DQ10"/>
    <mergeCell ref="AH10:AO10"/>
    <mergeCell ref="AX10:BE10"/>
    <mergeCell ref="BF10:BM10"/>
    <mergeCell ref="BN10:BU10"/>
    <mergeCell ref="BV10:CC10"/>
    <mergeCell ref="DR8:EG9"/>
    <mergeCell ref="EH8:EO10"/>
    <mergeCell ref="DR10:DY10"/>
    <mergeCell ref="DZ10:EG10"/>
    <mergeCell ref="A8:A11"/>
    <mergeCell ref="B8:Y9"/>
    <mergeCell ref="Z8:AO9"/>
    <mergeCell ref="AP8:AW10"/>
    <mergeCell ref="AX8:BU9"/>
    <mergeCell ref="BV8:CK9"/>
    <mergeCell ref="B10:I10"/>
    <mergeCell ref="J10:Q10"/>
    <mergeCell ref="R10:Y10"/>
    <mergeCell ref="Z10:AG10"/>
    <mergeCell ref="CD10:CK10"/>
    <mergeCell ref="CL8:CS10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colBreaks count="5" manualBreakCount="5">
    <brk id="25" max="1048575" man="1"/>
    <brk id="49" max="1048575" man="1"/>
    <brk id="73" max="1048575" man="1"/>
    <brk id="97" max="1048575" man="1"/>
    <brk id="1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16.12(All India)</vt:lpstr>
      <vt:lpstr>Table 16.12(State wise)</vt:lpstr>
      <vt:lpstr>'Table 16.12(State wise)'!Print_Titles</vt:lpstr>
    </vt:vector>
  </TitlesOfParts>
  <Company>C S 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</dc:creator>
  <cp:lastModifiedBy>ADMIN</cp:lastModifiedBy>
  <cp:lastPrinted>2017-11-29T10:34:33Z</cp:lastPrinted>
  <dcterms:created xsi:type="dcterms:W3CDTF">2001-02-13T04:30:04Z</dcterms:created>
  <dcterms:modified xsi:type="dcterms:W3CDTF">2018-10-05T05:59:25Z</dcterms:modified>
</cp:coreProperties>
</file>