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0" yWindow="690" windowWidth="3660" windowHeight="5010" activeTab="0"/>
  </bookViews>
  <sheets>
    <sheet name="T 9.2 All india" sheetId="1" r:id="rId1"/>
    <sheet name="T 9.2 state-wise" sheetId="2" r:id="rId2"/>
  </sheets>
  <definedNames>
    <definedName name="\x">#N/A</definedName>
    <definedName name="\z">#N/A</definedName>
    <definedName name="_Regression_Int" localSheetId="0" hidden="1">1</definedName>
    <definedName name="_Regression_Int" localSheetId="1" hidden="1">1</definedName>
    <definedName name="_xlnm.Print_Area" localSheetId="0">'T 9.2 All india'!$A$1:$U$33</definedName>
    <definedName name="_xlnm.Print_Area" localSheetId="1">'T 9.2 state-wise'!$A$1:$AK$62</definedName>
    <definedName name="Print_Area_MI" localSheetId="0">'T 9.2 All india'!$A$1:$K$23</definedName>
    <definedName name="Print_Area_MI" localSheetId="1">'T 9.2 state-wise'!$A$1:$T$52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<sst xmlns="http://schemas.openxmlformats.org/spreadsheetml/2006/main" count="647" uniqueCount="90">
  <si>
    <t>Union Territory</t>
  </si>
  <si>
    <t xml:space="preserve">   1</t>
  </si>
  <si>
    <t xml:space="preserve">      2</t>
  </si>
  <si>
    <t xml:space="preserve">      3</t>
  </si>
  <si>
    <t>State:</t>
  </si>
  <si>
    <t xml:space="preserve"> Andhra Pradesh</t>
  </si>
  <si>
    <t>-</t>
  </si>
  <si>
    <t xml:space="preserve"> Goa</t>
  </si>
  <si>
    <t xml:space="preserve"> Haryana</t>
  </si>
  <si>
    <t xml:space="preserve"> Jammu &amp; Kashmir</t>
  </si>
  <si>
    <t xml:space="preserve"> Karnataka</t>
  </si>
  <si>
    <t xml:space="preserve"> Kerala</t>
  </si>
  <si>
    <t xml:space="preserve"> Mizoram</t>
  </si>
  <si>
    <t xml:space="preserve"> Rajasthan</t>
  </si>
  <si>
    <t xml:space="preserve"> Tamil Nadu</t>
  </si>
  <si>
    <t>Union Territory:</t>
  </si>
  <si>
    <t xml:space="preserve"> Delhi</t>
  </si>
  <si>
    <t xml:space="preserve"> Madhya Pradesh </t>
  </si>
  <si>
    <t xml:space="preserve"> Meghalaya </t>
  </si>
  <si>
    <t xml:space="preserve"> Nagaland </t>
  </si>
  <si>
    <t xml:space="preserve"> 2001-02</t>
  </si>
  <si>
    <t xml:space="preserve"> 2002-03</t>
  </si>
  <si>
    <t xml:space="preserve"> Maharashtra</t>
  </si>
  <si>
    <t xml:space="preserve"> Puducherry</t>
  </si>
  <si>
    <t>HORTICULTURE</t>
  </si>
  <si>
    <t>Fruits</t>
  </si>
  <si>
    <t>(Area in '000 Hectare)</t>
  </si>
  <si>
    <t>Area</t>
  </si>
  <si>
    <t>Production</t>
  </si>
  <si>
    <t>________________</t>
  </si>
  <si>
    <t>Vegetables</t>
  </si>
  <si>
    <t>Flowers</t>
  </si>
  <si>
    <t>Nuts</t>
  </si>
  <si>
    <t xml:space="preserve"> 2003-04 </t>
  </si>
  <si>
    <t xml:space="preserve"> 2004-05</t>
  </si>
  <si>
    <t xml:space="preserve"> 2005-06 </t>
  </si>
  <si>
    <t xml:space="preserve"> 2006-07 </t>
  </si>
  <si>
    <t xml:space="preserve"> 2007-08 </t>
  </si>
  <si>
    <t xml:space="preserve"> 2008-09</t>
  </si>
  <si>
    <t xml:space="preserve"> Arunachal Pradesh</t>
  </si>
  <si>
    <t xml:space="preserve"> Assam</t>
  </si>
  <si>
    <t xml:space="preserve"> Bihar</t>
  </si>
  <si>
    <t xml:space="preserve"> Gujarat</t>
  </si>
  <si>
    <t xml:space="preserve"> Himachal Pradesh</t>
  </si>
  <si>
    <t xml:space="preserve"> Jharkhand</t>
  </si>
  <si>
    <t xml:space="preserve"> Manipur </t>
  </si>
  <si>
    <t xml:space="preserve"> Orissa</t>
  </si>
  <si>
    <t xml:space="preserve"> Punjab</t>
  </si>
  <si>
    <t xml:space="preserve"> Sikkim</t>
  </si>
  <si>
    <t xml:space="preserve"> Tripura</t>
  </si>
  <si>
    <t xml:space="preserve"> Uttarakhand</t>
  </si>
  <si>
    <t xml:space="preserve"> Uttar Pradesh</t>
  </si>
  <si>
    <t xml:space="preserve"> West Bengal </t>
  </si>
  <si>
    <t xml:space="preserve"> A. &amp; N. Islands</t>
  </si>
  <si>
    <t xml:space="preserve"> D. &amp; N. Haveli </t>
  </si>
  <si>
    <t xml:space="preserve"> Daman and Diu</t>
  </si>
  <si>
    <t xml:space="preserve"> Lakshadweep</t>
  </si>
  <si>
    <t xml:space="preserve"> Chandigarh</t>
  </si>
  <si>
    <t xml:space="preserve"> Chhattisgarh</t>
  </si>
  <si>
    <t>(Loose)</t>
  </si>
  <si>
    <t>Ministry of Agriculture</t>
  </si>
  <si>
    <t>Aroma &amp; Medi.</t>
  </si>
  <si>
    <t>Plantation Crops</t>
  </si>
  <si>
    <t>Spices</t>
  </si>
  <si>
    <t>Mushroom</t>
  </si>
  <si>
    <t>Honey</t>
  </si>
  <si>
    <t>_________</t>
  </si>
  <si>
    <t>Grand Total</t>
  </si>
  <si>
    <t>..</t>
  </si>
  <si>
    <t>Table 9.2 - AREA AND PRODUCTION OF VARIOUS HORTICULTURE CROPS</t>
  </si>
  <si>
    <t>(Production in '000 Tonne)</t>
  </si>
  <si>
    <t xml:space="preserve"> 2009-10</t>
  </si>
  <si>
    <t>2009-10</t>
  </si>
  <si>
    <t xml:space="preserve"> i) Figures of Production under Grand Total does not include Production of Cut Flowers.</t>
  </si>
  <si>
    <t>Notes :</t>
  </si>
  <si>
    <t xml:space="preserve">ii) Grand Total of production may not match with Andman &amp; Nicobar Islands,  as some statewise figures not available. </t>
  </si>
  <si>
    <t>iv) Plantation Crops : Coconut (CDB), Arecanut (Directorate of Arecanut &amp; Spice Dev.) and Cashew &amp; Cocoa (Directorate of Cashew &amp; Cocoa Development).</t>
  </si>
  <si>
    <t>v) Spices - Directorate of Arecanut &amp; Spices Development.</t>
  </si>
  <si>
    <t>iii) Fruits, Vegetables, Flowers, Aromatic/Medicinal Plants and Mushroom, Spices data collected by respective states Directorates of Horticulture.</t>
  </si>
  <si>
    <t>2010-11</t>
  </si>
  <si>
    <t>Total</t>
  </si>
  <si>
    <t>Total may not match due to rounding of figures</t>
  </si>
  <si>
    <t>Production (Loose)</t>
  </si>
  <si>
    <t xml:space="preserve">Source : Indian Horticulture Database, 2011, National Horticulture Board, </t>
  </si>
  <si>
    <t xml:space="preserve">                                                                                                                                                                                                                   HORTICULTURE</t>
  </si>
  <si>
    <t xml:space="preserve">                                                                                                                                                                Table 9.2 - AREA AND PRODUCTION OF VARIOUS HORTICULTURE CROPS</t>
  </si>
  <si>
    <t>Year</t>
  </si>
  <si>
    <t>(included in fruits)</t>
  </si>
  <si>
    <t>State/</t>
  </si>
  <si>
    <t>"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</si>
</sst>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_)"/>
    <numFmt numFmtId="174" formatCode="0.0_)"/>
    <numFmt numFmtId="175" formatCode="0.0"/>
    <numFmt numFmtId="176" formatCode="0.000"/>
    <numFmt numFmtId="177" formatCode="0.0000"/>
    <numFmt numFmtId="178" formatCode="0.00000"/>
    <numFmt numFmtId="179" formatCode="0.00000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3" fillId="33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 applyProtection="1">
      <alignment horizontal="left"/>
      <protection/>
    </xf>
    <xf numFmtId="37" fontId="3" fillId="33" borderId="10" xfId="0" applyNumberFormat="1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 horizontal="right" wrapText="1"/>
    </xf>
    <xf numFmtId="37" fontId="3" fillId="33" borderId="11" xfId="0" applyNumberFormat="1" applyFont="1" applyFill="1" applyBorder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center"/>
      <protection/>
    </xf>
    <xf numFmtId="37" fontId="3" fillId="33" borderId="12" xfId="0" applyNumberFormat="1" applyFont="1" applyFill="1" applyBorder="1" applyAlignment="1" applyProtection="1">
      <alignment horizontal="center"/>
      <protection/>
    </xf>
    <xf numFmtId="37" fontId="3" fillId="33" borderId="13" xfId="0" applyNumberFormat="1" applyFont="1" applyFill="1" applyBorder="1" applyAlignment="1" applyProtection="1">
      <alignment horizontal="center"/>
      <protection/>
    </xf>
    <xf numFmtId="37" fontId="3" fillId="33" borderId="14" xfId="0" applyNumberFormat="1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4" borderId="0" xfId="0" applyFont="1" applyFill="1" applyAlignment="1" applyProtection="1">
      <alignment horizontal="left"/>
      <protection/>
    </xf>
    <xf numFmtId="175" fontId="2" fillId="34" borderId="0" xfId="0" applyNumberFormat="1" applyFont="1" applyFill="1" applyAlignment="1" applyProtection="1">
      <alignment horizontal="right"/>
      <protection/>
    </xf>
    <xf numFmtId="0" fontId="2" fillId="34" borderId="0" xfId="0" applyFont="1" applyFill="1" applyAlignment="1" applyProtection="1">
      <alignment horizontal="right"/>
      <protection/>
    </xf>
    <xf numFmtId="0" fontId="2" fillId="34" borderId="0" xfId="0" applyFont="1" applyFill="1" applyAlignment="1">
      <alignment/>
    </xf>
    <xf numFmtId="0" fontId="2" fillId="34" borderId="0" xfId="0" applyNumberFormat="1" applyFont="1" applyFill="1" applyAlignment="1" applyProtection="1">
      <alignment horizontal="left"/>
      <protection/>
    </xf>
    <xf numFmtId="0" fontId="2" fillId="34" borderId="0" xfId="0" applyNumberFormat="1" applyFont="1" applyFill="1" applyAlignment="1" applyProtection="1">
      <alignment horizontal="right"/>
      <protection/>
    </xf>
    <xf numFmtId="0" fontId="3" fillId="34" borderId="0" xfId="0" applyNumberFormat="1" applyFont="1" applyFill="1" applyAlignment="1" applyProtection="1">
      <alignment horizontal="right"/>
      <protection/>
    </xf>
    <xf numFmtId="175" fontId="3" fillId="34" borderId="0" xfId="0" applyNumberFormat="1" applyFont="1" applyFill="1" applyAlignment="1" applyProtection="1">
      <alignment horizontal="right"/>
      <protection/>
    </xf>
    <xf numFmtId="175" fontId="3" fillId="34" borderId="0" xfId="0" applyNumberFormat="1" applyFont="1" applyFill="1" applyAlignment="1">
      <alignment/>
    </xf>
    <xf numFmtId="0" fontId="2" fillId="34" borderId="0" xfId="0" applyNumberFormat="1" applyFont="1" applyFill="1" applyAlignment="1" applyProtection="1" quotePrefix="1">
      <alignment horizontal="right"/>
      <protection/>
    </xf>
    <xf numFmtId="175" fontId="2" fillId="34" borderId="0" xfId="0" applyNumberFormat="1" applyFont="1" applyFill="1" applyAlignment="1">
      <alignment/>
    </xf>
    <xf numFmtId="175" fontId="2" fillId="34" borderId="0" xfId="0" applyNumberFormat="1" applyFont="1" applyFill="1" applyAlignment="1" applyProtection="1" quotePrefix="1">
      <alignment horizontal="right"/>
      <protection/>
    </xf>
    <xf numFmtId="0" fontId="2" fillId="34" borderId="0" xfId="0" applyFont="1" applyFill="1" applyAlignment="1" quotePrefix="1">
      <alignment horizontal="right"/>
    </xf>
    <xf numFmtId="0" fontId="2" fillId="34" borderId="0" xfId="0" applyNumberFormat="1" applyFont="1" applyFill="1" applyBorder="1" applyAlignment="1" applyProtection="1">
      <alignment horizontal="right"/>
      <protection/>
    </xf>
    <xf numFmtId="175" fontId="2" fillId="34" borderId="0" xfId="0" applyNumberFormat="1" applyFont="1" applyFill="1" applyBorder="1" applyAlignment="1" applyProtection="1">
      <alignment horizontal="right"/>
      <protection/>
    </xf>
    <xf numFmtId="0" fontId="3" fillId="34" borderId="10" xfId="0" applyNumberFormat="1" applyFont="1" applyFill="1" applyBorder="1" applyAlignment="1" applyProtection="1">
      <alignment horizontal="left"/>
      <protection/>
    </xf>
    <xf numFmtId="0" fontId="3" fillId="34" borderId="10" xfId="0" applyNumberFormat="1" applyFont="1" applyFill="1" applyBorder="1" applyAlignment="1" applyProtection="1">
      <alignment horizontal="right"/>
      <protection/>
    </xf>
    <xf numFmtId="175" fontId="3" fillId="34" borderId="10" xfId="0" applyNumberFormat="1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right"/>
      <protection/>
    </xf>
    <xf numFmtId="0" fontId="2" fillId="34" borderId="10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37" fontId="3" fillId="33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175" fontId="2" fillId="34" borderId="0" xfId="0" applyNumberFormat="1" applyFont="1" applyFill="1" applyAlignment="1">
      <alignment horizontal="right"/>
    </xf>
    <xf numFmtId="0" fontId="2" fillId="34" borderId="10" xfId="0" applyFont="1" applyFill="1" applyBorder="1" applyAlignment="1" applyProtection="1">
      <alignment horizontal="right"/>
      <protection/>
    </xf>
    <xf numFmtId="0" fontId="2" fillId="35" borderId="0" xfId="0" applyFont="1" applyFill="1" applyAlignment="1" applyProtection="1">
      <alignment horizontal="left"/>
      <protection/>
    </xf>
    <xf numFmtId="175" fontId="2" fillId="35" borderId="0" xfId="0" applyNumberFormat="1" applyFont="1" applyFill="1" applyAlignment="1" applyProtection="1">
      <alignment horizontal="right"/>
      <protection/>
    </xf>
    <xf numFmtId="175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0" fontId="2" fillId="35" borderId="0" xfId="0" applyNumberFormat="1" applyFont="1" applyFill="1" applyBorder="1" applyAlignment="1" applyProtection="1">
      <alignment horizontal="right"/>
      <protection/>
    </xf>
    <xf numFmtId="175" fontId="2" fillId="35" borderId="0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Alignment="1" applyProtection="1">
      <alignment horizontal="left"/>
      <protection/>
    </xf>
    <xf numFmtId="0" fontId="2" fillId="35" borderId="0" xfId="0" applyNumberFormat="1" applyFont="1" applyFill="1" applyAlignment="1" applyProtection="1">
      <alignment horizontal="right"/>
      <protection/>
    </xf>
    <xf numFmtId="0" fontId="3" fillId="35" borderId="0" xfId="0" applyNumberFormat="1" applyFont="1" applyFill="1" applyAlignment="1" applyProtection="1">
      <alignment horizontal="right"/>
      <protection/>
    </xf>
    <xf numFmtId="175" fontId="3" fillId="35" borderId="0" xfId="0" applyNumberFormat="1" applyFont="1" applyFill="1" applyAlignment="1" applyProtection="1">
      <alignment horizontal="right"/>
      <protection/>
    </xf>
    <xf numFmtId="175" fontId="3" fillId="35" borderId="0" xfId="0" applyNumberFormat="1" applyFont="1" applyFill="1" applyAlignment="1">
      <alignment/>
    </xf>
    <xf numFmtId="0" fontId="2" fillId="35" borderId="0" xfId="0" applyNumberFormat="1" applyFont="1" applyFill="1" applyAlignment="1" applyProtection="1" quotePrefix="1">
      <alignment horizontal="right"/>
      <protection/>
    </xf>
    <xf numFmtId="175" fontId="2" fillId="35" borderId="0" xfId="0" applyNumberFormat="1" applyFont="1" applyFill="1" applyAlignment="1" applyProtection="1" quotePrefix="1">
      <alignment horizontal="right"/>
      <protection/>
    </xf>
    <xf numFmtId="0" fontId="2" fillId="35" borderId="0" xfId="0" applyNumberFormat="1" applyFont="1" applyFill="1" applyAlignment="1">
      <alignment/>
    </xf>
    <xf numFmtId="0" fontId="2" fillId="35" borderId="0" xfId="0" applyFont="1" applyFill="1" applyAlignment="1" quotePrefix="1">
      <alignment horizontal="right"/>
    </xf>
    <xf numFmtId="0" fontId="2" fillId="35" borderId="0" xfId="0" applyNumberFormat="1" applyFont="1" applyFill="1" applyBorder="1" applyAlignment="1" applyProtection="1">
      <alignment horizontal="left"/>
      <protection/>
    </xf>
    <xf numFmtId="0" fontId="3" fillId="35" borderId="0" xfId="0" applyNumberFormat="1" applyFont="1" applyFill="1" applyBorder="1" applyAlignment="1" applyProtection="1">
      <alignment horizontal="right"/>
      <protection/>
    </xf>
    <xf numFmtId="175" fontId="3" fillId="35" borderId="0" xfId="0" applyNumberFormat="1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>
      <alignment horizontal="right" wrapText="1"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175" fontId="2" fillId="35" borderId="0" xfId="0" applyNumberFormat="1" applyFont="1" applyFill="1" applyAlignment="1">
      <alignment horizontal="right"/>
    </xf>
    <xf numFmtId="0" fontId="3" fillId="33" borderId="0" xfId="0" applyFont="1" applyFill="1" applyBorder="1" applyAlignment="1" applyProtection="1">
      <alignment horizontal="center"/>
      <protection/>
    </xf>
    <xf numFmtId="37" fontId="3" fillId="33" borderId="1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Alignment="1">
      <alignment/>
    </xf>
    <xf numFmtId="0" fontId="3" fillId="36" borderId="0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/>
    </xf>
    <xf numFmtId="0" fontId="2" fillId="36" borderId="0" xfId="0" applyFont="1" applyFill="1" applyAlignment="1" applyProtection="1">
      <alignment horizontal="center"/>
      <protection/>
    </xf>
    <xf numFmtId="0" fontId="2" fillId="36" borderId="0" xfId="0" applyNumberFormat="1" applyFont="1" applyFill="1" applyBorder="1" applyAlignment="1" applyProtection="1">
      <alignment horizontal="right"/>
      <protection/>
    </xf>
    <xf numFmtId="0" fontId="3" fillId="36" borderId="0" xfId="0" applyFont="1" applyFill="1" applyAlignment="1">
      <alignment/>
    </xf>
    <xf numFmtId="175" fontId="2" fillId="36" borderId="0" xfId="0" applyNumberFormat="1" applyFont="1" applyFill="1" applyBorder="1" applyAlignment="1" applyProtection="1">
      <alignment horizontal="right"/>
      <protection/>
    </xf>
    <xf numFmtId="0" fontId="2" fillId="36" borderId="0" xfId="0" applyFont="1" applyFill="1" applyAlignment="1">
      <alignment wrapText="1"/>
    </xf>
    <xf numFmtId="0" fontId="2" fillId="36" borderId="0" xfId="0" applyNumberFormat="1" applyFont="1" applyFill="1" applyAlignment="1">
      <alignment vertical="top" wrapText="1"/>
    </xf>
    <xf numFmtId="0" fontId="2" fillId="36" borderId="0" xfId="0" applyFont="1" applyFill="1" applyAlignment="1">
      <alignment horizontal="left" wrapText="1"/>
    </xf>
    <xf numFmtId="0" fontId="4" fillId="33" borderId="0" xfId="0" applyFont="1" applyFill="1" applyAlignment="1" applyProtection="1">
      <alignment horizontal="center"/>
      <protection/>
    </xf>
    <xf numFmtId="37" fontId="3" fillId="33" borderId="0" xfId="0" applyNumberFormat="1" applyFont="1" applyFill="1" applyBorder="1" applyAlignment="1" applyProtection="1">
      <alignment horizontal="left"/>
      <protection/>
    </xf>
    <xf numFmtId="49" fontId="4" fillId="33" borderId="0" xfId="0" applyNumberFormat="1" applyFont="1" applyFill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 wrapText="1"/>
    </xf>
    <xf numFmtId="175" fontId="2" fillId="35" borderId="0" xfId="0" applyNumberFormat="1" applyFont="1" applyFill="1" applyAlignment="1">
      <alignment horizontal="right"/>
    </xf>
    <xf numFmtId="0" fontId="2" fillId="36" borderId="0" xfId="0" applyFont="1" applyFill="1" applyAlignment="1">
      <alignment wrapText="1"/>
    </xf>
    <xf numFmtId="0" fontId="2" fillId="36" borderId="0" xfId="0" applyNumberFormat="1" applyFont="1" applyFill="1" applyAlignment="1">
      <alignment vertical="top" wrapText="1"/>
    </xf>
    <xf numFmtId="0" fontId="2" fillId="36" borderId="0" xfId="0" applyFont="1" applyFill="1" applyAlignment="1">
      <alignment horizontal="left" wrapText="1"/>
    </xf>
    <xf numFmtId="0" fontId="3" fillId="36" borderId="15" xfId="0" applyFont="1" applyFill="1" applyBorder="1" applyAlignment="1" applyProtection="1">
      <alignment horizontal="left"/>
      <protection/>
    </xf>
    <xf numFmtId="0" fontId="3" fillId="36" borderId="0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17" xfId="0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3" fillId="33" borderId="10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6" borderId="0" xfId="0" applyFont="1" applyFill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2" fillId="35" borderId="0" xfId="0" applyNumberFormat="1" applyFont="1" applyFill="1" applyAlignment="1" applyProtection="1">
      <alignment horizontal="right" wrapText="1"/>
      <protection/>
    </xf>
    <xf numFmtId="0" fontId="2" fillId="36" borderId="0" xfId="0" applyNumberFormat="1" applyFont="1" applyFill="1" applyAlignment="1" applyProtection="1">
      <alignment horizontal="right"/>
      <protection/>
    </xf>
    <xf numFmtId="175" fontId="2" fillId="36" borderId="0" xfId="0" applyNumberFormat="1" applyFont="1" applyFill="1" applyAlignment="1" applyProtection="1">
      <alignment horizontal="right"/>
      <protection/>
    </xf>
    <xf numFmtId="0" fontId="3" fillId="36" borderId="1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3"/>
  <sheetViews>
    <sheetView showGridLines="0" tabSelected="1" view="pageBreakPreview" zoomScaleSheetLayoutView="100" zoomScalePageLayoutView="0" workbookViewId="0" topLeftCell="A1">
      <selection activeCell="H22" sqref="H22:I22"/>
    </sheetView>
  </sheetViews>
  <sheetFormatPr defaultColWidth="9.625" defaultRowHeight="12.75"/>
  <cols>
    <col min="1" max="1" width="18.625" style="2" customWidth="1"/>
    <col min="2" max="2" width="8.50390625" style="2" customWidth="1"/>
    <col min="3" max="3" width="8.875" style="2" customWidth="1"/>
    <col min="4" max="4" width="8.375" style="2" customWidth="1"/>
    <col min="5" max="5" width="8.125" style="2" customWidth="1"/>
    <col min="6" max="6" width="7.875" style="2" customWidth="1"/>
    <col min="7" max="7" width="9.125" style="2" customWidth="1"/>
    <col min="8" max="8" width="8.125" style="2" customWidth="1"/>
    <col min="9" max="11" width="8.375" style="2" customWidth="1"/>
    <col min="12" max="15" width="10.625" style="2" customWidth="1"/>
    <col min="16" max="19" width="6.625" style="2" customWidth="1"/>
    <col min="20" max="27" width="9.625" style="2" customWidth="1"/>
    <col min="28" max="28" width="50.625" style="2" customWidth="1"/>
    <col min="29" max="29" width="9.625" style="2" customWidth="1"/>
    <col min="30" max="30" width="50.625" style="2" customWidth="1"/>
    <col min="31" max="16384" width="9.625" style="2" customWidth="1"/>
  </cols>
  <sheetData>
    <row r="1" spans="1:11" ht="12.75">
      <c r="A1" s="1"/>
      <c r="K1" s="3"/>
    </row>
    <row r="2" spans="1:21" ht="15.75">
      <c r="A2" s="84" t="s">
        <v>24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1" ht="15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15.75">
      <c r="A4" s="82" t="s">
        <v>69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ht="12.75">
      <c r="A5" s="83" t="s">
        <v>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</row>
    <row r="6" spans="1:21" ht="12.75">
      <c r="A6" s="83" t="s">
        <v>70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 ht="12.75" customHeight="1">
      <c r="A7" s="37"/>
      <c r="B7" s="85" t="s">
        <v>25</v>
      </c>
      <c r="C7" s="86"/>
      <c r="D7" s="85" t="s">
        <v>30</v>
      </c>
      <c r="E7" s="86"/>
      <c r="F7" s="85" t="s">
        <v>31</v>
      </c>
      <c r="G7" s="86"/>
      <c r="H7" s="85" t="s">
        <v>32</v>
      </c>
      <c r="I7" s="86"/>
      <c r="J7" s="85" t="s">
        <v>61</v>
      </c>
      <c r="K7" s="86"/>
      <c r="L7" s="85" t="s">
        <v>62</v>
      </c>
      <c r="M7" s="85"/>
      <c r="N7" s="85" t="s">
        <v>63</v>
      </c>
      <c r="O7" s="85"/>
      <c r="P7" s="38"/>
      <c r="Q7" s="66" t="s">
        <v>64</v>
      </c>
      <c r="R7" s="67"/>
      <c r="S7" s="67" t="s">
        <v>65</v>
      </c>
      <c r="T7" s="85" t="s">
        <v>67</v>
      </c>
      <c r="U7" s="85"/>
    </row>
    <row r="8" spans="1:21" ht="12.75" customHeight="1">
      <c r="A8" s="4" t="s">
        <v>86</v>
      </c>
      <c r="B8" s="87" t="s">
        <v>29</v>
      </c>
      <c r="C8" s="87"/>
      <c r="D8" s="87" t="s">
        <v>29</v>
      </c>
      <c r="E8" s="87"/>
      <c r="F8" s="87" t="s">
        <v>29</v>
      </c>
      <c r="G8" s="87"/>
      <c r="H8" s="87" t="s">
        <v>29</v>
      </c>
      <c r="I8" s="87"/>
      <c r="J8" s="87" t="s">
        <v>29</v>
      </c>
      <c r="K8" s="87"/>
      <c r="L8" s="87" t="s">
        <v>29</v>
      </c>
      <c r="M8" s="87"/>
      <c r="N8" s="87" t="s">
        <v>29</v>
      </c>
      <c r="O8" s="87"/>
      <c r="P8" s="34"/>
      <c r="Q8" s="39" t="s">
        <v>66</v>
      </c>
      <c r="R8" s="65"/>
      <c r="S8" s="39" t="s">
        <v>66</v>
      </c>
      <c r="T8" s="87" t="s">
        <v>29</v>
      </c>
      <c r="U8" s="87"/>
    </row>
    <row r="9" spans="1:21" ht="12.75">
      <c r="A9" s="4"/>
      <c r="B9" s="40" t="s">
        <v>27</v>
      </c>
      <c r="C9" s="40" t="s">
        <v>28</v>
      </c>
      <c r="D9" s="40" t="s">
        <v>27</v>
      </c>
      <c r="E9" s="40" t="s">
        <v>28</v>
      </c>
      <c r="F9" s="40" t="s">
        <v>27</v>
      </c>
      <c r="G9" s="40" t="s">
        <v>28</v>
      </c>
      <c r="H9" s="40" t="s">
        <v>27</v>
      </c>
      <c r="I9" s="40" t="s">
        <v>28</v>
      </c>
      <c r="J9" s="40" t="s">
        <v>27</v>
      </c>
      <c r="K9" s="40" t="s">
        <v>28</v>
      </c>
      <c r="L9" s="69" t="s">
        <v>27</v>
      </c>
      <c r="M9" s="69" t="s">
        <v>28</v>
      </c>
      <c r="N9" s="69" t="s">
        <v>27</v>
      </c>
      <c r="O9" s="69" t="s">
        <v>28</v>
      </c>
      <c r="P9" s="41"/>
      <c r="Q9" s="69" t="s">
        <v>28</v>
      </c>
      <c r="R9" s="69"/>
      <c r="S9" s="69" t="s">
        <v>28</v>
      </c>
      <c r="T9" s="69" t="s">
        <v>27</v>
      </c>
      <c r="U9" s="69" t="s">
        <v>28</v>
      </c>
    </row>
    <row r="10" spans="1:21" ht="12.75">
      <c r="A10" s="5"/>
      <c r="B10" s="6"/>
      <c r="C10" s="6"/>
      <c r="D10" s="6"/>
      <c r="E10" s="6"/>
      <c r="F10" s="70"/>
      <c r="G10" s="70" t="s">
        <v>59</v>
      </c>
      <c r="H10" s="70"/>
      <c r="I10" s="70"/>
      <c r="J10" s="70"/>
      <c r="K10" s="70"/>
      <c r="L10" s="6"/>
      <c r="M10" s="6"/>
      <c r="N10" s="6"/>
      <c r="O10" s="6"/>
      <c r="P10" s="42"/>
      <c r="Q10" s="70"/>
      <c r="R10" s="70"/>
      <c r="S10" s="70"/>
      <c r="T10" s="70"/>
      <c r="U10" s="70"/>
    </row>
    <row r="11" spans="1:21" ht="12.75">
      <c r="A11" s="4" t="s">
        <v>1</v>
      </c>
      <c r="B11" s="43" t="s">
        <v>2</v>
      </c>
      <c r="C11" s="43" t="s">
        <v>3</v>
      </c>
      <c r="D11" s="43">
        <v>4</v>
      </c>
      <c r="E11" s="43">
        <v>5</v>
      </c>
      <c r="F11" s="43">
        <v>6</v>
      </c>
      <c r="G11" s="43">
        <v>7</v>
      </c>
      <c r="H11" s="43">
        <v>8</v>
      </c>
      <c r="I11" s="43">
        <v>9</v>
      </c>
      <c r="J11" s="43">
        <v>10</v>
      </c>
      <c r="K11" s="43">
        <v>11</v>
      </c>
      <c r="L11" s="43">
        <v>12</v>
      </c>
      <c r="M11" s="43">
        <v>13</v>
      </c>
      <c r="N11" s="43">
        <v>14</v>
      </c>
      <c r="O11" s="43">
        <v>15</v>
      </c>
      <c r="P11" s="34"/>
      <c r="Q11" s="43">
        <v>16</v>
      </c>
      <c r="R11" s="43"/>
      <c r="S11" s="43">
        <v>17</v>
      </c>
      <c r="T11" s="43">
        <v>18</v>
      </c>
      <c r="U11" s="43">
        <v>19</v>
      </c>
    </row>
    <row r="12" spans="1:21" ht="12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42"/>
      <c r="Q12" s="6"/>
      <c r="R12" s="6"/>
      <c r="S12" s="6"/>
      <c r="T12" s="6"/>
      <c r="U12" s="6"/>
    </row>
    <row r="13" spans="1:21" ht="12.75">
      <c r="A13" s="44" t="s">
        <v>20</v>
      </c>
      <c r="B13" s="16">
        <v>4010</v>
      </c>
      <c r="C13" s="16">
        <v>43001</v>
      </c>
      <c r="D13" s="16">
        <v>6156</v>
      </c>
      <c r="E13" s="16">
        <v>88622</v>
      </c>
      <c r="F13" s="16">
        <v>106</v>
      </c>
      <c r="G13" s="16">
        <v>535</v>
      </c>
      <c r="H13" s="16">
        <v>117</v>
      </c>
      <c r="I13" s="16">
        <v>114</v>
      </c>
      <c r="J13" s="16" t="s">
        <v>68</v>
      </c>
      <c r="K13" s="16" t="s">
        <v>68</v>
      </c>
      <c r="L13" s="16">
        <v>2984</v>
      </c>
      <c r="M13" s="16">
        <v>9697</v>
      </c>
      <c r="N13" s="16">
        <v>3220</v>
      </c>
      <c r="O13" s="16">
        <v>3765</v>
      </c>
      <c r="P13" s="18"/>
      <c r="Q13" s="16">
        <v>40</v>
      </c>
      <c r="R13" s="16"/>
      <c r="S13" s="16">
        <v>10</v>
      </c>
      <c r="T13" s="16">
        <f>SUM(B13,D13,F13,H13,J13,L13,N13)</f>
        <v>16593</v>
      </c>
      <c r="U13" s="16">
        <f>SUM(C13,E13,G13,I13,K13,M13,O13,Q13,S13)</f>
        <v>145784</v>
      </c>
    </row>
    <row r="14" spans="1:21" s="50" customFormat="1" ht="12.75">
      <c r="A14" s="47" t="s">
        <v>21</v>
      </c>
      <c r="B14" s="48">
        <v>3788</v>
      </c>
      <c r="C14" s="49">
        <v>45203</v>
      </c>
      <c r="D14" s="48">
        <v>6092</v>
      </c>
      <c r="E14" s="49">
        <v>84815</v>
      </c>
      <c r="F14" s="48">
        <v>70</v>
      </c>
      <c r="G14" s="48">
        <v>735</v>
      </c>
      <c r="H14" s="48">
        <v>117</v>
      </c>
      <c r="I14" s="48">
        <v>114</v>
      </c>
      <c r="J14" s="48" t="s">
        <v>68</v>
      </c>
      <c r="K14" s="48" t="s">
        <v>68</v>
      </c>
      <c r="L14" s="48">
        <v>2984</v>
      </c>
      <c r="M14" s="49">
        <v>9697</v>
      </c>
      <c r="N14" s="48">
        <v>3220</v>
      </c>
      <c r="O14" s="49">
        <v>3765</v>
      </c>
      <c r="Q14" s="48">
        <v>40</v>
      </c>
      <c r="R14" s="48"/>
      <c r="S14" s="48">
        <v>10</v>
      </c>
      <c r="T14" s="48">
        <f aca="true" t="shared" si="0" ref="T14:T22">SUM(B14,D14,F14,H14,J14,L14,N14)</f>
        <v>16271</v>
      </c>
      <c r="U14" s="48">
        <f aca="true" t="shared" si="1" ref="U14:U22">SUM(C14,E14,G14,I14,K14,M14,O14,Q14,S14)</f>
        <v>144379</v>
      </c>
    </row>
    <row r="15" spans="1:21" ht="12.75">
      <c r="A15" s="44" t="s">
        <v>33</v>
      </c>
      <c r="B15" s="25">
        <v>4661</v>
      </c>
      <c r="C15" s="25">
        <v>45942</v>
      </c>
      <c r="D15" s="16">
        <v>6082</v>
      </c>
      <c r="E15" s="25">
        <v>88334</v>
      </c>
      <c r="F15" s="25">
        <v>101</v>
      </c>
      <c r="G15" s="25">
        <v>580</v>
      </c>
      <c r="H15" s="25">
        <v>106</v>
      </c>
      <c r="I15" s="16">
        <v>121</v>
      </c>
      <c r="J15" s="45" t="s">
        <v>68</v>
      </c>
      <c r="K15" s="16" t="s">
        <v>68</v>
      </c>
      <c r="L15" s="25">
        <v>3102</v>
      </c>
      <c r="M15" s="25">
        <v>13161</v>
      </c>
      <c r="N15" s="16">
        <v>5155</v>
      </c>
      <c r="O15" s="25">
        <v>5113</v>
      </c>
      <c r="P15" s="18"/>
      <c r="Q15" s="25">
        <v>40</v>
      </c>
      <c r="R15" s="25"/>
      <c r="S15" s="25">
        <v>10</v>
      </c>
      <c r="T15" s="16">
        <f t="shared" si="0"/>
        <v>19207</v>
      </c>
      <c r="U15" s="16">
        <f t="shared" si="1"/>
        <v>153301</v>
      </c>
    </row>
    <row r="16" spans="1:21" s="50" customFormat="1" ht="12.75">
      <c r="A16" s="47" t="s">
        <v>34</v>
      </c>
      <c r="B16" s="49">
        <v>5049</v>
      </c>
      <c r="C16" s="49">
        <v>50867</v>
      </c>
      <c r="D16" s="48">
        <v>6744</v>
      </c>
      <c r="E16" s="49">
        <v>101246</v>
      </c>
      <c r="F16" s="49">
        <v>118</v>
      </c>
      <c r="G16" s="49">
        <v>659</v>
      </c>
      <c r="H16" s="49">
        <v>106</v>
      </c>
      <c r="I16" s="48">
        <v>121</v>
      </c>
      <c r="J16" s="49">
        <v>131</v>
      </c>
      <c r="K16" s="48">
        <v>159</v>
      </c>
      <c r="L16" s="49">
        <v>3147</v>
      </c>
      <c r="M16" s="49">
        <v>9835</v>
      </c>
      <c r="N16" s="48">
        <v>3150</v>
      </c>
      <c r="O16" s="49">
        <v>4001</v>
      </c>
      <c r="Q16" s="49">
        <v>40</v>
      </c>
      <c r="R16" s="49"/>
      <c r="S16" s="49">
        <v>10</v>
      </c>
      <c r="T16" s="48">
        <f t="shared" si="0"/>
        <v>18445</v>
      </c>
      <c r="U16" s="48">
        <f t="shared" si="1"/>
        <v>166938</v>
      </c>
    </row>
    <row r="17" spans="1:21" ht="12.75">
      <c r="A17" s="44" t="s">
        <v>35</v>
      </c>
      <c r="B17" s="25">
        <v>5324</v>
      </c>
      <c r="C17" s="25">
        <v>55356</v>
      </c>
      <c r="D17" s="16">
        <v>7213</v>
      </c>
      <c r="E17" s="25">
        <v>111399</v>
      </c>
      <c r="F17" s="25">
        <v>129</v>
      </c>
      <c r="G17" s="25">
        <v>654</v>
      </c>
      <c r="H17" s="25">
        <v>130</v>
      </c>
      <c r="I17" s="16">
        <v>149</v>
      </c>
      <c r="J17" s="25">
        <v>262</v>
      </c>
      <c r="K17" s="16">
        <v>202</v>
      </c>
      <c r="L17" s="25">
        <v>3283</v>
      </c>
      <c r="M17" s="25">
        <v>11263</v>
      </c>
      <c r="N17" s="16">
        <v>2366</v>
      </c>
      <c r="O17" s="25">
        <v>3705</v>
      </c>
      <c r="P17" s="18"/>
      <c r="Q17" s="25">
        <v>35</v>
      </c>
      <c r="R17" s="25"/>
      <c r="S17" s="25">
        <v>52</v>
      </c>
      <c r="T17" s="16">
        <f t="shared" si="0"/>
        <v>18707</v>
      </c>
      <c r="U17" s="16">
        <f t="shared" si="1"/>
        <v>182815</v>
      </c>
    </row>
    <row r="18" spans="1:21" s="50" customFormat="1" ht="12.75">
      <c r="A18" s="47" t="s">
        <v>36</v>
      </c>
      <c r="B18" s="49">
        <v>5554</v>
      </c>
      <c r="C18" s="49">
        <v>59563</v>
      </c>
      <c r="D18" s="48">
        <v>7581</v>
      </c>
      <c r="E18" s="49">
        <v>114993</v>
      </c>
      <c r="F18" s="49">
        <v>144</v>
      </c>
      <c r="G18" s="49">
        <v>880</v>
      </c>
      <c r="H18" s="49">
        <v>132</v>
      </c>
      <c r="I18" s="48">
        <v>150</v>
      </c>
      <c r="J18" s="49">
        <v>324</v>
      </c>
      <c r="K18" s="48">
        <v>178</v>
      </c>
      <c r="L18" s="49">
        <v>3207</v>
      </c>
      <c r="M18" s="49">
        <v>12007</v>
      </c>
      <c r="N18" s="48">
        <v>2448</v>
      </c>
      <c r="O18" s="49">
        <v>3953</v>
      </c>
      <c r="Q18" s="49">
        <v>37</v>
      </c>
      <c r="R18" s="49"/>
      <c r="S18" s="49">
        <v>51</v>
      </c>
      <c r="T18" s="48">
        <f t="shared" si="0"/>
        <v>19390</v>
      </c>
      <c r="U18" s="48">
        <f t="shared" si="1"/>
        <v>191812</v>
      </c>
    </row>
    <row r="19" spans="1:21" ht="12.75">
      <c r="A19" s="44" t="s">
        <v>37</v>
      </c>
      <c r="B19" s="25">
        <v>5857.2</v>
      </c>
      <c r="C19" s="25">
        <v>65586.3</v>
      </c>
      <c r="D19" s="25">
        <v>7848.3</v>
      </c>
      <c r="E19" s="25">
        <v>128448.8</v>
      </c>
      <c r="F19" s="25">
        <v>166.3</v>
      </c>
      <c r="G19" s="25">
        <v>868.4</v>
      </c>
      <c r="H19" s="25">
        <v>132</v>
      </c>
      <c r="I19" s="25">
        <v>177</v>
      </c>
      <c r="J19" s="25">
        <v>397</v>
      </c>
      <c r="K19" s="25">
        <v>396</v>
      </c>
      <c r="L19" s="25">
        <v>3189.6</v>
      </c>
      <c r="M19" s="25">
        <v>11299.6</v>
      </c>
      <c r="N19" s="25">
        <v>2617</v>
      </c>
      <c r="O19" s="25">
        <v>4357</v>
      </c>
      <c r="P19" s="18"/>
      <c r="Q19" s="25">
        <v>37</v>
      </c>
      <c r="R19" s="25"/>
      <c r="S19" s="25">
        <v>65</v>
      </c>
      <c r="T19" s="16">
        <f t="shared" si="0"/>
        <v>20207.399999999998</v>
      </c>
      <c r="U19" s="16">
        <f t="shared" si="1"/>
        <v>211235.1</v>
      </c>
    </row>
    <row r="20" spans="1:21" s="50" customFormat="1" ht="12.75">
      <c r="A20" s="47" t="s">
        <v>38</v>
      </c>
      <c r="B20" s="49">
        <v>6100.9</v>
      </c>
      <c r="C20" s="68">
        <v>68465.5</v>
      </c>
      <c r="D20" s="49">
        <v>7980.7</v>
      </c>
      <c r="E20" s="68">
        <v>129076.8</v>
      </c>
      <c r="F20" s="49">
        <v>166.5</v>
      </c>
      <c r="G20" s="49">
        <v>987.4</v>
      </c>
      <c r="H20" s="49">
        <v>136</v>
      </c>
      <c r="I20" s="49">
        <v>172.6</v>
      </c>
      <c r="J20" s="49">
        <v>430</v>
      </c>
      <c r="K20" s="49">
        <v>430</v>
      </c>
      <c r="L20" s="49">
        <v>3217.3</v>
      </c>
      <c r="M20" s="68">
        <v>11336.4</v>
      </c>
      <c r="N20" s="49">
        <v>2629.44</v>
      </c>
      <c r="O20" s="68">
        <v>4144.91</v>
      </c>
      <c r="Q20" s="49">
        <v>37</v>
      </c>
      <c r="R20" s="49"/>
      <c r="S20" s="49">
        <v>65</v>
      </c>
      <c r="T20" s="48">
        <f t="shared" si="0"/>
        <v>20660.839999999997</v>
      </c>
      <c r="U20" s="48">
        <f t="shared" si="1"/>
        <v>214715.61</v>
      </c>
    </row>
    <row r="21" spans="1:21" ht="12.75">
      <c r="A21" s="44" t="s">
        <v>71</v>
      </c>
      <c r="B21" s="25">
        <v>6329.2</v>
      </c>
      <c r="C21" s="25">
        <v>71515.5</v>
      </c>
      <c r="D21" s="25">
        <v>7984.845999999999</v>
      </c>
      <c r="E21" s="25">
        <v>133737.6</v>
      </c>
      <c r="F21" s="25">
        <v>182.89</v>
      </c>
      <c r="G21" s="18">
        <v>1020.6</v>
      </c>
      <c r="H21" s="25">
        <v>141.8</v>
      </c>
      <c r="I21" s="25">
        <v>193</v>
      </c>
      <c r="J21" s="18">
        <v>508.6</v>
      </c>
      <c r="K21" s="18">
        <v>572.5</v>
      </c>
      <c r="L21" s="28">
        <v>3264.6</v>
      </c>
      <c r="M21" s="28">
        <v>11928.2</v>
      </c>
      <c r="N21" s="29">
        <v>2463.7</v>
      </c>
      <c r="O21" s="29">
        <v>4015.95</v>
      </c>
      <c r="P21" s="28"/>
      <c r="Q21" s="28">
        <v>40.6</v>
      </c>
      <c r="R21" s="28"/>
      <c r="S21" s="25">
        <v>65</v>
      </c>
      <c r="T21" s="16">
        <f t="shared" si="0"/>
        <v>20875.636</v>
      </c>
      <c r="U21" s="16">
        <f t="shared" si="1"/>
        <v>223088.95000000004</v>
      </c>
    </row>
    <row r="22" spans="1:21" s="50" customFormat="1" ht="12.75">
      <c r="A22" s="47" t="s">
        <v>79</v>
      </c>
      <c r="B22" s="49">
        <v>6383</v>
      </c>
      <c r="C22" s="49">
        <v>74877.5</v>
      </c>
      <c r="D22" s="49">
        <v>8494.5</v>
      </c>
      <c r="E22" s="49">
        <v>146554.5</v>
      </c>
      <c r="F22" s="49">
        <v>190.9</v>
      </c>
      <c r="G22" s="50">
        <v>1031.3</v>
      </c>
      <c r="H22" s="88" t="s">
        <v>87</v>
      </c>
      <c r="I22" s="88"/>
      <c r="J22" s="50">
        <v>510.1</v>
      </c>
      <c r="K22" s="50">
        <v>605.2</v>
      </c>
      <c r="L22" s="51">
        <v>3305.7</v>
      </c>
      <c r="M22" s="51">
        <v>12007</v>
      </c>
      <c r="N22" s="52">
        <v>2940.4</v>
      </c>
      <c r="O22" s="52">
        <v>5350.5</v>
      </c>
      <c r="P22" s="51"/>
      <c r="Q22" s="51">
        <v>40.6</v>
      </c>
      <c r="R22" s="51"/>
      <c r="S22" s="49">
        <v>65</v>
      </c>
      <c r="T22" s="48">
        <f t="shared" si="0"/>
        <v>21824.600000000002</v>
      </c>
      <c r="U22" s="48">
        <f t="shared" si="1"/>
        <v>240531.6</v>
      </c>
    </row>
    <row r="23" spans="1:21" ht="12.75">
      <c r="A23" s="18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2.75">
      <c r="A24" s="92" t="s">
        <v>83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</row>
    <row r="25" spans="1:21" ht="12.75">
      <c r="A25" s="93" t="s">
        <v>60</v>
      </c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</row>
    <row r="26" spans="1:21" ht="12.75">
      <c r="A26" s="72" t="s">
        <v>74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21" ht="12.75">
      <c r="A27" s="89" t="s">
        <v>73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ht="12.75">
      <c r="A28" s="89" t="s">
        <v>75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74"/>
      <c r="M28" s="74"/>
      <c r="N28" s="74"/>
      <c r="O28" s="74"/>
      <c r="P28" s="74"/>
      <c r="Q28" s="74"/>
      <c r="R28" s="74"/>
      <c r="S28" s="74"/>
      <c r="T28" s="74"/>
      <c r="U28" s="74"/>
    </row>
    <row r="29" spans="1:21" ht="12.75">
      <c r="A29" s="90" t="s">
        <v>78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74"/>
      <c r="M29" s="74"/>
      <c r="N29" s="74"/>
      <c r="O29" s="74"/>
      <c r="P29" s="74"/>
      <c r="Q29" s="74"/>
      <c r="R29" s="74"/>
      <c r="S29" s="74"/>
      <c r="T29" s="74"/>
      <c r="U29" s="74"/>
    </row>
    <row r="30" spans="1:21" ht="12.75">
      <c r="A30" s="89" t="s">
        <v>76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1:21" ht="12.75">
      <c r="A31" s="89" t="s">
        <v>77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2.75">
      <c r="A32" s="91" t="s">
        <v>81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1:21" ht="12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</sheetData>
  <sheetProtection/>
  <mergeCells count="29">
    <mergeCell ref="A28:K28"/>
    <mergeCell ref="A29:K29"/>
    <mergeCell ref="A30:K30"/>
    <mergeCell ref="A31:K31"/>
    <mergeCell ref="A32:K32"/>
    <mergeCell ref="A24:U24"/>
    <mergeCell ref="A25:U25"/>
    <mergeCell ref="A27:K27"/>
    <mergeCell ref="B8:C8"/>
    <mergeCell ref="D8:E8"/>
    <mergeCell ref="B7:C7"/>
    <mergeCell ref="D7:E7"/>
    <mergeCell ref="F7:G7"/>
    <mergeCell ref="N8:O8"/>
    <mergeCell ref="H7:I7"/>
    <mergeCell ref="T8:U8"/>
    <mergeCell ref="F8:G8"/>
    <mergeCell ref="H8:I8"/>
    <mergeCell ref="J8:K8"/>
    <mergeCell ref="L8:M8"/>
    <mergeCell ref="H22:I22"/>
    <mergeCell ref="A4:U4"/>
    <mergeCell ref="A5:U5"/>
    <mergeCell ref="A6:U6"/>
    <mergeCell ref="A2:U2"/>
    <mergeCell ref="J7:K7"/>
    <mergeCell ref="L7:M7"/>
    <mergeCell ref="N7:O7"/>
    <mergeCell ref="T7:U7"/>
  </mergeCells>
  <printOptions/>
  <pageMargins left="0.96" right="0.25" top="0.25" bottom="0" header="0" footer="0"/>
  <pageSetup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K62"/>
  <sheetViews>
    <sheetView showGridLines="0" view="pageBreakPreview" zoomScaleSheetLayoutView="100" zoomScalePageLayoutView="0" workbookViewId="0" topLeftCell="A1">
      <selection activeCell="K47" sqref="K47"/>
    </sheetView>
  </sheetViews>
  <sheetFormatPr defaultColWidth="9.625" defaultRowHeight="12.75"/>
  <cols>
    <col min="1" max="1" width="18.625" style="2" customWidth="1"/>
    <col min="2" max="3" width="8.50390625" style="2" customWidth="1"/>
    <col min="4" max="4" width="7.75390625" style="2" customWidth="1"/>
    <col min="5" max="5" width="8.625" style="2" customWidth="1"/>
    <col min="6" max="7" width="8.375" style="2" customWidth="1"/>
    <col min="8" max="9" width="8.125" style="2" customWidth="1"/>
    <col min="10" max="10" width="7.875" style="2" customWidth="1"/>
    <col min="11" max="11" width="10.625" style="2" customWidth="1"/>
    <col min="12" max="13" width="9.125" style="2" customWidth="1"/>
    <col min="14" max="14" width="8.125" style="2" customWidth="1"/>
    <col min="15" max="21" width="8.375" style="2" customWidth="1"/>
    <col min="22" max="28" width="10.625" style="2" customWidth="1"/>
    <col min="29" max="29" width="6.625" style="2" customWidth="1"/>
    <col min="30" max="30" width="8.00390625" style="2" customWidth="1"/>
    <col min="31" max="31" width="8.25390625" style="2" customWidth="1"/>
    <col min="32" max="33" width="6.625" style="2" customWidth="1"/>
    <col min="34" max="42" width="9.625" style="2" customWidth="1"/>
    <col min="43" max="43" width="50.625" style="2" customWidth="1"/>
    <col min="44" max="44" width="9.625" style="2" customWidth="1"/>
    <col min="45" max="45" width="50.625" style="2" customWidth="1"/>
    <col min="46" max="16384" width="9.625" style="2" customWidth="1"/>
  </cols>
  <sheetData>
    <row r="1" spans="1:37" ht="12.75">
      <c r="A1" s="33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5.75">
      <c r="A2" s="96" t="s">
        <v>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1:37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t="15.75">
      <c r="A4" s="97" t="s">
        <v>85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</row>
    <row r="5" spans="1:37" ht="12.75">
      <c r="A5" s="83" t="s">
        <v>26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37" ht="12.75">
      <c r="A6" s="83" t="s">
        <v>70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</row>
    <row r="7" spans="1:37" ht="12.75" customHeight="1">
      <c r="A7" s="37"/>
      <c r="B7" s="85" t="s">
        <v>25</v>
      </c>
      <c r="C7" s="85"/>
      <c r="D7" s="85"/>
      <c r="E7" s="95"/>
      <c r="F7" s="94" t="s">
        <v>30</v>
      </c>
      <c r="G7" s="85"/>
      <c r="H7" s="85"/>
      <c r="I7" s="95"/>
      <c r="J7" s="94" t="s">
        <v>31</v>
      </c>
      <c r="K7" s="85"/>
      <c r="L7" s="85"/>
      <c r="M7" s="95"/>
      <c r="N7" s="94" t="s">
        <v>32</v>
      </c>
      <c r="O7" s="85"/>
      <c r="P7" s="85"/>
      <c r="Q7" s="95"/>
      <c r="R7" s="94" t="s">
        <v>61</v>
      </c>
      <c r="S7" s="85"/>
      <c r="T7" s="85"/>
      <c r="U7" s="95"/>
      <c r="V7" s="94" t="s">
        <v>62</v>
      </c>
      <c r="W7" s="85"/>
      <c r="X7" s="85"/>
      <c r="Y7" s="95"/>
      <c r="Z7" s="94" t="s">
        <v>63</v>
      </c>
      <c r="AA7" s="85"/>
      <c r="AB7" s="85"/>
      <c r="AC7" s="95"/>
      <c r="AD7" s="94" t="s">
        <v>64</v>
      </c>
      <c r="AE7" s="95"/>
      <c r="AF7" s="103" t="s">
        <v>65</v>
      </c>
      <c r="AG7" s="104"/>
      <c r="AH7" s="94" t="s">
        <v>67</v>
      </c>
      <c r="AI7" s="85"/>
      <c r="AJ7" s="85"/>
      <c r="AK7" s="95"/>
    </row>
    <row r="8" spans="1:37" ht="12.75" customHeight="1">
      <c r="A8" s="4" t="s">
        <v>88</v>
      </c>
      <c r="B8" s="98"/>
      <c r="C8" s="98"/>
      <c r="D8" s="98"/>
      <c r="E8" s="7"/>
      <c r="F8" s="99"/>
      <c r="G8" s="98"/>
      <c r="H8" s="98"/>
      <c r="I8" s="7"/>
      <c r="J8" s="99"/>
      <c r="K8" s="98"/>
      <c r="L8" s="98"/>
      <c r="M8" s="7"/>
      <c r="N8" s="100"/>
      <c r="O8" s="102"/>
      <c r="P8" s="102"/>
      <c r="Q8" s="101"/>
      <c r="R8" s="100"/>
      <c r="S8" s="102"/>
      <c r="T8" s="102"/>
      <c r="U8" s="101"/>
      <c r="V8" s="100"/>
      <c r="W8" s="102"/>
      <c r="X8" s="102"/>
      <c r="Y8" s="101"/>
      <c r="Z8" s="99"/>
      <c r="AA8" s="98"/>
      <c r="AB8" s="98"/>
      <c r="AC8" s="13"/>
      <c r="AD8" s="100"/>
      <c r="AE8" s="101"/>
      <c r="AF8" s="100"/>
      <c r="AG8" s="101"/>
      <c r="AH8" s="99"/>
      <c r="AI8" s="98"/>
      <c r="AJ8" s="98"/>
      <c r="AK8" s="13"/>
    </row>
    <row r="9" spans="1:37" ht="12.75">
      <c r="A9" s="4" t="s">
        <v>0</v>
      </c>
      <c r="B9" s="106" t="s">
        <v>27</v>
      </c>
      <c r="C9" s="106"/>
      <c r="D9" s="106" t="s">
        <v>28</v>
      </c>
      <c r="E9" s="107"/>
      <c r="F9" s="94" t="s">
        <v>27</v>
      </c>
      <c r="G9" s="85"/>
      <c r="H9" s="85" t="s">
        <v>28</v>
      </c>
      <c r="I9" s="95"/>
      <c r="J9" s="94" t="s">
        <v>27</v>
      </c>
      <c r="K9" s="85"/>
      <c r="L9" s="85" t="s">
        <v>82</v>
      </c>
      <c r="M9" s="95"/>
      <c r="N9" s="94" t="s">
        <v>27</v>
      </c>
      <c r="O9" s="85"/>
      <c r="P9" s="85" t="s">
        <v>28</v>
      </c>
      <c r="Q9" s="95"/>
      <c r="R9" s="94" t="s">
        <v>27</v>
      </c>
      <c r="S9" s="85"/>
      <c r="T9" s="85" t="s">
        <v>28</v>
      </c>
      <c r="U9" s="95"/>
      <c r="V9" s="94" t="s">
        <v>27</v>
      </c>
      <c r="W9" s="85"/>
      <c r="X9" s="85" t="s">
        <v>28</v>
      </c>
      <c r="Y9" s="95"/>
      <c r="Z9" s="94" t="s">
        <v>27</v>
      </c>
      <c r="AA9" s="85"/>
      <c r="AB9" s="85" t="s">
        <v>28</v>
      </c>
      <c r="AC9" s="95"/>
      <c r="AD9" s="94" t="s">
        <v>28</v>
      </c>
      <c r="AE9" s="95"/>
      <c r="AF9" s="94" t="s">
        <v>28</v>
      </c>
      <c r="AG9" s="95"/>
      <c r="AH9" s="94" t="s">
        <v>27</v>
      </c>
      <c r="AI9" s="85"/>
      <c r="AJ9" s="85" t="s">
        <v>28</v>
      </c>
      <c r="AK9" s="95"/>
    </row>
    <row r="10" spans="1:37" ht="12.75">
      <c r="A10" s="5"/>
      <c r="B10" s="6" t="s">
        <v>72</v>
      </c>
      <c r="C10" s="6" t="s">
        <v>79</v>
      </c>
      <c r="D10" s="6" t="s">
        <v>72</v>
      </c>
      <c r="E10" s="8" t="s">
        <v>79</v>
      </c>
      <c r="F10" s="11" t="s">
        <v>72</v>
      </c>
      <c r="G10" s="6" t="s">
        <v>79</v>
      </c>
      <c r="H10" s="6" t="s">
        <v>72</v>
      </c>
      <c r="I10" s="8" t="s">
        <v>79</v>
      </c>
      <c r="J10" s="11" t="s">
        <v>72</v>
      </c>
      <c r="K10" s="6" t="s">
        <v>79</v>
      </c>
      <c r="L10" s="6" t="s">
        <v>72</v>
      </c>
      <c r="M10" s="8" t="s">
        <v>79</v>
      </c>
      <c r="N10" s="11" t="s">
        <v>72</v>
      </c>
      <c r="O10" s="6" t="s">
        <v>79</v>
      </c>
      <c r="P10" s="6" t="s">
        <v>72</v>
      </c>
      <c r="Q10" s="8" t="s">
        <v>79</v>
      </c>
      <c r="R10" s="11" t="s">
        <v>72</v>
      </c>
      <c r="S10" s="6" t="s">
        <v>79</v>
      </c>
      <c r="T10" s="6" t="s">
        <v>72</v>
      </c>
      <c r="U10" s="8" t="s">
        <v>79</v>
      </c>
      <c r="V10" s="11" t="s">
        <v>72</v>
      </c>
      <c r="W10" s="6" t="s">
        <v>79</v>
      </c>
      <c r="X10" s="6" t="s">
        <v>72</v>
      </c>
      <c r="Y10" s="8" t="s">
        <v>79</v>
      </c>
      <c r="Z10" s="11" t="s">
        <v>72</v>
      </c>
      <c r="AA10" s="6" t="s">
        <v>79</v>
      </c>
      <c r="AB10" s="6" t="s">
        <v>72</v>
      </c>
      <c r="AC10" s="8" t="s">
        <v>79</v>
      </c>
      <c r="AD10" s="11" t="s">
        <v>72</v>
      </c>
      <c r="AE10" s="8" t="s">
        <v>79</v>
      </c>
      <c r="AF10" s="11" t="s">
        <v>72</v>
      </c>
      <c r="AG10" s="8" t="s">
        <v>79</v>
      </c>
      <c r="AH10" s="11" t="s">
        <v>72</v>
      </c>
      <c r="AI10" s="6" t="s">
        <v>79</v>
      </c>
      <c r="AJ10" s="6" t="s">
        <v>72</v>
      </c>
      <c r="AK10" s="8" t="s">
        <v>79</v>
      </c>
    </row>
    <row r="11" spans="1:37" ht="12.75">
      <c r="A11" s="4" t="s">
        <v>1</v>
      </c>
      <c r="B11" s="9" t="s">
        <v>2</v>
      </c>
      <c r="C11" s="9">
        <v>3</v>
      </c>
      <c r="D11" s="9">
        <v>4</v>
      </c>
      <c r="E11" s="10">
        <v>5</v>
      </c>
      <c r="F11" s="12">
        <v>6</v>
      </c>
      <c r="G11" s="9">
        <v>7</v>
      </c>
      <c r="H11" s="9">
        <v>8</v>
      </c>
      <c r="I11" s="10">
        <v>9</v>
      </c>
      <c r="J11" s="12">
        <v>10</v>
      </c>
      <c r="K11" s="9">
        <v>11</v>
      </c>
      <c r="L11" s="9">
        <v>12</v>
      </c>
      <c r="M11" s="10">
        <v>13</v>
      </c>
      <c r="N11" s="12">
        <v>14</v>
      </c>
      <c r="O11" s="9">
        <v>15</v>
      </c>
      <c r="P11" s="9">
        <v>16</v>
      </c>
      <c r="Q11" s="10">
        <v>17</v>
      </c>
      <c r="R11" s="12">
        <v>18</v>
      </c>
      <c r="S11" s="9">
        <v>19</v>
      </c>
      <c r="T11" s="9">
        <v>20</v>
      </c>
      <c r="U11" s="10">
        <v>21</v>
      </c>
      <c r="V11" s="12">
        <v>22</v>
      </c>
      <c r="W11" s="9">
        <v>23</v>
      </c>
      <c r="X11" s="9">
        <v>24</v>
      </c>
      <c r="Y11" s="10">
        <v>25</v>
      </c>
      <c r="Z11" s="12">
        <v>26</v>
      </c>
      <c r="AA11" s="9">
        <v>27</v>
      </c>
      <c r="AB11" s="9">
        <v>28</v>
      </c>
      <c r="AC11" s="14">
        <v>29</v>
      </c>
      <c r="AD11" s="12">
        <v>30</v>
      </c>
      <c r="AE11" s="10">
        <v>31</v>
      </c>
      <c r="AF11" s="12">
        <v>32</v>
      </c>
      <c r="AG11" s="10">
        <v>33</v>
      </c>
      <c r="AH11" s="12">
        <v>34</v>
      </c>
      <c r="AI11" s="9">
        <v>35</v>
      </c>
      <c r="AJ11" s="9">
        <v>36</v>
      </c>
      <c r="AK11" s="14">
        <v>37</v>
      </c>
    </row>
    <row r="12" spans="1:37" ht="12.75">
      <c r="A12" s="5"/>
      <c r="B12" s="6"/>
      <c r="C12" s="6"/>
      <c r="D12" s="6"/>
      <c r="E12" s="8"/>
      <c r="F12" s="11"/>
      <c r="G12" s="6"/>
      <c r="H12" s="6"/>
      <c r="I12" s="8"/>
      <c r="J12" s="11"/>
      <c r="K12" s="6"/>
      <c r="L12" s="6"/>
      <c r="M12" s="8"/>
      <c r="N12" s="11"/>
      <c r="O12" s="6"/>
      <c r="P12" s="6"/>
      <c r="Q12" s="8"/>
      <c r="R12" s="11"/>
      <c r="S12" s="6"/>
      <c r="T12" s="6"/>
      <c r="U12" s="8"/>
      <c r="V12" s="11"/>
      <c r="W12" s="6"/>
      <c r="X12" s="6"/>
      <c r="Y12" s="8"/>
      <c r="Z12" s="11"/>
      <c r="AA12" s="6"/>
      <c r="AB12" s="6"/>
      <c r="AC12" s="13"/>
      <c r="AD12" s="11"/>
      <c r="AE12" s="8"/>
      <c r="AF12" s="11"/>
      <c r="AG12" s="8"/>
      <c r="AH12" s="11"/>
      <c r="AI12" s="6"/>
      <c r="AJ12" s="6"/>
      <c r="AK12" s="13"/>
    </row>
    <row r="13" spans="1:37" ht="12.75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7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7" s="50" customFormat="1" ht="25.5">
      <c r="A14" s="53" t="s">
        <v>5</v>
      </c>
      <c r="B14" s="54">
        <v>921.1</v>
      </c>
      <c r="C14" s="54">
        <v>646.1</v>
      </c>
      <c r="D14" s="54">
        <v>12918.3</v>
      </c>
      <c r="E14" s="48">
        <v>9417</v>
      </c>
      <c r="F14" s="54">
        <v>331.3</v>
      </c>
      <c r="G14" s="54">
        <v>651.2</v>
      </c>
      <c r="H14" s="54">
        <v>5426.2</v>
      </c>
      <c r="I14" s="54">
        <v>11847.6</v>
      </c>
      <c r="J14" s="54">
        <v>21.4</v>
      </c>
      <c r="K14" s="54">
        <v>21.8</v>
      </c>
      <c r="L14" s="54">
        <v>130.3</v>
      </c>
      <c r="M14" s="54">
        <v>133.7</v>
      </c>
      <c r="N14" s="54" t="s">
        <v>6</v>
      </c>
      <c r="O14" s="108" t="s">
        <v>87</v>
      </c>
      <c r="P14" s="54" t="s">
        <v>6</v>
      </c>
      <c r="Q14" s="108" t="s">
        <v>87</v>
      </c>
      <c r="R14" s="54">
        <v>20.3</v>
      </c>
      <c r="S14" s="54">
        <v>20.3</v>
      </c>
      <c r="T14" s="54">
        <v>79.9</v>
      </c>
      <c r="U14" s="54">
        <v>79.9</v>
      </c>
      <c r="V14" s="54">
        <v>304.3</v>
      </c>
      <c r="W14" s="50">
        <v>304.8</v>
      </c>
      <c r="X14" s="54">
        <v>768.9</v>
      </c>
      <c r="Y14" s="50">
        <v>777.2</v>
      </c>
      <c r="Z14" s="54">
        <v>312.5</v>
      </c>
      <c r="AA14" s="50">
        <v>289.2</v>
      </c>
      <c r="AB14" s="54">
        <v>1159.7</v>
      </c>
      <c r="AC14" s="50">
        <v>1069.2</v>
      </c>
      <c r="AD14" s="54" t="s">
        <v>6</v>
      </c>
      <c r="AE14" s="54" t="s">
        <v>6</v>
      </c>
      <c r="AF14" s="54" t="s">
        <v>6</v>
      </c>
      <c r="AG14" s="54" t="s">
        <v>6</v>
      </c>
      <c r="AH14" s="55">
        <f>SUM(B14,F14,J14,N14,R14,V14,Z14)</f>
        <v>1910.9</v>
      </c>
      <c r="AI14" s="55" t="e">
        <f>SUM(C14,G14,K14,#REF!,S14,W14,AA14)</f>
        <v>#REF!</v>
      </c>
      <c r="AJ14" s="56">
        <f>SUM(D14,H14,L14,P14,T14,X14,AB14,AD14,AF14)</f>
        <v>20483.300000000003</v>
      </c>
      <c r="AK14" s="57" t="e">
        <f>SUM(E14,I14,M14,#REF!,U14,Y14,AC14,AE14,AG14)</f>
        <v>#REF!</v>
      </c>
    </row>
    <row r="15" spans="1:37" ht="12.75">
      <c r="A15" s="19" t="s">
        <v>39</v>
      </c>
      <c r="B15" s="16">
        <v>72</v>
      </c>
      <c r="C15" s="16">
        <v>72</v>
      </c>
      <c r="D15" s="20">
        <v>107.9</v>
      </c>
      <c r="E15" s="20">
        <v>107.9</v>
      </c>
      <c r="F15" s="20">
        <v>4.2</v>
      </c>
      <c r="G15" s="20">
        <v>4.2</v>
      </c>
      <c r="H15" s="20">
        <v>38.5</v>
      </c>
      <c r="I15" s="20">
        <v>38.5</v>
      </c>
      <c r="J15" s="16">
        <v>1.22</v>
      </c>
      <c r="K15" s="16">
        <v>1.2</v>
      </c>
      <c r="L15" s="20" t="s">
        <v>6</v>
      </c>
      <c r="M15" s="24" t="s">
        <v>6</v>
      </c>
      <c r="N15" s="20">
        <v>4.8</v>
      </c>
      <c r="O15" s="2" t="s">
        <v>89</v>
      </c>
      <c r="P15" s="20">
        <v>0.6</v>
      </c>
      <c r="Q15" s="2" t="s">
        <v>89</v>
      </c>
      <c r="R15" s="20" t="s">
        <v>6</v>
      </c>
      <c r="S15" s="24" t="s">
        <v>6</v>
      </c>
      <c r="T15" s="20" t="s">
        <v>6</v>
      </c>
      <c r="U15" s="24" t="s">
        <v>6</v>
      </c>
      <c r="V15" s="20" t="s">
        <v>6</v>
      </c>
      <c r="W15" s="18">
        <v>0</v>
      </c>
      <c r="X15" s="20" t="s">
        <v>6</v>
      </c>
      <c r="Y15" s="18">
        <v>0</v>
      </c>
      <c r="Z15" s="20">
        <v>7.6</v>
      </c>
      <c r="AA15" s="18">
        <v>10.1</v>
      </c>
      <c r="AB15" s="20">
        <v>43.3</v>
      </c>
      <c r="AC15" s="18">
        <v>61.6</v>
      </c>
      <c r="AD15" s="20" t="s">
        <v>6</v>
      </c>
      <c r="AE15" s="20" t="s">
        <v>6</v>
      </c>
      <c r="AF15" s="20" t="s">
        <v>6</v>
      </c>
      <c r="AG15" s="20" t="s">
        <v>6</v>
      </c>
      <c r="AH15" s="21">
        <f aca="true" t="shared" si="0" ref="AH15:AH50">SUM(B15,F15,J15,N15,R15,V15,Z15)</f>
        <v>89.82</v>
      </c>
      <c r="AI15" s="21">
        <f>SUM(C15,G15,K15,O14,S15,W15,AA15)</f>
        <v>87.5</v>
      </c>
      <c r="AJ15" s="22">
        <f aca="true" t="shared" si="1" ref="AJ15:AJ50">SUM(D15,H15,L15,P15,T15,X15,AB15,AD15,AF15)</f>
        <v>190.3</v>
      </c>
      <c r="AK15" s="23">
        <f>SUM(E15,I15,M15,Q14,U15,Y15,AC15,AE15,AG15)</f>
        <v>208</v>
      </c>
    </row>
    <row r="16" spans="1:37" s="50" customFormat="1" ht="12.75">
      <c r="A16" s="53" t="s">
        <v>40</v>
      </c>
      <c r="B16" s="54">
        <v>117.3</v>
      </c>
      <c r="C16" s="54">
        <v>137.5</v>
      </c>
      <c r="D16" s="54">
        <v>1575.5</v>
      </c>
      <c r="E16" s="54">
        <v>1763.5</v>
      </c>
      <c r="F16" s="54">
        <v>255.2</v>
      </c>
      <c r="G16" s="54">
        <v>260.1</v>
      </c>
      <c r="H16" s="54">
        <v>4569.9</v>
      </c>
      <c r="I16" s="54">
        <v>2925.5</v>
      </c>
      <c r="J16" s="54" t="s">
        <v>6</v>
      </c>
      <c r="K16" s="58" t="s">
        <v>6</v>
      </c>
      <c r="L16" s="54" t="s">
        <v>6</v>
      </c>
      <c r="M16" s="58" t="s">
        <v>6</v>
      </c>
      <c r="N16" s="54" t="s">
        <v>6</v>
      </c>
      <c r="O16" s="54" t="s">
        <v>89</v>
      </c>
      <c r="P16" s="54" t="s">
        <v>6</v>
      </c>
      <c r="Q16" s="54" t="s">
        <v>89</v>
      </c>
      <c r="R16" s="54" t="s">
        <v>6</v>
      </c>
      <c r="S16" s="54">
        <v>0</v>
      </c>
      <c r="T16" s="54" t="s">
        <v>6</v>
      </c>
      <c r="U16" s="54">
        <v>0</v>
      </c>
      <c r="V16" s="54">
        <v>88.8</v>
      </c>
      <c r="W16" s="50">
        <v>88.8</v>
      </c>
      <c r="X16" s="54">
        <v>163.7</v>
      </c>
      <c r="Y16" s="50">
        <v>163.7</v>
      </c>
      <c r="Z16" s="54">
        <v>27.4</v>
      </c>
      <c r="AA16" s="50">
        <v>89.2</v>
      </c>
      <c r="AB16" s="54">
        <v>18.6</v>
      </c>
      <c r="AC16" s="50">
        <v>222.1</v>
      </c>
      <c r="AD16" s="54" t="s">
        <v>6</v>
      </c>
      <c r="AE16" s="54" t="s">
        <v>6</v>
      </c>
      <c r="AF16" s="54" t="s">
        <v>6</v>
      </c>
      <c r="AG16" s="54" t="s">
        <v>6</v>
      </c>
      <c r="AH16" s="55">
        <f t="shared" si="0"/>
        <v>488.7</v>
      </c>
      <c r="AI16" s="55">
        <f aca="true" t="shared" si="2" ref="AI15:AI50">SUM(C16,G16,K16,O16,S16,W16,AA16)</f>
        <v>575.6</v>
      </c>
      <c r="AJ16" s="56">
        <f t="shared" si="1"/>
        <v>6327.7</v>
      </c>
      <c r="AK16" s="57">
        <f aca="true" t="shared" si="3" ref="AK15:AK51">SUM(E16,I16,M16,Q16,U16,Y16,AC16,AE16,AG16)</f>
        <v>5074.8</v>
      </c>
    </row>
    <row r="17" spans="1:37" ht="12.75">
      <c r="A17" s="19" t="s">
        <v>41</v>
      </c>
      <c r="B17" s="20">
        <v>293.6</v>
      </c>
      <c r="C17" s="20">
        <v>296.4</v>
      </c>
      <c r="D17" s="20">
        <v>3464.9</v>
      </c>
      <c r="E17" s="20">
        <v>3911.8</v>
      </c>
      <c r="F17" s="20">
        <v>836</v>
      </c>
      <c r="G17" s="16">
        <v>845</v>
      </c>
      <c r="H17" s="20">
        <v>13906.8</v>
      </c>
      <c r="I17" s="20">
        <v>14630.2</v>
      </c>
      <c r="J17" s="20">
        <v>0.2</v>
      </c>
      <c r="K17" s="20">
        <v>0.2</v>
      </c>
      <c r="L17" s="20">
        <v>2.3</v>
      </c>
      <c r="M17" s="20">
        <v>2.3</v>
      </c>
      <c r="N17" s="109" t="s">
        <v>6</v>
      </c>
      <c r="O17" s="109" t="s">
        <v>89</v>
      </c>
      <c r="P17" s="109" t="s">
        <v>6</v>
      </c>
      <c r="Q17" s="109" t="s">
        <v>89</v>
      </c>
      <c r="R17" s="109" t="s">
        <v>6</v>
      </c>
      <c r="S17" s="24" t="s">
        <v>6</v>
      </c>
      <c r="T17" s="20" t="s">
        <v>6</v>
      </c>
      <c r="U17" s="24" t="s">
        <v>6</v>
      </c>
      <c r="V17" s="20" t="s">
        <v>6</v>
      </c>
      <c r="W17" s="18">
        <v>0</v>
      </c>
      <c r="X17" s="20" t="s">
        <v>6</v>
      </c>
      <c r="Y17" s="18">
        <v>0</v>
      </c>
      <c r="Z17" s="20">
        <v>11.3</v>
      </c>
      <c r="AA17" s="25">
        <v>13</v>
      </c>
      <c r="AB17" s="20">
        <v>12.4</v>
      </c>
      <c r="AC17" s="18">
        <v>12.5</v>
      </c>
      <c r="AD17" s="20" t="s">
        <v>6</v>
      </c>
      <c r="AE17" s="20" t="s">
        <v>6</v>
      </c>
      <c r="AF17" s="20" t="s">
        <v>6</v>
      </c>
      <c r="AG17" s="20" t="s">
        <v>6</v>
      </c>
      <c r="AH17" s="21">
        <f t="shared" si="0"/>
        <v>1141.1</v>
      </c>
      <c r="AI17" s="21">
        <f t="shared" si="2"/>
        <v>1154.6000000000001</v>
      </c>
      <c r="AJ17" s="22">
        <f t="shared" si="1"/>
        <v>17386.4</v>
      </c>
      <c r="AK17" s="23">
        <f t="shared" si="3"/>
        <v>18556.8</v>
      </c>
    </row>
    <row r="18" spans="1:37" s="50" customFormat="1" ht="12.75">
      <c r="A18" s="53" t="s">
        <v>58</v>
      </c>
      <c r="B18" s="54">
        <v>125.3</v>
      </c>
      <c r="C18" s="48">
        <v>177</v>
      </c>
      <c r="D18" s="54">
        <v>1185.9</v>
      </c>
      <c r="E18" s="54">
        <v>1569.6</v>
      </c>
      <c r="F18" s="54">
        <v>315.4</v>
      </c>
      <c r="G18" s="54">
        <v>345.8</v>
      </c>
      <c r="H18" s="54">
        <v>3601.1</v>
      </c>
      <c r="I18" s="54">
        <v>4248.8</v>
      </c>
      <c r="J18" s="48">
        <v>4.09</v>
      </c>
      <c r="K18" s="48">
        <v>6.9</v>
      </c>
      <c r="L18" s="54">
        <v>13.5</v>
      </c>
      <c r="M18" s="54">
        <v>27.1</v>
      </c>
      <c r="N18" s="54" t="s">
        <v>6</v>
      </c>
      <c r="O18" s="54" t="s">
        <v>89</v>
      </c>
      <c r="P18" s="54" t="s">
        <v>6</v>
      </c>
      <c r="Q18" s="54" t="s">
        <v>89</v>
      </c>
      <c r="R18" s="54">
        <v>11.2</v>
      </c>
      <c r="S18" s="54">
        <v>11.2</v>
      </c>
      <c r="T18" s="54">
        <v>64.5</v>
      </c>
      <c r="U18" s="54">
        <v>64.5</v>
      </c>
      <c r="V18" s="54">
        <v>33</v>
      </c>
      <c r="W18" s="50">
        <v>33.7</v>
      </c>
      <c r="X18" s="54">
        <v>17</v>
      </c>
      <c r="Y18" s="50">
        <v>25.3</v>
      </c>
      <c r="Z18" s="54">
        <v>11.6</v>
      </c>
      <c r="AA18" s="50">
        <v>11.7</v>
      </c>
      <c r="AB18" s="54">
        <v>7.2</v>
      </c>
      <c r="AC18" s="50">
        <v>8.3</v>
      </c>
      <c r="AD18" s="54" t="s">
        <v>6</v>
      </c>
      <c r="AE18" s="54" t="s">
        <v>6</v>
      </c>
      <c r="AF18" s="54" t="s">
        <v>6</v>
      </c>
      <c r="AG18" s="54" t="s">
        <v>6</v>
      </c>
      <c r="AH18" s="55">
        <f t="shared" si="0"/>
        <v>500.59</v>
      </c>
      <c r="AI18" s="55">
        <f t="shared" si="2"/>
        <v>586.3000000000001</v>
      </c>
      <c r="AJ18" s="56">
        <f t="shared" si="1"/>
        <v>4889.2</v>
      </c>
      <c r="AK18" s="57">
        <f t="shared" si="3"/>
        <v>5943.6</v>
      </c>
    </row>
    <row r="19" spans="1:37" ht="12.75">
      <c r="A19" s="19" t="s">
        <v>7</v>
      </c>
      <c r="B19" s="20">
        <v>11</v>
      </c>
      <c r="C19" s="16">
        <v>11</v>
      </c>
      <c r="D19" s="20">
        <v>78.4</v>
      </c>
      <c r="E19" s="20">
        <v>78.6</v>
      </c>
      <c r="F19" s="20">
        <v>5.7</v>
      </c>
      <c r="G19" s="20">
        <v>5.7</v>
      </c>
      <c r="H19" s="20">
        <v>57.8</v>
      </c>
      <c r="I19" s="20">
        <v>57.8</v>
      </c>
      <c r="J19" s="20" t="s">
        <v>6</v>
      </c>
      <c r="K19" s="24" t="s">
        <v>6</v>
      </c>
      <c r="L19" s="20" t="s">
        <v>6</v>
      </c>
      <c r="M19" s="24" t="s">
        <v>6</v>
      </c>
      <c r="N19" s="109" t="s">
        <v>6</v>
      </c>
      <c r="O19" s="109" t="s">
        <v>89</v>
      </c>
      <c r="P19" s="109" t="s">
        <v>6</v>
      </c>
      <c r="Q19" s="109" t="s">
        <v>89</v>
      </c>
      <c r="R19" s="109" t="s">
        <v>6</v>
      </c>
      <c r="S19" s="24" t="s">
        <v>6</v>
      </c>
      <c r="T19" s="20" t="s">
        <v>6</v>
      </c>
      <c r="U19" s="24" t="s">
        <v>6</v>
      </c>
      <c r="V19" s="20">
        <v>82.5</v>
      </c>
      <c r="W19" s="18">
        <v>83.5</v>
      </c>
      <c r="X19" s="20">
        <v>116.8</v>
      </c>
      <c r="Y19" s="18">
        <v>114.8</v>
      </c>
      <c r="Z19" s="20">
        <v>0.7</v>
      </c>
      <c r="AA19" s="18">
        <v>0.7</v>
      </c>
      <c r="AB19" s="20">
        <v>0.2</v>
      </c>
      <c r="AC19" s="18">
        <v>0.2</v>
      </c>
      <c r="AD19" s="20" t="s">
        <v>6</v>
      </c>
      <c r="AE19" s="20" t="s">
        <v>6</v>
      </c>
      <c r="AF19" s="20" t="s">
        <v>6</v>
      </c>
      <c r="AG19" s="20" t="s">
        <v>6</v>
      </c>
      <c r="AH19" s="21">
        <f t="shared" si="0"/>
        <v>99.9</v>
      </c>
      <c r="AI19" s="21">
        <f t="shared" si="2"/>
        <v>100.9</v>
      </c>
      <c r="AJ19" s="22">
        <f t="shared" si="1"/>
        <v>253.2</v>
      </c>
      <c r="AK19" s="23">
        <f t="shared" si="3"/>
        <v>251.39999999999998</v>
      </c>
    </row>
    <row r="20" spans="1:37" s="50" customFormat="1" ht="12.75">
      <c r="A20" s="53" t="s">
        <v>42</v>
      </c>
      <c r="B20" s="54">
        <v>352.9</v>
      </c>
      <c r="C20" s="54">
        <v>349.9</v>
      </c>
      <c r="D20" s="54">
        <v>6985.1</v>
      </c>
      <c r="E20" s="48">
        <v>7245</v>
      </c>
      <c r="F20" s="54">
        <v>406.8</v>
      </c>
      <c r="G20" s="54">
        <v>515.9</v>
      </c>
      <c r="H20" s="54">
        <v>7255.5</v>
      </c>
      <c r="I20" s="54">
        <v>9379.5</v>
      </c>
      <c r="J20" s="48">
        <v>12.53</v>
      </c>
      <c r="K20" s="48">
        <v>12.5</v>
      </c>
      <c r="L20" s="54">
        <v>49.5</v>
      </c>
      <c r="M20" s="54">
        <v>49.5</v>
      </c>
      <c r="N20" s="54" t="s">
        <v>6</v>
      </c>
      <c r="O20" s="54" t="s">
        <v>89</v>
      </c>
      <c r="P20" s="54" t="s">
        <v>6</v>
      </c>
      <c r="Q20" s="54" t="s">
        <v>89</v>
      </c>
      <c r="R20" s="54" t="s">
        <v>6</v>
      </c>
      <c r="S20" s="58" t="s">
        <v>6</v>
      </c>
      <c r="T20" s="54" t="s">
        <v>6</v>
      </c>
      <c r="U20" s="58" t="s">
        <v>6</v>
      </c>
      <c r="V20" s="54">
        <v>16</v>
      </c>
      <c r="W20" s="50">
        <v>23.1</v>
      </c>
      <c r="X20" s="54">
        <v>108</v>
      </c>
      <c r="Y20" s="50">
        <v>129.3</v>
      </c>
      <c r="Z20" s="54">
        <v>266.3</v>
      </c>
      <c r="AA20" s="50">
        <v>479.4</v>
      </c>
      <c r="AB20" s="54">
        <v>400.9</v>
      </c>
      <c r="AC20" s="50">
        <v>792.6</v>
      </c>
      <c r="AD20" s="54" t="s">
        <v>6</v>
      </c>
      <c r="AE20" s="54" t="s">
        <v>6</v>
      </c>
      <c r="AF20" s="54" t="s">
        <v>6</v>
      </c>
      <c r="AG20" s="54" t="s">
        <v>6</v>
      </c>
      <c r="AH20" s="55">
        <f t="shared" si="0"/>
        <v>1054.53</v>
      </c>
      <c r="AI20" s="55">
        <f t="shared" si="2"/>
        <v>1380.8</v>
      </c>
      <c r="AJ20" s="56">
        <f t="shared" si="1"/>
        <v>14799</v>
      </c>
      <c r="AK20" s="57">
        <f t="shared" si="3"/>
        <v>17595.899999999998</v>
      </c>
    </row>
    <row r="21" spans="1:37" ht="12.75">
      <c r="A21" s="19" t="s">
        <v>8</v>
      </c>
      <c r="B21" s="20">
        <v>41.5</v>
      </c>
      <c r="C21" s="20">
        <v>46.3</v>
      </c>
      <c r="D21" s="20">
        <v>303.9</v>
      </c>
      <c r="E21" s="20">
        <v>356.6</v>
      </c>
      <c r="F21" s="20">
        <v>300.9</v>
      </c>
      <c r="G21" s="20">
        <v>346.4</v>
      </c>
      <c r="H21" s="20">
        <v>3987</v>
      </c>
      <c r="I21" s="20">
        <v>4649.3</v>
      </c>
      <c r="J21" s="20">
        <v>6.2</v>
      </c>
      <c r="K21" s="20">
        <v>6.2</v>
      </c>
      <c r="L21" s="20">
        <v>60.3</v>
      </c>
      <c r="M21" s="20">
        <v>60.3</v>
      </c>
      <c r="N21" s="109" t="s">
        <v>6</v>
      </c>
      <c r="O21" s="109" t="s">
        <v>89</v>
      </c>
      <c r="P21" s="109" t="s">
        <v>6</v>
      </c>
      <c r="Q21" s="109" t="s">
        <v>89</v>
      </c>
      <c r="R21" s="109">
        <v>1</v>
      </c>
      <c r="S21" s="16">
        <v>1</v>
      </c>
      <c r="T21" s="20">
        <v>2.8</v>
      </c>
      <c r="U21" s="20">
        <v>0.6</v>
      </c>
      <c r="V21" s="20" t="s">
        <v>6</v>
      </c>
      <c r="W21" s="18">
        <v>0</v>
      </c>
      <c r="X21" s="20" t="s">
        <v>6</v>
      </c>
      <c r="Y21" s="18">
        <v>0</v>
      </c>
      <c r="Z21" s="20">
        <v>5.2</v>
      </c>
      <c r="AA21" s="18">
        <v>15.1</v>
      </c>
      <c r="AB21" s="20">
        <v>24.5</v>
      </c>
      <c r="AC21" s="18">
        <v>77.9</v>
      </c>
      <c r="AD21" s="20">
        <v>8.1</v>
      </c>
      <c r="AE21" s="20">
        <v>8.1</v>
      </c>
      <c r="AF21" s="20" t="s">
        <v>6</v>
      </c>
      <c r="AG21" s="20" t="s">
        <v>6</v>
      </c>
      <c r="AH21" s="21">
        <f t="shared" si="0"/>
        <v>354.79999999999995</v>
      </c>
      <c r="AI21" s="21">
        <f t="shared" si="2"/>
        <v>415</v>
      </c>
      <c r="AJ21" s="22">
        <f t="shared" si="1"/>
        <v>4386.6</v>
      </c>
      <c r="AK21" s="23">
        <f t="shared" si="3"/>
        <v>5152.800000000001</v>
      </c>
    </row>
    <row r="22" spans="1:37" s="50" customFormat="1" ht="12.75">
      <c r="A22" s="53" t="s">
        <v>43</v>
      </c>
      <c r="B22" s="54">
        <v>208.4</v>
      </c>
      <c r="C22" s="54">
        <v>214.8</v>
      </c>
      <c r="D22" s="58">
        <v>382.7</v>
      </c>
      <c r="E22" s="58">
        <v>1031.1</v>
      </c>
      <c r="F22" s="54">
        <v>79.8</v>
      </c>
      <c r="G22" s="54">
        <v>80.4</v>
      </c>
      <c r="H22" s="58">
        <v>1390.7</v>
      </c>
      <c r="I22" s="58">
        <v>1474.9</v>
      </c>
      <c r="J22" s="48">
        <v>0.68</v>
      </c>
      <c r="K22" s="48">
        <v>0.7</v>
      </c>
      <c r="L22" s="54">
        <v>0.6</v>
      </c>
      <c r="M22" s="54">
        <v>0.6</v>
      </c>
      <c r="N22" s="48">
        <v>11</v>
      </c>
      <c r="O22" s="54" t="s">
        <v>89</v>
      </c>
      <c r="P22" s="54">
        <v>3.3</v>
      </c>
      <c r="Q22" s="54" t="s">
        <v>89</v>
      </c>
      <c r="R22" s="54" t="s">
        <v>6</v>
      </c>
      <c r="S22" s="58" t="s">
        <v>6</v>
      </c>
      <c r="T22" s="54" t="s">
        <v>6</v>
      </c>
      <c r="U22" s="58" t="s">
        <v>6</v>
      </c>
      <c r="V22" s="54" t="s">
        <v>6</v>
      </c>
      <c r="W22" s="50">
        <v>0</v>
      </c>
      <c r="X22" s="54" t="s">
        <v>6</v>
      </c>
      <c r="Y22" s="50">
        <v>0</v>
      </c>
      <c r="Z22" s="54">
        <v>4.4</v>
      </c>
      <c r="AA22" s="50">
        <v>6.6</v>
      </c>
      <c r="AB22" s="58">
        <v>18.6</v>
      </c>
      <c r="AC22" s="50">
        <v>19.6</v>
      </c>
      <c r="AD22" s="54">
        <v>7.4</v>
      </c>
      <c r="AE22" s="54">
        <v>7.4</v>
      </c>
      <c r="AF22" s="54" t="s">
        <v>6</v>
      </c>
      <c r="AG22" s="54" t="s">
        <v>6</v>
      </c>
      <c r="AH22" s="55">
        <f t="shared" si="0"/>
        <v>304.28</v>
      </c>
      <c r="AI22" s="55">
        <f t="shared" si="2"/>
        <v>302.50000000000006</v>
      </c>
      <c r="AJ22" s="56">
        <f t="shared" si="1"/>
        <v>1803.3</v>
      </c>
      <c r="AK22" s="57">
        <f t="shared" si="3"/>
        <v>2533.6</v>
      </c>
    </row>
    <row r="23" spans="1:37" ht="12.75">
      <c r="A23" s="19" t="s">
        <v>9</v>
      </c>
      <c r="B23" s="20">
        <v>209.8</v>
      </c>
      <c r="C23" s="20">
        <v>325.6</v>
      </c>
      <c r="D23" s="20">
        <v>1534.7</v>
      </c>
      <c r="E23" s="20">
        <v>2220.5</v>
      </c>
      <c r="F23" s="20">
        <v>69.8</v>
      </c>
      <c r="G23" s="20">
        <v>69.7</v>
      </c>
      <c r="H23" s="20">
        <v>1374.2</v>
      </c>
      <c r="I23" s="20">
        <v>1559.1</v>
      </c>
      <c r="J23" s="16">
        <v>0.13</v>
      </c>
      <c r="K23" s="16">
        <v>0.1</v>
      </c>
      <c r="L23" s="20">
        <v>0.2</v>
      </c>
      <c r="M23" s="20">
        <v>0.2</v>
      </c>
      <c r="N23" s="109">
        <v>106.8</v>
      </c>
      <c r="O23" s="109" t="s">
        <v>89</v>
      </c>
      <c r="P23" s="109">
        <v>168.4</v>
      </c>
      <c r="Q23" s="109" t="s">
        <v>89</v>
      </c>
      <c r="R23" s="109" t="s">
        <v>6</v>
      </c>
      <c r="S23" s="24" t="s">
        <v>6</v>
      </c>
      <c r="T23" s="20" t="s">
        <v>6</v>
      </c>
      <c r="U23" s="24" t="s">
        <v>6</v>
      </c>
      <c r="V23" s="20" t="s">
        <v>6</v>
      </c>
      <c r="W23" s="18">
        <v>0</v>
      </c>
      <c r="X23" s="20" t="s">
        <v>6</v>
      </c>
      <c r="Y23" s="18">
        <v>0</v>
      </c>
      <c r="Z23" s="20">
        <v>3.9</v>
      </c>
      <c r="AA23" s="18">
        <v>3.9</v>
      </c>
      <c r="AB23" s="20">
        <v>0.9</v>
      </c>
      <c r="AC23" s="18">
        <v>0.9</v>
      </c>
      <c r="AD23" s="20">
        <v>0.5</v>
      </c>
      <c r="AE23" s="20">
        <v>0.5</v>
      </c>
      <c r="AF23" s="20" t="s">
        <v>6</v>
      </c>
      <c r="AG23" s="20" t="s">
        <v>6</v>
      </c>
      <c r="AH23" s="21">
        <f t="shared" si="0"/>
        <v>390.43</v>
      </c>
      <c r="AI23" s="21">
        <f t="shared" si="2"/>
        <v>399.3</v>
      </c>
      <c r="AJ23" s="22">
        <f t="shared" si="1"/>
        <v>3078.9</v>
      </c>
      <c r="AK23" s="23">
        <f t="shared" si="3"/>
        <v>3781.2</v>
      </c>
    </row>
    <row r="24" spans="1:37" s="50" customFormat="1" ht="12.75">
      <c r="A24" s="53" t="s">
        <v>44</v>
      </c>
      <c r="B24" s="54">
        <v>37.7</v>
      </c>
      <c r="C24" s="48">
        <v>72</v>
      </c>
      <c r="D24" s="58">
        <v>577.6</v>
      </c>
      <c r="E24" s="58">
        <v>779.6</v>
      </c>
      <c r="F24" s="54">
        <v>212.1</v>
      </c>
      <c r="G24" s="54">
        <v>259.5</v>
      </c>
      <c r="H24" s="58">
        <v>3469.2</v>
      </c>
      <c r="I24" s="58">
        <v>4112.4</v>
      </c>
      <c r="J24" s="58">
        <v>1.6</v>
      </c>
      <c r="K24" s="58">
        <v>1.6</v>
      </c>
      <c r="L24" s="59">
        <v>22</v>
      </c>
      <c r="M24" s="59">
        <v>22</v>
      </c>
      <c r="N24" s="54" t="s">
        <v>6</v>
      </c>
      <c r="O24" s="54" t="s">
        <v>89</v>
      </c>
      <c r="P24" s="54" t="s">
        <v>6</v>
      </c>
      <c r="Q24" s="54" t="s">
        <v>89</v>
      </c>
      <c r="R24" s="54">
        <v>0.1</v>
      </c>
      <c r="S24" s="54">
        <v>0.1</v>
      </c>
      <c r="T24" s="54" t="s">
        <v>6</v>
      </c>
      <c r="U24" s="54">
        <v>0</v>
      </c>
      <c r="V24" s="54" t="s">
        <v>6</v>
      </c>
      <c r="W24" s="50">
        <v>0</v>
      </c>
      <c r="X24" s="54" t="s">
        <v>6</v>
      </c>
      <c r="Y24" s="50">
        <v>0</v>
      </c>
      <c r="Z24" s="54" t="s">
        <v>6</v>
      </c>
      <c r="AA24" s="49">
        <v>0</v>
      </c>
      <c r="AB24" s="54" t="s">
        <v>6</v>
      </c>
      <c r="AC24" s="50">
        <v>0</v>
      </c>
      <c r="AD24" s="54" t="s">
        <v>6</v>
      </c>
      <c r="AE24" s="54" t="s">
        <v>6</v>
      </c>
      <c r="AF24" s="54" t="s">
        <v>6</v>
      </c>
      <c r="AG24" s="54" t="s">
        <v>6</v>
      </c>
      <c r="AH24" s="55">
        <f t="shared" si="0"/>
        <v>251.5</v>
      </c>
      <c r="AI24" s="55">
        <f t="shared" si="2"/>
        <v>333.20000000000005</v>
      </c>
      <c r="AJ24" s="56">
        <f t="shared" si="1"/>
        <v>4068.7999999999997</v>
      </c>
      <c r="AK24" s="57">
        <f t="shared" si="3"/>
        <v>4914</v>
      </c>
    </row>
    <row r="25" spans="1:37" ht="12.75">
      <c r="A25" s="19" t="s">
        <v>10</v>
      </c>
      <c r="B25" s="20">
        <v>351</v>
      </c>
      <c r="C25" s="20">
        <v>377.8</v>
      </c>
      <c r="D25" s="20">
        <v>5712.4</v>
      </c>
      <c r="E25" s="20">
        <v>6273.6</v>
      </c>
      <c r="F25" s="20">
        <v>441.2</v>
      </c>
      <c r="G25" s="20">
        <v>466.3</v>
      </c>
      <c r="H25" s="20">
        <v>7082.2</v>
      </c>
      <c r="I25" s="20">
        <v>9056.4</v>
      </c>
      <c r="J25" s="16">
        <v>27.01</v>
      </c>
      <c r="K25" s="16">
        <v>27</v>
      </c>
      <c r="L25" s="20">
        <v>203.9</v>
      </c>
      <c r="M25" s="20">
        <v>203.9</v>
      </c>
      <c r="N25" s="109" t="s">
        <v>6</v>
      </c>
      <c r="O25" s="109" t="s">
        <v>89</v>
      </c>
      <c r="P25" s="109" t="s">
        <v>6</v>
      </c>
      <c r="Q25" s="109" t="s">
        <v>89</v>
      </c>
      <c r="R25" s="109">
        <v>3.7</v>
      </c>
      <c r="S25" s="20">
        <v>3.7</v>
      </c>
      <c r="T25" s="20">
        <v>22.2</v>
      </c>
      <c r="U25" s="20">
        <v>22.2</v>
      </c>
      <c r="V25" s="20">
        <v>730.5</v>
      </c>
      <c r="W25" s="25">
        <v>732</v>
      </c>
      <c r="X25" s="20">
        <v>1777</v>
      </c>
      <c r="Y25" s="18">
        <v>1781.4</v>
      </c>
      <c r="Z25" s="20">
        <v>217.7</v>
      </c>
      <c r="AA25" s="18">
        <v>259.1</v>
      </c>
      <c r="AB25" s="20">
        <v>303.2</v>
      </c>
      <c r="AC25" s="18">
        <v>460.4</v>
      </c>
      <c r="AD25" s="20" t="s">
        <v>6</v>
      </c>
      <c r="AE25" s="20" t="s">
        <v>6</v>
      </c>
      <c r="AF25" s="20" t="s">
        <v>6</v>
      </c>
      <c r="AG25" s="20" t="s">
        <v>6</v>
      </c>
      <c r="AH25" s="21">
        <f t="shared" si="0"/>
        <v>1771.1100000000001</v>
      </c>
      <c r="AI25" s="21">
        <f t="shared" si="2"/>
        <v>1865.9</v>
      </c>
      <c r="AJ25" s="22">
        <f t="shared" si="1"/>
        <v>15100.9</v>
      </c>
      <c r="AK25" s="23">
        <f t="shared" si="3"/>
        <v>17797.9</v>
      </c>
    </row>
    <row r="26" spans="1:37" s="50" customFormat="1" ht="12.75">
      <c r="A26" s="53" t="s">
        <v>11</v>
      </c>
      <c r="B26" s="54">
        <v>296.7</v>
      </c>
      <c r="C26" s="54">
        <v>301.3</v>
      </c>
      <c r="D26" s="54">
        <v>2398.3</v>
      </c>
      <c r="E26" s="54">
        <v>2508.3</v>
      </c>
      <c r="F26" s="54">
        <v>151.6</v>
      </c>
      <c r="G26" s="54">
        <v>149.5</v>
      </c>
      <c r="H26" s="54">
        <v>3518.1</v>
      </c>
      <c r="I26" s="54">
        <v>3392.7</v>
      </c>
      <c r="J26" s="54" t="s">
        <v>6</v>
      </c>
      <c r="K26" s="58" t="s">
        <v>6</v>
      </c>
      <c r="L26" s="54" t="s">
        <v>6</v>
      </c>
      <c r="M26" s="58" t="s">
        <v>6</v>
      </c>
      <c r="N26" s="54" t="s">
        <v>6</v>
      </c>
      <c r="O26" s="54" t="s">
        <v>89</v>
      </c>
      <c r="P26" s="54" t="s">
        <v>6</v>
      </c>
      <c r="Q26" s="54" t="s">
        <v>89</v>
      </c>
      <c r="R26" s="54" t="s">
        <v>6</v>
      </c>
      <c r="S26" s="58" t="s">
        <v>6</v>
      </c>
      <c r="T26" s="54" t="s">
        <v>6</v>
      </c>
      <c r="U26" s="58" t="s">
        <v>6</v>
      </c>
      <c r="V26" s="54">
        <v>968.2</v>
      </c>
      <c r="W26" s="50">
        <v>974.8</v>
      </c>
      <c r="X26" s="54">
        <v>4176.5</v>
      </c>
      <c r="Y26" s="50">
        <v>4182.1</v>
      </c>
      <c r="Z26" s="54">
        <v>264.4</v>
      </c>
      <c r="AA26" s="50">
        <v>234.8</v>
      </c>
      <c r="AB26" s="54">
        <v>136</v>
      </c>
      <c r="AC26" s="50">
        <v>113.1</v>
      </c>
      <c r="AD26" s="54" t="s">
        <v>6</v>
      </c>
      <c r="AE26" s="54" t="s">
        <v>6</v>
      </c>
      <c r="AF26" s="54" t="s">
        <v>6</v>
      </c>
      <c r="AG26" s="54" t="s">
        <v>6</v>
      </c>
      <c r="AH26" s="55">
        <f t="shared" si="0"/>
        <v>1680.9</v>
      </c>
      <c r="AI26" s="55">
        <f t="shared" si="2"/>
        <v>1660.3999999999999</v>
      </c>
      <c r="AJ26" s="56">
        <f t="shared" si="1"/>
        <v>10228.9</v>
      </c>
      <c r="AK26" s="57">
        <f t="shared" si="3"/>
        <v>10196.2</v>
      </c>
    </row>
    <row r="27" spans="1:37" ht="12.75">
      <c r="A27" s="19" t="s">
        <v>17</v>
      </c>
      <c r="B27" s="20">
        <v>113.1</v>
      </c>
      <c r="C27" s="20">
        <v>132.3</v>
      </c>
      <c r="D27" s="20">
        <v>2864</v>
      </c>
      <c r="E27" s="20">
        <v>3373.5</v>
      </c>
      <c r="F27" s="20">
        <v>250.7</v>
      </c>
      <c r="G27" s="20">
        <v>283.7</v>
      </c>
      <c r="H27" s="20">
        <v>3112.6</v>
      </c>
      <c r="I27" s="20">
        <v>3698.6</v>
      </c>
      <c r="J27" s="16">
        <v>6.59</v>
      </c>
      <c r="K27" s="16">
        <v>7.7</v>
      </c>
      <c r="L27" s="16">
        <v>5</v>
      </c>
      <c r="M27" s="16">
        <v>6</v>
      </c>
      <c r="N27" s="109" t="s">
        <v>6</v>
      </c>
      <c r="O27" s="109" t="s">
        <v>89</v>
      </c>
      <c r="P27" s="109" t="s">
        <v>6</v>
      </c>
      <c r="Q27" s="109" t="s">
        <v>89</v>
      </c>
      <c r="R27" s="109">
        <v>29.1</v>
      </c>
      <c r="S27" s="20">
        <v>33.9</v>
      </c>
      <c r="T27" s="16">
        <v>174</v>
      </c>
      <c r="U27" s="16">
        <v>201.5</v>
      </c>
      <c r="V27" s="20" t="s">
        <v>6</v>
      </c>
      <c r="W27" s="18">
        <v>0</v>
      </c>
      <c r="X27" s="20" t="s">
        <v>6</v>
      </c>
      <c r="Y27" s="18">
        <v>0</v>
      </c>
      <c r="Z27" s="20">
        <v>197.1</v>
      </c>
      <c r="AA27" s="18">
        <v>287.5</v>
      </c>
      <c r="AB27" s="20">
        <v>236.3</v>
      </c>
      <c r="AC27" s="18">
        <v>413.7</v>
      </c>
      <c r="AD27" s="20" t="s">
        <v>6</v>
      </c>
      <c r="AE27" s="20" t="s">
        <v>6</v>
      </c>
      <c r="AF27" s="20" t="s">
        <v>6</v>
      </c>
      <c r="AG27" s="20" t="s">
        <v>6</v>
      </c>
      <c r="AH27" s="21">
        <f t="shared" si="0"/>
        <v>596.5899999999999</v>
      </c>
      <c r="AI27" s="21">
        <f t="shared" si="2"/>
        <v>745.0999999999999</v>
      </c>
      <c r="AJ27" s="22">
        <f t="shared" si="1"/>
        <v>6391.900000000001</v>
      </c>
      <c r="AK27" s="23">
        <f t="shared" si="3"/>
        <v>7693.3</v>
      </c>
    </row>
    <row r="28" spans="1:37" s="50" customFormat="1" ht="12.75">
      <c r="A28" s="53" t="s">
        <v>22</v>
      </c>
      <c r="B28" s="54">
        <v>1540.6</v>
      </c>
      <c r="C28" s="48">
        <v>1537</v>
      </c>
      <c r="D28" s="58">
        <v>10396.6</v>
      </c>
      <c r="E28" s="59">
        <v>9513</v>
      </c>
      <c r="F28" s="54">
        <v>451.8</v>
      </c>
      <c r="G28" s="48">
        <v>611</v>
      </c>
      <c r="H28" s="54">
        <v>6172.6</v>
      </c>
      <c r="I28" s="48">
        <v>7504</v>
      </c>
      <c r="J28" s="48">
        <v>17.51</v>
      </c>
      <c r="K28" s="48">
        <v>17.5</v>
      </c>
      <c r="L28" s="58">
        <v>91.1</v>
      </c>
      <c r="M28" s="58">
        <v>91.1</v>
      </c>
      <c r="N28" s="54" t="s">
        <v>6</v>
      </c>
      <c r="O28" s="54" t="s">
        <v>89</v>
      </c>
      <c r="P28" s="54" t="s">
        <v>6</v>
      </c>
      <c r="Q28" s="54" t="s">
        <v>89</v>
      </c>
      <c r="R28" s="54" t="s">
        <v>6</v>
      </c>
      <c r="S28" s="58" t="s">
        <v>6</v>
      </c>
      <c r="T28" s="54" t="s">
        <v>6</v>
      </c>
      <c r="U28" s="58" t="s">
        <v>6</v>
      </c>
      <c r="V28" s="54">
        <v>198.2</v>
      </c>
      <c r="W28" s="50">
        <v>204.2</v>
      </c>
      <c r="X28" s="58">
        <v>321.6</v>
      </c>
      <c r="Y28" s="50">
        <v>331.6</v>
      </c>
      <c r="Z28" s="54">
        <v>113.6</v>
      </c>
      <c r="AA28" s="50">
        <v>116.5</v>
      </c>
      <c r="AB28" s="54">
        <v>96.6</v>
      </c>
      <c r="AC28" s="50">
        <v>100.6</v>
      </c>
      <c r="AD28" s="54" t="s">
        <v>6</v>
      </c>
      <c r="AE28" s="54" t="s">
        <v>6</v>
      </c>
      <c r="AF28" s="54" t="s">
        <v>6</v>
      </c>
      <c r="AG28" s="54" t="s">
        <v>6</v>
      </c>
      <c r="AH28" s="55">
        <f t="shared" si="0"/>
        <v>2321.7099999999996</v>
      </c>
      <c r="AI28" s="55">
        <f t="shared" si="2"/>
        <v>2486.2</v>
      </c>
      <c r="AJ28" s="56">
        <f t="shared" si="1"/>
        <v>17078.499999999996</v>
      </c>
      <c r="AK28" s="57">
        <f t="shared" si="3"/>
        <v>17540.299999999996</v>
      </c>
    </row>
    <row r="29" spans="1:37" ht="12.75">
      <c r="A29" s="19" t="s">
        <v>45</v>
      </c>
      <c r="B29" s="20">
        <v>38.4</v>
      </c>
      <c r="C29" s="20">
        <v>68.7</v>
      </c>
      <c r="D29" s="20">
        <v>281.9</v>
      </c>
      <c r="E29" s="20">
        <v>286.3</v>
      </c>
      <c r="F29" s="20">
        <v>19.9</v>
      </c>
      <c r="G29" s="20">
        <v>22.2</v>
      </c>
      <c r="H29" s="20">
        <v>221.8</v>
      </c>
      <c r="I29" s="20">
        <v>236.5</v>
      </c>
      <c r="J29" s="20" t="s">
        <v>6</v>
      </c>
      <c r="K29" s="20">
        <v>0</v>
      </c>
      <c r="L29" s="20" t="s">
        <v>6</v>
      </c>
      <c r="M29" s="20">
        <v>0</v>
      </c>
      <c r="N29" s="109" t="s">
        <v>6</v>
      </c>
      <c r="O29" s="109" t="s">
        <v>89</v>
      </c>
      <c r="P29" s="109" t="s">
        <v>6</v>
      </c>
      <c r="Q29" s="109" t="s">
        <v>89</v>
      </c>
      <c r="R29" s="109" t="s">
        <v>6</v>
      </c>
      <c r="S29" s="24" t="s">
        <v>6</v>
      </c>
      <c r="T29" s="20" t="s">
        <v>6</v>
      </c>
      <c r="U29" s="24" t="s">
        <v>6</v>
      </c>
      <c r="V29" s="20" t="s">
        <v>6</v>
      </c>
      <c r="W29" s="18">
        <v>0</v>
      </c>
      <c r="X29" s="20" t="s">
        <v>6</v>
      </c>
      <c r="Y29" s="18">
        <v>0</v>
      </c>
      <c r="Z29" s="20">
        <v>9</v>
      </c>
      <c r="AA29" s="18">
        <v>10.5</v>
      </c>
      <c r="AB29" s="20">
        <v>7.8</v>
      </c>
      <c r="AC29" s="18">
        <v>24.1</v>
      </c>
      <c r="AD29" s="20" t="s">
        <v>6</v>
      </c>
      <c r="AE29" s="20" t="s">
        <v>6</v>
      </c>
      <c r="AF29" s="20" t="s">
        <v>6</v>
      </c>
      <c r="AG29" s="20" t="s">
        <v>6</v>
      </c>
      <c r="AH29" s="21">
        <f t="shared" si="0"/>
        <v>67.3</v>
      </c>
      <c r="AI29" s="21">
        <f t="shared" si="2"/>
        <v>101.4</v>
      </c>
      <c r="AJ29" s="22">
        <f t="shared" si="1"/>
        <v>511.5</v>
      </c>
      <c r="AK29" s="23">
        <f t="shared" si="3"/>
        <v>546.9</v>
      </c>
    </row>
    <row r="30" spans="1:37" s="50" customFormat="1" ht="12.75">
      <c r="A30" s="53" t="s">
        <v>18</v>
      </c>
      <c r="B30" s="54">
        <v>32.9</v>
      </c>
      <c r="C30" s="54">
        <v>30.2</v>
      </c>
      <c r="D30" s="54">
        <v>294.8</v>
      </c>
      <c r="E30" s="54">
        <v>241.9</v>
      </c>
      <c r="F30" s="54">
        <v>44.3</v>
      </c>
      <c r="G30" s="54">
        <v>41.8</v>
      </c>
      <c r="H30" s="54">
        <v>415.8</v>
      </c>
      <c r="I30" s="54">
        <v>356.5</v>
      </c>
      <c r="J30" s="54" t="s">
        <v>6</v>
      </c>
      <c r="K30" s="58" t="s">
        <v>6</v>
      </c>
      <c r="L30" s="54" t="s">
        <v>6</v>
      </c>
      <c r="M30" s="58" t="s">
        <v>6</v>
      </c>
      <c r="N30" s="54" t="s">
        <v>6</v>
      </c>
      <c r="O30" s="54" t="s">
        <v>89</v>
      </c>
      <c r="P30" s="54" t="s">
        <v>6</v>
      </c>
      <c r="Q30" s="54" t="s">
        <v>89</v>
      </c>
      <c r="R30" s="54" t="s">
        <v>6</v>
      </c>
      <c r="S30" s="58" t="s">
        <v>6</v>
      </c>
      <c r="T30" s="54" t="s">
        <v>6</v>
      </c>
      <c r="U30" s="58" t="s">
        <v>6</v>
      </c>
      <c r="V30" s="54">
        <v>12.4</v>
      </c>
      <c r="W30" s="50">
        <v>12.4</v>
      </c>
      <c r="X30" s="54">
        <v>17.1</v>
      </c>
      <c r="Y30" s="50">
        <v>17.1</v>
      </c>
      <c r="Z30" s="54">
        <v>17.4</v>
      </c>
      <c r="AA30" s="50">
        <v>16.8</v>
      </c>
      <c r="AB30" s="54">
        <v>72</v>
      </c>
      <c r="AC30" s="50">
        <v>71.4</v>
      </c>
      <c r="AD30" s="54" t="s">
        <v>6</v>
      </c>
      <c r="AE30" s="54" t="s">
        <v>6</v>
      </c>
      <c r="AF30" s="54" t="s">
        <v>6</v>
      </c>
      <c r="AG30" s="54" t="s">
        <v>6</v>
      </c>
      <c r="AH30" s="55">
        <f t="shared" si="0"/>
        <v>107</v>
      </c>
      <c r="AI30" s="55">
        <f t="shared" si="2"/>
        <v>101.2</v>
      </c>
      <c r="AJ30" s="56">
        <f t="shared" si="1"/>
        <v>799.7</v>
      </c>
      <c r="AK30" s="57">
        <f t="shared" si="3"/>
        <v>686.9</v>
      </c>
    </row>
    <row r="31" spans="1:37" ht="12.75">
      <c r="A31" s="19" t="s">
        <v>12</v>
      </c>
      <c r="B31" s="20">
        <v>27.1</v>
      </c>
      <c r="C31" s="16">
        <v>27</v>
      </c>
      <c r="D31" s="20">
        <v>328.3</v>
      </c>
      <c r="E31" s="20">
        <v>211.5</v>
      </c>
      <c r="F31" s="20">
        <v>10.6</v>
      </c>
      <c r="G31" s="20">
        <v>17.5</v>
      </c>
      <c r="H31" s="20">
        <v>179.1</v>
      </c>
      <c r="I31" s="20">
        <v>115.6</v>
      </c>
      <c r="J31" s="20" t="s">
        <v>6</v>
      </c>
      <c r="K31" s="20">
        <v>0.1</v>
      </c>
      <c r="L31" s="20" t="s">
        <v>6</v>
      </c>
      <c r="M31" s="20">
        <v>0</v>
      </c>
      <c r="N31" s="109" t="s">
        <v>6</v>
      </c>
      <c r="O31" s="109" t="s">
        <v>89</v>
      </c>
      <c r="P31" s="109" t="s">
        <v>6</v>
      </c>
      <c r="Q31" s="109" t="s">
        <v>89</v>
      </c>
      <c r="R31" s="109">
        <v>1.9</v>
      </c>
      <c r="S31" s="20">
        <v>1.9</v>
      </c>
      <c r="T31" s="20">
        <v>13.9</v>
      </c>
      <c r="U31" s="20">
        <v>13.9</v>
      </c>
      <c r="V31" s="20">
        <v>6.6</v>
      </c>
      <c r="W31" s="18">
        <v>6.6</v>
      </c>
      <c r="X31" s="20">
        <v>8.2</v>
      </c>
      <c r="Y31" s="18">
        <v>8.2</v>
      </c>
      <c r="Z31" s="20">
        <v>22.7</v>
      </c>
      <c r="AA31" s="18">
        <v>21.4</v>
      </c>
      <c r="AB31" s="20">
        <v>80.6</v>
      </c>
      <c r="AC31" s="18">
        <v>110.5</v>
      </c>
      <c r="AD31" s="20" t="s">
        <v>6</v>
      </c>
      <c r="AE31" s="20" t="s">
        <v>6</v>
      </c>
      <c r="AF31" s="20" t="s">
        <v>6</v>
      </c>
      <c r="AG31" s="20" t="s">
        <v>6</v>
      </c>
      <c r="AH31" s="21">
        <f t="shared" si="0"/>
        <v>68.9</v>
      </c>
      <c r="AI31" s="21">
        <f t="shared" si="2"/>
        <v>74.5</v>
      </c>
      <c r="AJ31" s="22">
        <f t="shared" si="1"/>
        <v>610.1</v>
      </c>
      <c r="AK31" s="23">
        <f t="shared" si="3"/>
        <v>459.7</v>
      </c>
    </row>
    <row r="32" spans="1:37" s="50" customFormat="1" ht="12.75">
      <c r="A32" s="53" t="s">
        <v>19</v>
      </c>
      <c r="B32" s="54">
        <v>30.8</v>
      </c>
      <c r="C32" s="54">
        <v>18.2</v>
      </c>
      <c r="D32" s="54">
        <v>223.7</v>
      </c>
      <c r="E32" s="54">
        <v>151.3</v>
      </c>
      <c r="F32" s="54">
        <v>10.4</v>
      </c>
      <c r="G32" s="54">
        <v>10.7</v>
      </c>
      <c r="H32" s="54">
        <v>78.3</v>
      </c>
      <c r="I32" s="54">
        <v>79.4</v>
      </c>
      <c r="J32" s="54" t="s">
        <v>6</v>
      </c>
      <c r="K32" s="54">
        <v>0</v>
      </c>
      <c r="L32" s="54" t="s">
        <v>6</v>
      </c>
      <c r="M32" s="54">
        <v>0</v>
      </c>
      <c r="N32" s="54" t="s">
        <v>6</v>
      </c>
      <c r="O32" s="54" t="s">
        <v>89</v>
      </c>
      <c r="P32" s="54" t="s">
        <v>6</v>
      </c>
      <c r="Q32" s="54" t="s">
        <v>89</v>
      </c>
      <c r="R32" s="54" t="s">
        <v>6</v>
      </c>
      <c r="S32" s="58" t="s">
        <v>6</v>
      </c>
      <c r="T32" s="54" t="s">
        <v>6</v>
      </c>
      <c r="U32" s="58" t="s">
        <v>6</v>
      </c>
      <c r="V32" s="54">
        <f>0.2+0.9</f>
        <v>1.1</v>
      </c>
      <c r="W32" s="50">
        <v>1.1</v>
      </c>
      <c r="X32" s="54">
        <v>1.6</v>
      </c>
      <c r="Y32" s="50">
        <v>1.6</v>
      </c>
      <c r="Z32" s="54">
        <v>7.2</v>
      </c>
      <c r="AA32" s="50">
        <v>7.5</v>
      </c>
      <c r="AB32" s="54">
        <v>38.6</v>
      </c>
      <c r="AC32" s="50">
        <v>38.5</v>
      </c>
      <c r="AD32" s="54" t="s">
        <v>6</v>
      </c>
      <c r="AE32" s="54" t="s">
        <v>6</v>
      </c>
      <c r="AF32" s="54" t="s">
        <v>6</v>
      </c>
      <c r="AG32" s="54" t="s">
        <v>6</v>
      </c>
      <c r="AH32" s="55">
        <f t="shared" si="0"/>
        <v>49.50000000000001</v>
      </c>
      <c r="AI32" s="55">
        <f t="shared" si="2"/>
        <v>37.5</v>
      </c>
      <c r="AJ32" s="56">
        <f t="shared" si="1"/>
        <v>342.20000000000005</v>
      </c>
      <c r="AK32" s="57">
        <f t="shared" si="3"/>
        <v>270.8</v>
      </c>
    </row>
    <row r="33" spans="1:37" ht="12.75">
      <c r="A33" s="19" t="s">
        <v>46</v>
      </c>
      <c r="B33" s="20">
        <v>302.1</v>
      </c>
      <c r="C33" s="20">
        <v>320.7</v>
      </c>
      <c r="D33" s="20">
        <v>1845.1</v>
      </c>
      <c r="E33" s="20">
        <v>2048.3</v>
      </c>
      <c r="F33" s="20">
        <v>694.2</v>
      </c>
      <c r="G33" s="20">
        <v>553.8</v>
      </c>
      <c r="H33" s="20">
        <v>8963.6</v>
      </c>
      <c r="I33" s="20">
        <v>7790.1</v>
      </c>
      <c r="J33" s="16">
        <v>7.11</v>
      </c>
      <c r="K33" s="16">
        <v>7.4</v>
      </c>
      <c r="L33" s="20">
        <v>25.3</v>
      </c>
      <c r="M33" s="20">
        <v>3.7</v>
      </c>
      <c r="N33" s="109"/>
      <c r="O33" s="109" t="s">
        <v>89</v>
      </c>
      <c r="P33" s="109" t="s">
        <v>6</v>
      </c>
      <c r="Q33" s="109" t="s">
        <v>89</v>
      </c>
      <c r="R33" s="109">
        <v>1.9</v>
      </c>
      <c r="S33" s="20">
        <v>1.9</v>
      </c>
      <c r="T33" s="20">
        <v>0.6</v>
      </c>
      <c r="U33" s="20">
        <v>0.6</v>
      </c>
      <c r="V33" s="16">
        <v>194</v>
      </c>
      <c r="W33" s="25">
        <v>200</v>
      </c>
      <c r="X33" s="20">
        <v>274</v>
      </c>
      <c r="Y33" s="25">
        <v>281</v>
      </c>
      <c r="Z33" s="20">
        <v>146.7</v>
      </c>
      <c r="AA33" s="25">
        <v>124</v>
      </c>
      <c r="AB33" s="20">
        <v>198.2</v>
      </c>
      <c r="AC33" s="18">
        <v>174.7</v>
      </c>
      <c r="AD33" s="20" t="s">
        <v>6</v>
      </c>
      <c r="AE33" s="20" t="s">
        <v>6</v>
      </c>
      <c r="AF33" s="20" t="s">
        <v>6</v>
      </c>
      <c r="AG33" s="20" t="s">
        <v>6</v>
      </c>
      <c r="AH33" s="21">
        <f t="shared" si="0"/>
        <v>1346.01</v>
      </c>
      <c r="AI33" s="21">
        <f t="shared" si="2"/>
        <v>1207.8</v>
      </c>
      <c r="AJ33" s="22">
        <f t="shared" si="1"/>
        <v>11306.800000000001</v>
      </c>
      <c r="AK33" s="23">
        <f t="shared" si="3"/>
        <v>10298.400000000003</v>
      </c>
    </row>
    <row r="34" spans="1:37" s="50" customFormat="1" ht="12.75">
      <c r="A34" s="53" t="s">
        <v>47</v>
      </c>
      <c r="B34" s="54">
        <v>67.6</v>
      </c>
      <c r="C34" s="54">
        <v>69.8</v>
      </c>
      <c r="D34" s="54">
        <v>1365.1</v>
      </c>
      <c r="E34" s="54">
        <v>1373.2</v>
      </c>
      <c r="F34" s="54">
        <v>183.3</v>
      </c>
      <c r="G34" s="54">
        <v>174.1</v>
      </c>
      <c r="H34" s="54">
        <v>3522.5</v>
      </c>
      <c r="I34" s="54">
        <v>3585.8</v>
      </c>
      <c r="J34" s="54">
        <v>1.7</v>
      </c>
      <c r="K34" s="54">
        <v>1.7</v>
      </c>
      <c r="L34" s="59">
        <v>82</v>
      </c>
      <c r="M34" s="59">
        <v>82</v>
      </c>
      <c r="N34" s="54" t="s">
        <v>6</v>
      </c>
      <c r="O34" s="54" t="s">
        <v>89</v>
      </c>
      <c r="P34" s="54" t="s">
        <v>6</v>
      </c>
      <c r="Q34" s="54" t="s">
        <v>89</v>
      </c>
      <c r="R34" s="54">
        <v>2.4</v>
      </c>
      <c r="S34" s="54">
        <v>7.1</v>
      </c>
      <c r="T34" s="54">
        <v>1.1</v>
      </c>
      <c r="U34" s="54">
        <v>1.3</v>
      </c>
      <c r="V34" s="54" t="s">
        <v>6</v>
      </c>
      <c r="W34" s="50">
        <v>0</v>
      </c>
      <c r="X34" s="54" t="s">
        <v>6</v>
      </c>
      <c r="Y34" s="50">
        <v>0</v>
      </c>
      <c r="Z34" s="54">
        <v>17.5</v>
      </c>
      <c r="AA34" s="50">
        <v>18.4</v>
      </c>
      <c r="AB34" s="54">
        <v>66.7</v>
      </c>
      <c r="AC34" s="50">
        <v>63.5</v>
      </c>
      <c r="AD34" s="48">
        <v>20</v>
      </c>
      <c r="AE34" s="48">
        <v>20</v>
      </c>
      <c r="AF34" s="54" t="s">
        <v>6</v>
      </c>
      <c r="AG34" s="54" t="s">
        <v>6</v>
      </c>
      <c r="AH34" s="55">
        <f t="shared" si="0"/>
        <v>272.5</v>
      </c>
      <c r="AI34" s="55">
        <f t="shared" si="2"/>
        <v>271.09999999999997</v>
      </c>
      <c r="AJ34" s="56">
        <f t="shared" si="1"/>
        <v>5057.400000000001</v>
      </c>
      <c r="AK34" s="57">
        <f t="shared" si="3"/>
        <v>5125.8</v>
      </c>
    </row>
    <row r="35" spans="1:37" ht="12.75">
      <c r="A35" s="19" t="s">
        <v>13</v>
      </c>
      <c r="B35" s="20">
        <v>32.1</v>
      </c>
      <c r="C35" s="20">
        <v>51.1</v>
      </c>
      <c r="D35" s="24">
        <v>676.5</v>
      </c>
      <c r="E35" s="24">
        <v>695.1</v>
      </c>
      <c r="F35" s="20">
        <v>131.9</v>
      </c>
      <c r="G35" s="20">
        <v>140.3</v>
      </c>
      <c r="H35" s="20">
        <v>1071.9</v>
      </c>
      <c r="I35" s="16">
        <v>885</v>
      </c>
      <c r="J35" s="16">
        <v>3.28</v>
      </c>
      <c r="K35" s="16">
        <v>5.4</v>
      </c>
      <c r="L35" s="20">
        <v>4.9</v>
      </c>
      <c r="M35" s="20">
        <v>9.6</v>
      </c>
      <c r="N35" s="109" t="s">
        <v>6</v>
      </c>
      <c r="O35" s="109" t="s">
        <v>89</v>
      </c>
      <c r="P35" s="109" t="s">
        <v>6</v>
      </c>
      <c r="Q35" s="109" t="s">
        <v>89</v>
      </c>
      <c r="R35" s="109">
        <v>293.2</v>
      </c>
      <c r="S35" s="20">
        <v>285.2</v>
      </c>
      <c r="T35" s="20">
        <v>148.5</v>
      </c>
      <c r="U35" s="20">
        <v>146.2</v>
      </c>
      <c r="V35" s="20" t="s">
        <v>6</v>
      </c>
      <c r="W35" s="18">
        <v>0</v>
      </c>
      <c r="X35" s="20" t="s">
        <v>6</v>
      </c>
      <c r="Y35" s="18">
        <v>0</v>
      </c>
      <c r="Z35" s="20">
        <v>489.7</v>
      </c>
      <c r="AA35" s="18">
        <v>598.9</v>
      </c>
      <c r="AB35" s="20">
        <v>437.2</v>
      </c>
      <c r="AC35" s="25">
        <v>668</v>
      </c>
      <c r="AD35" s="20">
        <v>0.7</v>
      </c>
      <c r="AE35" s="20">
        <v>0.7</v>
      </c>
      <c r="AF35" s="20" t="s">
        <v>6</v>
      </c>
      <c r="AG35" s="20" t="s">
        <v>6</v>
      </c>
      <c r="AH35" s="21">
        <f t="shared" si="0"/>
        <v>950.1800000000001</v>
      </c>
      <c r="AI35" s="21">
        <f t="shared" si="2"/>
        <v>1080.9</v>
      </c>
      <c r="AJ35" s="22">
        <f t="shared" si="1"/>
        <v>2339.7</v>
      </c>
      <c r="AK35" s="23">
        <f t="shared" si="3"/>
        <v>2404.5999999999995</v>
      </c>
    </row>
    <row r="36" spans="1:37" s="50" customFormat="1" ht="12.75">
      <c r="A36" s="53" t="s">
        <v>48</v>
      </c>
      <c r="B36" s="54">
        <v>12.2</v>
      </c>
      <c r="C36" s="54">
        <v>17.5</v>
      </c>
      <c r="D36" s="54">
        <v>18.5</v>
      </c>
      <c r="E36" s="54">
        <v>25.8</v>
      </c>
      <c r="F36" s="54">
        <v>28.7</v>
      </c>
      <c r="G36" s="54">
        <v>23.9</v>
      </c>
      <c r="H36" s="54">
        <v>147.7</v>
      </c>
      <c r="I36" s="54">
        <v>120.9</v>
      </c>
      <c r="J36" s="48">
        <v>0.18</v>
      </c>
      <c r="K36" s="48">
        <v>0.2</v>
      </c>
      <c r="L36" s="54" t="s">
        <v>6</v>
      </c>
      <c r="M36" s="58" t="s">
        <v>6</v>
      </c>
      <c r="N36" s="54" t="s">
        <v>6</v>
      </c>
      <c r="O36" s="54" t="s">
        <v>89</v>
      </c>
      <c r="P36" s="54" t="s">
        <v>6</v>
      </c>
      <c r="Q36" s="54" t="s">
        <v>89</v>
      </c>
      <c r="R36" s="54" t="s">
        <v>6</v>
      </c>
      <c r="S36" s="58" t="s">
        <v>6</v>
      </c>
      <c r="T36" s="54" t="s">
        <v>6</v>
      </c>
      <c r="U36" s="58" t="s">
        <v>6</v>
      </c>
      <c r="V36" s="54" t="s">
        <v>6</v>
      </c>
      <c r="W36" s="50">
        <v>0</v>
      </c>
      <c r="X36" s="54" t="s">
        <v>6</v>
      </c>
      <c r="Y36" s="50">
        <v>0</v>
      </c>
      <c r="Z36" s="54">
        <v>26.6</v>
      </c>
      <c r="AA36" s="50">
        <v>24.4</v>
      </c>
      <c r="AB36" s="54">
        <v>41.7</v>
      </c>
      <c r="AC36" s="50">
        <v>52.4</v>
      </c>
      <c r="AD36" s="54" t="s">
        <v>6</v>
      </c>
      <c r="AE36" s="54" t="s">
        <v>6</v>
      </c>
      <c r="AF36" s="54" t="s">
        <v>6</v>
      </c>
      <c r="AG36" s="54" t="s">
        <v>6</v>
      </c>
      <c r="AH36" s="55">
        <f t="shared" si="0"/>
        <v>67.68</v>
      </c>
      <c r="AI36" s="55">
        <f t="shared" si="2"/>
        <v>66</v>
      </c>
      <c r="AJ36" s="56">
        <f t="shared" si="1"/>
        <v>207.89999999999998</v>
      </c>
      <c r="AK36" s="57">
        <f t="shared" si="3"/>
        <v>199.10000000000002</v>
      </c>
    </row>
    <row r="37" spans="1:37" ht="12.75">
      <c r="A37" s="19" t="s">
        <v>14</v>
      </c>
      <c r="B37" s="20">
        <v>291.6</v>
      </c>
      <c r="C37" s="20">
        <v>321.8</v>
      </c>
      <c r="D37" s="20">
        <v>6379</v>
      </c>
      <c r="E37" s="16">
        <v>9965</v>
      </c>
      <c r="F37" s="20">
        <v>263.7</v>
      </c>
      <c r="G37" s="20">
        <v>277.3</v>
      </c>
      <c r="H37" s="20">
        <v>7627.7</v>
      </c>
      <c r="I37" s="20">
        <v>8279.9</v>
      </c>
      <c r="J37" s="16">
        <v>31.97</v>
      </c>
      <c r="K37" s="16">
        <v>32</v>
      </c>
      <c r="L37" s="20">
        <v>247.3</v>
      </c>
      <c r="M37" s="20">
        <v>247.3</v>
      </c>
      <c r="N37" s="109" t="s">
        <v>6</v>
      </c>
      <c r="O37" s="109" t="s">
        <v>89</v>
      </c>
      <c r="P37" s="109" t="s">
        <v>6</v>
      </c>
      <c r="Q37" s="109" t="s">
        <v>89</v>
      </c>
      <c r="R37" s="110">
        <v>10</v>
      </c>
      <c r="S37" s="16">
        <v>10</v>
      </c>
      <c r="T37" s="20">
        <v>51.5</v>
      </c>
      <c r="U37" s="20">
        <v>61.1</v>
      </c>
      <c r="V37" s="20">
        <v>537.4</v>
      </c>
      <c r="W37" s="18">
        <v>547.9</v>
      </c>
      <c r="X37" s="20">
        <v>3763.3</v>
      </c>
      <c r="Y37" s="18">
        <v>3768.4</v>
      </c>
      <c r="Z37" s="20">
        <v>125.1</v>
      </c>
      <c r="AA37" s="18">
        <v>134.3</v>
      </c>
      <c r="AB37" s="20">
        <v>235</v>
      </c>
      <c r="AC37" s="18">
        <v>341.2</v>
      </c>
      <c r="AD37" s="20" t="s">
        <v>6</v>
      </c>
      <c r="AE37" s="20" t="s">
        <v>6</v>
      </c>
      <c r="AF37" s="20" t="s">
        <v>6</v>
      </c>
      <c r="AG37" s="20" t="s">
        <v>6</v>
      </c>
      <c r="AH37" s="21">
        <f t="shared" si="0"/>
        <v>1259.77</v>
      </c>
      <c r="AI37" s="21">
        <f t="shared" si="2"/>
        <v>1323.3</v>
      </c>
      <c r="AJ37" s="22">
        <f t="shared" si="1"/>
        <v>18303.8</v>
      </c>
      <c r="AK37" s="23">
        <f t="shared" si="3"/>
        <v>22662.9</v>
      </c>
    </row>
    <row r="38" spans="1:37" s="50" customFormat="1" ht="12.75">
      <c r="A38" s="53" t="s">
        <v>49</v>
      </c>
      <c r="B38" s="54">
        <v>36.9</v>
      </c>
      <c r="C38" s="54">
        <v>40.8</v>
      </c>
      <c r="D38" s="58">
        <v>573.8</v>
      </c>
      <c r="E38" s="58">
        <v>643.9</v>
      </c>
      <c r="F38" s="54">
        <v>32.5</v>
      </c>
      <c r="G38" s="48">
        <v>36</v>
      </c>
      <c r="H38" s="54">
        <v>446.9</v>
      </c>
      <c r="I38" s="54">
        <v>532.3</v>
      </c>
      <c r="J38" s="54" t="s">
        <v>6</v>
      </c>
      <c r="K38" s="58" t="s">
        <v>6</v>
      </c>
      <c r="L38" s="54" t="s">
        <v>6</v>
      </c>
      <c r="M38" s="58" t="s">
        <v>6</v>
      </c>
      <c r="N38" s="54" t="s">
        <v>6</v>
      </c>
      <c r="O38" s="54" t="s">
        <v>89</v>
      </c>
      <c r="P38" s="54" t="s">
        <v>6</v>
      </c>
      <c r="Q38" s="54" t="s">
        <v>89</v>
      </c>
      <c r="R38" s="54" t="s">
        <v>6</v>
      </c>
      <c r="S38" s="58" t="s">
        <v>6</v>
      </c>
      <c r="T38" s="54" t="s">
        <v>6</v>
      </c>
      <c r="U38" s="58" t="s">
        <v>6</v>
      </c>
      <c r="V38" s="54">
        <v>10.2</v>
      </c>
      <c r="W38" s="50">
        <v>10.2</v>
      </c>
      <c r="X38" s="58">
        <v>16.4</v>
      </c>
      <c r="Y38" s="50">
        <v>16.4</v>
      </c>
      <c r="Z38" s="54">
        <v>4</v>
      </c>
      <c r="AA38" s="50">
        <v>5.8</v>
      </c>
      <c r="AB38" s="54">
        <v>12.1</v>
      </c>
      <c r="AC38" s="50">
        <v>18.1</v>
      </c>
      <c r="AD38" s="54" t="s">
        <v>6</v>
      </c>
      <c r="AE38" s="54" t="s">
        <v>6</v>
      </c>
      <c r="AF38" s="54" t="s">
        <v>6</v>
      </c>
      <c r="AG38" s="54" t="s">
        <v>6</v>
      </c>
      <c r="AH38" s="55">
        <f t="shared" si="0"/>
        <v>83.60000000000001</v>
      </c>
      <c r="AI38" s="55">
        <f t="shared" si="2"/>
        <v>92.8</v>
      </c>
      <c r="AJ38" s="56">
        <f t="shared" si="1"/>
        <v>1049.1999999999998</v>
      </c>
      <c r="AK38" s="57">
        <f t="shared" si="3"/>
        <v>1210.6999999999998</v>
      </c>
    </row>
    <row r="39" spans="1:37" ht="12.75">
      <c r="A39" s="19" t="s">
        <v>50</v>
      </c>
      <c r="B39" s="20">
        <v>193.8</v>
      </c>
      <c r="C39" s="20">
        <v>179.3</v>
      </c>
      <c r="D39" s="24">
        <v>723.6</v>
      </c>
      <c r="E39" s="24">
        <v>718.9</v>
      </c>
      <c r="F39" s="16">
        <v>82.57</v>
      </c>
      <c r="G39" s="16">
        <v>85.8</v>
      </c>
      <c r="H39" s="16">
        <v>997.285</v>
      </c>
      <c r="I39" s="16">
        <v>1030.9</v>
      </c>
      <c r="J39" s="16">
        <v>1.29</v>
      </c>
      <c r="K39" s="16">
        <v>1.3</v>
      </c>
      <c r="L39" s="16">
        <v>1</v>
      </c>
      <c r="M39" s="16">
        <v>2.3</v>
      </c>
      <c r="N39" s="109">
        <v>19.3</v>
      </c>
      <c r="O39" s="109" t="s">
        <v>89</v>
      </c>
      <c r="P39" s="109">
        <v>20.7</v>
      </c>
      <c r="Q39" s="109" t="s">
        <v>89</v>
      </c>
      <c r="R39" s="109" t="s">
        <v>6</v>
      </c>
      <c r="S39" s="24" t="s">
        <v>6</v>
      </c>
      <c r="T39" s="20" t="s">
        <v>6</v>
      </c>
      <c r="U39" s="24" t="s">
        <v>6</v>
      </c>
      <c r="V39" s="20" t="s">
        <v>6</v>
      </c>
      <c r="W39" s="18">
        <v>0</v>
      </c>
      <c r="X39" s="20" t="s">
        <v>6</v>
      </c>
      <c r="Y39" s="18">
        <v>0</v>
      </c>
      <c r="Z39" s="20">
        <v>1.9</v>
      </c>
      <c r="AA39" s="18">
        <v>6.7</v>
      </c>
      <c r="AB39" s="20">
        <v>13.1</v>
      </c>
      <c r="AC39" s="18">
        <v>38.7</v>
      </c>
      <c r="AD39" s="20" t="s">
        <v>6</v>
      </c>
      <c r="AE39" s="20" t="s">
        <v>6</v>
      </c>
      <c r="AF39" s="20" t="s">
        <v>6</v>
      </c>
      <c r="AG39" s="20" t="s">
        <v>6</v>
      </c>
      <c r="AH39" s="21">
        <f t="shared" si="0"/>
        <v>298.86</v>
      </c>
      <c r="AI39" s="21">
        <f t="shared" si="2"/>
        <v>273.1</v>
      </c>
      <c r="AJ39" s="22">
        <f t="shared" si="1"/>
        <v>1755.685</v>
      </c>
      <c r="AK39" s="23">
        <f t="shared" si="3"/>
        <v>1790.8000000000002</v>
      </c>
    </row>
    <row r="40" spans="1:37" s="50" customFormat="1" ht="12.75">
      <c r="A40" s="53" t="s">
        <v>51</v>
      </c>
      <c r="B40" s="54">
        <v>356.7</v>
      </c>
      <c r="C40" s="54">
        <v>324.8</v>
      </c>
      <c r="D40" s="54">
        <v>5380.1</v>
      </c>
      <c r="E40" s="54">
        <v>5368.4</v>
      </c>
      <c r="F40" s="48">
        <v>1020.098</v>
      </c>
      <c r="G40" s="48">
        <v>829.4</v>
      </c>
      <c r="H40" s="48">
        <v>22435.74</v>
      </c>
      <c r="I40" s="48">
        <v>17679.4</v>
      </c>
      <c r="J40" s="48">
        <v>10.38</v>
      </c>
      <c r="K40" s="48">
        <v>10.4</v>
      </c>
      <c r="L40" s="54">
        <v>17.6</v>
      </c>
      <c r="M40" s="54">
        <v>17.6</v>
      </c>
      <c r="N40" s="54" t="s">
        <v>6</v>
      </c>
      <c r="O40" s="54" t="s">
        <v>89</v>
      </c>
      <c r="P40" s="54" t="s">
        <v>6</v>
      </c>
      <c r="Q40" s="54" t="s">
        <v>89</v>
      </c>
      <c r="R40" s="54">
        <v>133.7</v>
      </c>
      <c r="S40" s="54">
        <v>133.7</v>
      </c>
      <c r="T40" s="54">
        <v>13.4</v>
      </c>
      <c r="U40" s="54">
        <v>13.4</v>
      </c>
      <c r="V40" s="54" t="s">
        <v>6</v>
      </c>
      <c r="W40" s="50">
        <v>0</v>
      </c>
      <c r="X40" s="54" t="s">
        <v>6</v>
      </c>
      <c r="Y40" s="50">
        <v>0</v>
      </c>
      <c r="Z40" s="54">
        <v>54.8</v>
      </c>
      <c r="AA40" s="50">
        <v>56.6</v>
      </c>
      <c r="AB40" s="54">
        <v>163</v>
      </c>
      <c r="AC40" s="50">
        <v>200.7</v>
      </c>
      <c r="AD40" s="48">
        <v>4</v>
      </c>
      <c r="AE40" s="48">
        <v>4</v>
      </c>
      <c r="AF40" s="54" t="s">
        <v>6</v>
      </c>
      <c r="AG40" s="54" t="s">
        <v>6</v>
      </c>
      <c r="AH40" s="55">
        <f t="shared" si="0"/>
        <v>1575.678</v>
      </c>
      <c r="AI40" s="55">
        <f t="shared" si="2"/>
        <v>1354.9</v>
      </c>
      <c r="AJ40" s="56">
        <f t="shared" si="1"/>
        <v>28013.840000000004</v>
      </c>
      <c r="AK40" s="57">
        <f t="shared" si="3"/>
        <v>23283.500000000004</v>
      </c>
    </row>
    <row r="41" spans="1:37" ht="12.75">
      <c r="A41" s="19" t="s">
        <v>52</v>
      </c>
      <c r="B41" s="20">
        <v>208.3</v>
      </c>
      <c r="C41" s="20">
        <v>211.6</v>
      </c>
      <c r="D41" s="20">
        <v>2861</v>
      </c>
      <c r="E41" s="20">
        <v>2952.8</v>
      </c>
      <c r="F41" s="16">
        <v>1302.678</v>
      </c>
      <c r="G41" s="16">
        <v>1349.7</v>
      </c>
      <c r="H41" s="16">
        <v>21906.53</v>
      </c>
      <c r="I41" s="16">
        <v>26725.5</v>
      </c>
      <c r="J41" s="16">
        <v>21.94</v>
      </c>
      <c r="K41" s="16">
        <v>23.1</v>
      </c>
      <c r="L41" s="20">
        <v>55.2</v>
      </c>
      <c r="M41" s="20">
        <v>59.2</v>
      </c>
      <c r="N41" s="109" t="s">
        <v>6</v>
      </c>
      <c r="O41" s="109" t="s">
        <v>89</v>
      </c>
      <c r="P41" s="109" t="s">
        <v>6</v>
      </c>
      <c r="Q41" s="109" t="s">
        <v>89</v>
      </c>
      <c r="R41" s="109" t="s">
        <v>6</v>
      </c>
      <c r="S41" s="24" t="s">
        <v>6</v>
      </c>
      <c r="T41" s="20" t="s">
        <v>6</v>
      </c>
      <c r="U41" s="24" t="s">
        <v>6</v>
      </c>
      <c r="V41" s="16">
        <v>51</v>
      </c>
      <c r="W41" s="25">
        <v>51</v>
      </c>
      <c r="X41" s="20">
        <v>276.2</v>
      </c>
      <c r="Y41" s="18">
        <v>277.2</v>
      </c>
      <c r="Z41" s="20">
        <v>95.9</v>
      </c>
      <c r="AA41" s="18">
        <v>96.9</v>
      </c>
      <c r="AB41" s="20">
        <v>188.4</v>
      </c>
      <c r="AC41" s="18">
        <v>192.9</v>
      </c>
      <c r="AD41" s="20" t="s">
        <v>6</v>
      </c>
      <c r="AE41" s="20" t="s">
        <v>6</v>
      </c>
      <c r="AF41" s="20" t="s">
        <v>6</v>
      </c>
      <c r="AG41" s="20" t="s">
        <v>6</v>
      </c>
      <c r="AH41" s="21">
        <f t="shared" si="0"/>
        <v>1679.8180000000002</v>
      </c>
      <c r="AI41" s="21">
        <f t="shared" si="2"/>
        <v>1732.3</v>
      </c>
      <c r="AJ41" s="22">
        <f t="shared" si="1"/>
        <v>25287.33</v>
      </c>
      <c r="AK41" s="23">
        <f t="shared" si="3"/>
        <v>30207.600000000002</v>
      </c>
    </row>
    <row r="42" spans="1:37" s="50" customFormat="1" ht="12.75">
      <c r="A42" s="60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 t="s">
        <v>89</v>
      </c>
      <c r="P42" s="54"/>
      <c r="Q42" s="54" t="s">
        <v>89</v>
      </c>
      <c r="R42" s="54"/>
      <c r="S42" s="54"/>
      <c r="T42" s="54"/>
      <c r="U42" s="54"/>
      <c r="V42" s="54"/>
      <c r="X42" s="54"/>
      <c r="Z42" s="54"/>
      <c r="AB42" s="54"/>
      <c r="AD42" s="54"/>
      <c r="AE42" s="54"/>
      <c r="AF42" s="54"/>
      <c r="AG42" s="54"/>
      <c r="AH42" s="55">
        <f t="shared" si="0"/>
        <v>0</v>
      </c>
      <c r="AI42" s="55">
        <f t="shared" si="2"/>
        <v>0</v>
      </c>
      <c r="AJ42" s="56">
        <f t="shared" si="1"/>
        <v>0</v>
      </c>
      <c r="AK42" s="57">
        <f t="shared" si="3"/>
        <v>0</v>
      </c>
    </row>
    <row r="43" spans="1:37" ht="12.75">
      <c r="A43" s="19" t="s">
        <v>15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109"/>
      <c r="O43" s="109" t="s">
        <v>89</v>
      </c>
      <c r="P43" s="109"/>
      <c r="Q43" s="109" t="s">
        <v>89</v>
      </c>
      <c r="R43" s="109"/>
      <c r="S43" s="20"/>
      <c r="T43" s="20"/>
      <c r="U43" s="20"/>
      <c r="V43" s="20"/>
      <c r="W43" s="18"/>
      <c r="X43" s="20"/>
      <c r="Y43" s="18"/>
      <c r="Z43" s="20"/>
      <c r="AA43" s="18"/>
      <c r="AB43" s="20"/>
      <c r="AC43" s="18"/>
      <c r="AD43" s="20"/>
      <c r="AE43" s="20"/>
      <c r="AF43" s="20"/>
      <c r="AG43" s="20"/>
      <c r="AH43" s="21">
        <f t="shared" si="0"/>
        <v>0</v>
      </c>
      <c r="AI43" s="21">
        <f t="shared" si="2"/>
        <v>0</v>
      </c>
      <c r="AJ43" s="22">
        <f t="shared" si="1"/>
        <v>0</v>
      </c>
      <c r="AK43" s="23">
        <f t="shared" si="3"/>
        <v>0</v>
      </c>
    </row>
    <row r="44" spans="1:37" s="50" customFormat="1" ht="12.75">
      <c r="A44" s="53" t="s">
        <v>53</v>
      </c>
      <c r="B44" s="54">
        <v>3.1</v>
      </c>
      <c r="C44" s="54">
        <v>3.1</v>
      </c>
      <c r="D44" s="54">
        <v>26.8</v>
      </c>
      <c r="E44" s="54">
        <v>28.7</v>
      </c>
      <c r="F44" s="54">
        <v>5.2</v>
      </c>
      <c r="G44" s="54">
        <v>5.7</v>
      </c>
      <c r="H44" s="54">
        <v>41.5</v>
      </c>
      <c r="I44" s="54">
        <v>34.5</v>
      </c>
      <c r="J44" s="54" t="s">
        <v>6</v>
      </c>
      <c r="K44" s="54">
        <v>0</v>
      </c>
      <c r="L44" s="54">
        <v>0.3</v>
      </c>
      <c r="M44" s="54">
        <v>4.7</v>
      </c>
      <c r="N44" s="54" t="s">
        <v>6</v>
      </c>
      <c r="O44" s="54" t="s">
        <v>89</v>
      </c>
      <c r="P44" s="54" t="s">
        <v>6</v>
      </c>
      <c r="Q44" s="54" t="s">
        <v>89</v>
      </c>
      <c r="R44" s="54" t="s">
        <v>6</v>
      </c>
      <c r="S44" s="58" t="s">
        <v>6</v>
      </c>
      <c r="T44" s="54" t="s">
        <v>6</v>
      </c>
      <c r="U44" s="58" t="s">
        <v>6</v>
      </c>
      <c r="V44" s="54">
        <f>4.1+21.7</f>
        <v>25.799999999999997</v>
      </c>
      <c r="W44" s="50">
        <v>26.9</v>
      </c>
      <c r="X44" s="48">
        <f>6+56</f>
        <v>62</v>
      </c>
      <c r="Y44" s="50">
        <v>71.7</v>
      </c>
      <c r="Z44" s="54">
        <v>1.66</v>
      </c>
      <c r="AA44" s="50">
        <v>1.6</v>
      </c>
      <c r="AB44" s="54">
        <v>3.15</v>
      </c>
      <c r="AC44" s="50">
        <v>3.1</v>
      </c>
      <c r="AD44" s="54" t="s">
        <v>6</v>
      </c>
      <c r="AE44" s="54" t="s">
        <v>6</v>
      </c>
      <c r="AF44" s="54" t="s">
        <v>6</v>
      </c>
      <c r="AG44" s="54" t="s">
        <v>6</v>
      </c>
      <c r="AH44" s="55">
        <f t="shared" si="0"/>
        <v>35.75999999999999</v>
      </c>
      <c r="AI44" s="55">
        <f t="shared" si="2"/>
        <v>37.300000000000004</v>
      </c>
      <c r="AJ44" s="56">
        <f t="shared" si="1"/>
        <v>133.75</v>
      </c>
      <c r="AK44" s="57">
        <f t="shared" si="3"/>
        <v>142.70000000000002</v>
      </c>
    </row>
    <row r="45" spans="1:37" ht="12.75">
      <c r="A45" s="19" t="s">
        <v>57</v>
      </c>
      <c r="B45" s="24">
        <v>0.1</v>
      </c>
      <c r="C45" s="26">
        <v>0.1</v>
      </c>
      <c r="D45" s="20">
        <v>1.1</v>
      </c>
      <c r="E45" s="20">
        <v>1.1</v>
      </c>
      <c r="F45" s="20">
        <v>0.1</v>
      </c>
      <c r="G45" s="20">
        <v>0.1</v>
      </c>
      <c r="H45" s="20">
        <v>1.7</v>
      </c>
      <c r="I45" s="20">
        <v>1.7</v>
      </c>
      <c r="J45" s="20" t="s">
        <v>6</v>
      </c>
      <c r="K45" s="24" t="s">
        <v>6</v>
      </c>
      <c r="L45" s="20" t="s">
        <v>6</v>
      </c>
      <c r="M45" s="24" t="s">
        <v>6</v>
      </c>
      <c r="N45" s="109" t="s">
        <v>6</v>
      </c>
      <c r="O45" s="109" t="s">
        <v>89</v>
      </c>
      <c r="P45" s="109" t="s">
        <v>6</v>
      </c>
      <c r="Q45" s="109" t="s">
        <v>89</v>
      </c>
      <c r="R45" s="109" t="s">
        <v>6</v>
      </c>
      <c r="S45" s="20">
        <v>0</v>
      </c>
      <c r="T45" s="20" t="s">
        <v>6</v>
      </c>
      <c r="U45" s="20">
        <v>0</v>
      </c>
      <c r="V45" s="20" t="s">
        <v>6</v>
      </c>
      <c r="W45" s="18">
        <v>0</v>
      </c>
      <c r="X45" s="20" t="s">
        <v>6</v>
      </c>
      <c r="Y45" s="18">
        <v>0</v>
      </c>
      <c r="Z45" s="20" t="s">
        <v>68</v>
      </c>
      <c r="AA45" s="27" t="s">
        <v>6</v>
      </c>
      <c r="AB45" s="20" t="s">
        <v>68</v>
      </c>
      <c r="AC45" s="27" t="s">
        <v>6</v>
      </c>
      <c r="AD45" s="20" t="s">
        <v>6</v>
      </c>
      <c r="AE45" s="20" t="s">
        <v>6</v>
      </c>
      <c r="AF45" s="20" t="s">
        <v>6</v>
      </c>
      <c r="AG45" s="20" t="s">
        <v>6</v>
      </c>
      <c r="AH45" s="21">
        <f t="shared" si="0"/>
        <v>0.2</v>
      </c>
      <c r="AI45" s="21">
        <f t="shared" si="2"/>
        <v>0.2</v>
      </c>
      <c r="AJ45" s="22">
        <f t="shared" si="1"/>
        <v>2.8</v>
      </c>
      <c r="AK45" s="23">
        <f t="shared" si="3"/>
        <v>2.8</v>
      </c>
    </row>
    <row r="46" spans="1:37" s="50" customFormat="1" ht="12.75">
      <c r="A46" s="53" t="s">
        <v>54</v>
      </c>
      <c r="B46" s="54">
        <v>1.8</v>
      </c>
      <c r="C46" s="48">
        <v>0</v>
      </c>
      <c r="D46" s="54">
        <v>19.7</v>
      </c>
      <c r="E46" s="48">
        <v>0</v>
      </c>
      <c r="F46" s="54">
        <v>1</v>
      </c>
      <c r="G46" s="54">
        <v>1.1</v>
      </c>
      <c r="H46" s="54">
        <v>4.5</v>
      </c>
      <c r="I46" s="54">
        <v>5.5</v>
      </c>
      <c r="J46" s="54" t="s">
        <v>6</v>
      </c>
      <c r="K46" s="58" t="s">
        <v>6</v>
      </c>
      <c r="L46" s="54" t="s">
        <v>6</v>
      </c>
      <c r="M46" s="58" t="s">
        <v>6</v>
      </c>
      <c r="N46" s="54" t="s">
        <v>6</v>
      </c>
      <c r="O46" s="54" t="s">
        <v>89</v>
      </c>
      <c r="P46" s="54" t="s">
        <v>6</v>
      </c>
      <c r="Q46" s="54" t="s">
        <v>89</v>
      </c>
      <c r="R46" s="54" t="s">
        <v>6</v>
      </c>
      <c r="S46" s="54">
        <v>0</v>
      </c>
      <c r="T46" s="54" t="s">
        <v>6</v>
      </c>
      <c r="U46" s="58" t="s">
        <v>6</v>
      </c>
      <c r="V46" s="54" t="s">
        <v>6</v>
      </c>
      <c r="W46" s="50">
        <v>0</v>
      </c>
      <c r="X46" s="54" t="s">
        <v>6</v>
      </c>
      <c r="Y46" s="50">
        <v>0</v>
      </c>
      <c r="Z46" s="54" t="s">
        <v>68</v>
      </c>
      <c r="AA46" s="61" t="s">
        <v>6</v>
      </c>
      <c r="AB46" s="54" t="s">
        <v>68</v>
      </c>
      <c r="AC46" s="61" t="s">
        <v>6</v>
      </c>
      <c r="AD46" s="54" t="s">
        <v>6</v>
      </c>
      <c r="AE46" s="54" t="s">
        <v>6</v>
      </c>
      <c r="AF46" s="54" t="s">
        <v>6</v>
      </c>
      <c r="AG46" s="54" t="s">
        <v>6</v>
      </c>
      <c r="AH46" s="55">
        <f t="shared" si="0"/>
        <v>2.8</v>
      </c>
      <c r="AI46" s="55">
        <f t="shared" si="2"/>
        <v>1.1</v>
      </c>
      <c r="AJ46" s="56">
        <f t="shared" si="1"/>
        <v>24.2</v>
      </c>
      <c r="AK46" s="57">
        <f t="shared" si="3"/>
        <v>5.5</v>
      </c>
    </row>
    <row r="47" spans="1:37" ht="12.75">
      <c r="A47" s="19" t="s">
        <v>55</v>
      </c>
      <c r="B47" s="20" t="s">
        <v>6</v>
      </c>
      <c r="C47" s="16">
        <v>0</v>
      </c>
      <c r="D47" s="20" t="s">
        <v>6</v>
      </c>
      <c r="E47" s="16">
        <v>0</v>
      </c>
      <c r="F47" s="20">
        <v>0.2</v>
      </c>
      <c r="G47" s="16">
        <v>0</v>
      </c>
      <c r="H47" s="20">
        <v>0.2</v>
      </c>
      <c r="I47" s="16">
        <v>0</v>
      </c>
      <c r="J47" s="20" t="s">
        <v>6</v>
      </c>
      <c r="K47" s="20">
        <v>0</v>
      </c>
      <c r="L47" s="20" t="s">
        <v>6</v>
      </c>
      <c r="M47" s="20">
        <v>0</v>
      </c>
      <c r="N47" s="109" t="s">
        <v>6</v>
      </c>
      <c r="O47" s="109" t="s">
        <v>89</v>
      </c>
      <c r="P47" s="109" t="s">
        <v>6</v>
      </c>
      <c r="Q47" s="109" t="s">
        <v>89</v>
      </c>
      <c r="R47" s="109" t="s">
        <v>6</v>
      </c>
      <c r="S47" s="24" t="s">
        <v>6</v>
      </c>
      <c r="T47" s="20" t="s">
        <v>6</v>
      </c>
      <c r="U47" s="24" t="s">
        <v>6</v>
      </c>
      <c r="V47" s="20" t="s">
        <v>6</v>
      </c>
      <c r="W47" s="18">
        <v>0</v>
      </c>
      <c r="X47" s="20" t="s">
        <v>6</v>
      </c>
      <c r="Y47" s="18">
        <v>0</v>
      </c>
      <c r="Z47" s="20" t="s">
        <v>68</v>
      </c>
      <c r="AA47" s="27" t="s">
        <v>6</v>
      </c>
      <c r="AB47" s="20" t="s">
        <v>68</v>
      </c>
      <c r="AC47" s="27" t="s">
        <v>6</v>
      </c>
      <c r="AD47" s="20" t="s">
        <v>6</v>
      </c>
      <c r="AE47" s="20" t="s">
        <v>6</v>
      </c>
      <c r="AF47" s="20" t="s">
        <v>6</v>
      </c>
      <c r="AG47" s="20" t="s">
        <v>6</v>
      </c>
      <c r="AH47" s="21">
        <f t="shared" si="0"/>
        <v>0.2</v>
      </c>
      <c r="AI47" s="21">
        <f t="shared" si="2"/>
        <v>0</v>
      </c>
      <c r="AJ47" s="22">
        <f t="shared" si="1"/>
        <v>0.2</v>
      </c>
      <c r="AK47" s="23">
        <f t="shared" si="3"/>
        <v>0</v>
      </c>
    </row>
    <row r="48" spans="1:37" s="50" customFormat="1" ht="12.75">
      <c r="A48" s="53" t="s">
        <v>16</v>
      </c>
      <c r="B48" s="54">
        <v>0.1</v>
      </c>
      <c r="C48" s="54">
        <v>0.1</v>
      </c>
      <c r="D48" s="48">
        <v>0.99</v>
      </c>
      <c r="E48" s="48">
        <v>1</v>
      </c>
      <c r="F48" s="54">
        <v>36.1</v>
      </c>
      <c r="G48" s="54">
        <v>29.8</v>
      </c>
      <c r="H48" s="54">
        <v>617.4</v>
      </c>
      <c r="I48" s="54">
        <v>496.8</v>
      </c>
      <c r="J48" s="54">
        <v>5.5</v>
      </c>
      <c r="K48" s="54">
        <v>5.5</v>
      </c>
      <c r="L48" s="54">
        <v>5.7</v>
      </c>
      <c r="M48" s="54">
        <v>5.7</v>
      </c>
      <c r="N48" s="54" t="s">
        <v>6</v>
      </c>
      <c r="O48" s="54" t="s">
        <v>89</v>
      </c>
      <c r="P48" s="54" t="s">
        <v>6</v>
      </c>
      <c r="Q48" s="54" t="s">
        <v>89</v>
      </c>
      <c r="R48" s="54" t="s">
        <v>6</v>
      </c>
      <c r="S48" s="58" t="s">
        <v>6</v>
      </c>
      <c r="T48" s="54" t="s">
        <v>6</v>
      </c>
      <c r="U48" s="58" t="s">
        <v>6</v>
      </c>
      <c r="V48" s="54" t="s">
        <v>6</v>
      </c>
      <c r="W48" s="50">
        <v>0</v>
      </c>
      <c r="X48" s="54" t="s">
        <v>6</v>
      </c>
      <c r="Y48" s="50">
        <v>0</v>
      </c>
      <c r="Z48" s="54" t="s">
        <v>68</v>
      </c>
      <c r="AA48" s="61" t="s">
        <v>6</v>
      </c>
      <c r="AB48" s="54" t="s">
        <v>68</v>
      </c>
      <c r="AC48" s="61" t="s">
        <v>6</v>
      </c>
      <c r="AD48" s="54" t="s">
        <v>6</v>
      </c>
      <c r="AE48" s="54" t="s">
        <v>6</v>
      </c>
      <c r="AF48" s="54" t="s">
        <v>6</v>
      </c>
      <c r="AG48" s="54" t="s">
        <v>6</v>
      </c>
      <c r="AH48" s="55">
        <f t="shared" si="0"/>
        <v>41.7</v>
      </c>
      <c r="AI48" s="55">
        <f t="shared" si="2"/>
        <v>35.400000000000006</v>
      </c>
      <c r="AJ48" s="56">
        <f t="shared" si="1"/>
        <v>624.09</v>
      </c>
      <c r="AK48" s="57">
        <f t="shared" si="3"/>
        <v>503.5</v>
      </c>
    </row>
    <row r="49" spans="1:37" ht="12.75">
      <c r="A49" s="19" t="s">
        <v>56</v>
      </c>
      <c r="B49" s="20">
        <v>0.4</v>
      </c>
      <c r="C49" s="20">
        <v>0.4</v>
      </c>
      <c r="D49" s="20">
        <v>1.24</v>
      </c>
      <c r="E49" s="20">
        <v>1.2</v>
      </c>
      <c r="F49" s="20">
        <v>0.4</v>
      </c>
      <c r="G49" s="20">
        <v>0.4</v>
      </c>
      <c r="H49" s="20">
        <v>14.1</v>
      </c>
      <c r="I49" s="20">
        <v>14.1</v>
      </c>
      <c r="J49" s="20" t="s">
        <v>6</v>
      </c>
      <c r="K49" s="24" t="s">
        <v>6</v>
      </c>
      <c r="L49" s="20" t="s">
        <v>6</v>
      </c>
      <c r="M49" s="24" t="s">
        <v>6</v>
      </c>
      <c r="N49" s="109" t="s">
        <v>6</v>
      </c>
      <c r="O49" s="109" t="s">
        <v>89</v>
      </c>
      <c r="P49" s="109" t="s">
        <v>6</v>
      </c>
      <c r="Q49" s="109" t="s">
        <v>89</v>
      </c>
      <c r="R49" s="109" t="s">
        <v>6</v>
      </c>
      <c r="S49" s="24" t="s">
        <v>6</v>
      </c>
      <c r="T49" s="20" t="s">
        <v>6</v>
      </c>
      <c r="U49" s="24" t="s">
        <v>6</v>
      </c>
      <c r="V49" s="20">
        <v>2.7</v>
      </c>
      <c r="W49" s="18">
        <v>2.7</v>
      </c>
      <c r="X49" s="16">
        <v>40</v>
      </c>
      <c r="Y49" s="25">
        <v>40</v>
      </c>
      <c r="Z49" s="20" t="s">
        <v>68</v>
      </c>
      <c r="AA49" s="27" t="s">
        <v>6</v>
      </c>
      <c r="AB49" s="20" t="s">
        <v>68</v>
      </c>
      <c r="AC49" s="27" t="s">
        <v>6</v>
      </c>
      <c r="AD49" s="20" t="s">
        <v>6</v>
      </c>
      <c r="AE49" s="20" t="s">
        <v>6</v>
      </c>
      <c r="AF49" s="20" t="s">
        <v>6</v>
      </c>
      <c r="AG49" s="20" t="s">
        <v>6</v>
      </c>
      <c r="AH49" s="21">
        <f t="shared" si="0"/>
        <v>3.5</v>
      </c>
      <c r="AI49" s="21">
        <f t="shared" si="2"/>
        <v>3.5</v>
      </c>
      <c r="AJ49" s="22">
        <f t="shared" si="1"/>
        <v>55.34</v>
      </c>
      <c r="AK49" s="23">
        <f t="shared" si="3"/>
        <v>55.3</v>
      </c>
    </row>
    <row r="50" spans="1:37" s="50" customFormat="1" ht="12.75">
      <c r="A50" s="62" t="s">
        <v>23</v>
      </c>
      <c r="B50" s="51">
        <v>1.2</v>
      </c>
      <c r="C50" s="51">
        <v>0.8</v>
      </c>
      <c r="D50" s="51">
        <v>27.9</v>
      </c>
      <c r="E50" s="51">
        <v>13.6</v>
      </c>
      <c r="F50" s="51">
        <v>4.5</v>
      </c>
      <c r="G50" s="51">
        <v>0.6</v>
      </c>
      <c r="H50" s="51">
        <v>81</v>
      </c>
      <c r="I50" s="51">
        <v>8.8</v>
      </c>
      <c r="J50" s="52">
        <v>0.29</v>
      </c>
      <c r="K50" s="52">
        <v>0.3</v>
      </c>
      <c r="L50" s="51">
        <v>2.4</v>
      </c>
      <c r="M50" s="51">
        <v>2.4</v>
      </c>
      <c r="N50" s="51" t="s">
        <v>6</v>
      </c>
      <c r="O50" s="54" t="s">
        <v>89</v>
      </c>
      <c r="P50" s="51" t="s">
        <v>6</v>
      </c>
      <c r="Q50" s="54" t="s">
        <v>89</v>
      </c>
      <c r="R50" s="51" t="s">
        <v>6</v>
      </c>
      <c r="S50" s="51">
        <v>0</v>
      </c>
      <c r="T50" s="51">
        <v>0.1</v>
      </c>
      <c r="U50" s="51">
        <v>0.1</v>
      </c>
      <c r="V50" s="51">
        <v>2.2</v>
      </c>
      <c r="W50" s="50">
        <v>2.2</v>
      </c>
      <c r="X50" s="51">
        <v>20.1</v>
      </c>
      <c r="Y50" s="49">
        <v>20.1</v>
      </c>
      <c r="Z50" s="51" t="s">
        <v>6</v>
      </c>
      <c r="AA50" s="50">
        <v>0</v>
      </c>
      <c r="AB50" s="51" t="s">
        <v>6</v>
      </c>
      <c r="AC50" s="50">
        <v>0</v>
      </c>
      <c r="AD50" s="51" t="s">
        <v>6</v>
      </c>
      <c r="AE50" s="51" t="s">
        <v>6</v>
      </c>
      <c r="AF50" s="51" t="s">
        <v>6</v>
      </c>
      <c r="AG50" s="54" t="s">
        <v>6</v>
      </c>
      <c r="AH50" s="63">
        <f t="shared" si="0"/>
        <v>8.190000000000001</v>
      </c>
      <c r="AI50" s="55">
        <f t="shared" si="2"/>
        <v>3.9000000000000004</v>
      </c>
      <c r="AJ50" s="64">
        <f t="shared" si="1"/>
        <v>131.5</v>
      </c>
      <c r="AK50" s="57">
        <f t="shared" si="3"/>
        <v>45</v>
      </c>
    </row>
    <row r="51" spans="1:37" ht="12.75">
      <c r="A51" s="30" t="s">
        <v>80</v>
      </c>
      <c r="B51" s="31">
        <f>SUM(B14:B50)</f>
        <v>6329.200000000002</v>
      </c>
      <c r="C51" s="31">
        <f>SUM(C14:C50)</f>
        <v>6383.000000000002</v>
      </c>
      <c r="D51" s="31">
        <f aca="true" t="shared" si="4" ref="D51:O51">SUM(D14:D50)</f>
        <v>71515.33000000002</v>
      </c>
      <c r="E51" s="31">
        <f t="shared" si="4"/>
        <v>74877.6</v>
      </c>
      <c r="F51" s="31">
        <f t="shared" si="4"/>
        <v>7984.845999999999</v>
      </c>
      <c r="G51" s="31">
        <f t="shared" si="4"/>
        <v>8494.600000000002</v>
      </c>
      <c r="H51" s="31">
        <f t="shared" si="4"/>
        <v>133737.65500000003</v>
      </c>
      <c r="I51" s="31">
        <f t="shared" si="4"/>
        <v>146554.5</v>
      </c>
      <c r="J51" s="31">
        <f t="shared" si="4"/>
        <v>182.8</v>
      </c>
      <c r="K51" s="31">
        <f t="shared" si="4"/>
        <v>190.80000000000007</v>
      </c>
      <c r="L51" s="31">
        <f t="shared" si="4"/>
        <v>1020.4000000000001</v>
      </c>
      <c r="M51" s="31">
        <f t="shared" si="4"/>
        <v>1031.2000000000003</v>
      </c>
      <c r="N51" s="111">
        <f t="shared" si="4"/>
        <v>141.9</v>
      </c>
      <c r="O51" s="109" t="s">
        <v>89</v>
      </c>
      <c r="P51" s="111">
        <f aca="true" t="shared" si="5" ref="P51:AF51">SUM(P14:P50)</f>
        <v>193</v>
      </c>
      <c r="Q51" s="109" t="s">
        <v>89</v>
      </c>
      <c r="R51" s="111">
        <f t="shared" si="5"/>
        <v>508.5</v>
      </c>
      <c r="S51" s="31">
        <f t="shared" si="5"/>
        <v>510</v>
      </c>
      <c r="T51" s="31">
        <f t="shared" si="5"/>
        <v>572.5</v>
      </c>
      <c r="U51" s="31">
        <f t="shared" si="5"/>
        <v>605.3000000000001</v>
      </c>
      <c r="V51" s="31">
        <f t="shared" si="5"/>
        <v>3264.8999999999996</v>
      </c>
      <c r="W51" s="31">
        <f t="shared" si="5"/>
        <v>3305.899999999999</v>
      </c>
      <c r="X51" s="31">
        <f t="shared" si="5"/>
        <v>11928.400000000001</v>
      </c>
      <c r="Y51" s="31">
        <f t="shared" si="5"/>
        <v>12007.100000000002</v>
      </c>
      <c r="Z51" s="31">
        <f t="shared" si="5"/>
        <v>2463.86</v>
      </c>
      <c r="AA51" s="31">
        <f t="shared" si="5"/>
        <v>2940.6000000000004</v>
      </c>
      <c r="AB51" s="31">
        <f t="shared" si="5"/>
        <v>4015.9499999999994</v>
      </c>
      <c r="AC51" s="31">
        <f t="shared" si="5"/>
        <v>5350.499999999999</v>
      </c>
      <c r="AD51" s="31">
        <f t="shared" si="5"/>
        <v>40.7</v>
      </c>
      <c r="AE51" s="31">
        <f t="shared" si="5"/>
        <v>40.7</v>
      </c>
      <c r="AF51" s="31">
        <f t="shared" si="5"/>
        <v>0</v>
      </c>
      <c r="AG51" s="31">
        <v>65</v>
      </c>
      <c r="AH51" s="31">
        <f>SUM(AH14:AH50)</f>
        <v>20876.005999999994</v>
      </c>
      <c r="AI51" s="31" t="e">
        <f>SUM(AI14:AI50)</f>
        <v>#REF!</v>
      </c>
      <c r="AJ51" s="31">
        <f>SUM(AJ14:AJ50)</f>
        <v>223023.935</v>
      </c>
      <c r="AK51" s="32">
        <f t="shared" si="3"/>
        <v>240531.90000000002</v>
      </c>
    </row>
    <row r="52" spans="1:37" ht="12.7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75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7"/>
      <c r="AH52" s="76"/>
      <c r="AI52" s="76"/>
      <c r="AJ52" s="78"/>
      <c r="AK52" s="74"/>
    </row>
    <row r="53" spans="1:37" ht="12.75">
      <c r="A53" s="93" t="s">
        <v>83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</row>
    <row r="54" spans="1:37" ht="12.75">
      <c r="A54" s="93" t="s">
        <v>60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</row>
    <row r="55" spans="1:37" ht="12.75">
      <c r="A55" s="72" t="s">
        <v>74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</row>
    <row r="56" spans="1:37" ht="12.75">
      <c r="A56" s="89" t="s">
        <v>73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79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</row>
    <row r="57" spans="1:37" ht="12.75">
      <c r="A57" s="89" t="s">
        <v>75</v>
      </c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79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</row>
    <row r="58" spans="1:37" ht="12.75">
      <c r="A58" s="90" t="s">
        <v>78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80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</row>
    <row r="59" spans="1:37" ht="12.75">
      <c r="A59" s="89" t="s">
        <v>76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79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</row>
    <row r="60" spans="1:37" ht="12.75">
      <c r="A60" s="89" t="s">
        <v>77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79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</row>
    <row r="61" spans="1:37" ht="12.75">
      <c r="A61" s="91" t="s">
        <v>81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81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</row>
    <row r="62" spans="1:37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</row>
  </sheetData>
  <sheetProtection/>
  <mergeCells count="51">
    <mergeCell ref="A54:AK54"/>
    <mergeCell ref="A60:T60"/>
    <mergeCell ref="AF9:AG9"/>
    <mergeCell ref="V8:Y8"/>
    <mergeCell ref="AH9:AI9"/>
    <mergeCell ref="A58:T58"/>
    <mergeCell ref="V9:W9"/>
    <mergeCell ref="F8:H8"/>
    <mergeCell ref="J8:L8"/>
    <mergeCell ref="B9:C9"/>
    <mergeCell ref="N9:O9"/>
    <mergeCell ref="AF8:AG8"/>
    <mergeCell ref="AD9:AE9"/>
    <mergeCell ref="A61:T61"/>
    <mergeCell ref="A56:T56"/>
    <mergeCell ref="B7:E7"/>
    <mergeCell ref="R9:S9"/>
    <mergeCell ref="T9:U9"/>
    <mergeCell ref="A52:T52"/>
    <mergeCell ref="A57:T57"/>
    <mergeCell ref="D9:E9"/>
    <mergeCell ref="Z8:AB8"/>
    <mergeCell ref="A59:T59"/>
    <mergeCell ref="N7:Q7"/>
    <mergeCell ref="R7:U7"/>
    <mergeCell ref="F7:I7"/>
    <mergeCell ref="P9:Q9"/>
    <mergeCell ref="L9:M9"/>
    <mergeCell ref="A53:AK53"/>
    <mergeCell ref="AJ9:AK9"/>
    <mergeCell ref="AF7:AG7"/>
    <mergeCell ref="A5:AK5"/>
    <mergeCell ref="Z7:AC7"/>
    <mergeCell ref="R8:U8"/>
    <mergeCell ref="F9:G9"/>
    <mergeCell ref="H9:I9"/>
    <mergeCell ref="J7:M7"/>
    <mergeCell ref="Z9:AA9"/>
    <mergeCell ref="AB9:AC9"/>
    <mergeCell ref="X9:Y9"/>
    <mergeCell ref="N8:Q8"/>
    <mergeCell ref="A6:AK6"/>
    <mergeCell ref="AD7:AE7"/>
    <mergeCell ref="AH7:AK7"/>
    <mergeCell ref="J9:K9"/>
    <mergeCell ref="A2:AK2"/>
    <mergeCell ref="A4:AK4"/>
    <mergeCell ref="B8:D8"/>
    <mergeCell ref="AH8:AJ8"/>
    <mergeCell ref="V7:Y7"/>
    <mergeCell ref="AD8:AE8"/>
  </mergeCells>
  <printOptions/>
  <pageMargins left="0.96" right="0.25" top="0.25" bottom="0" header="0" footer="0"/>
  <pageSetup horizontalDpi="600" verticalDpi="600" orientation="portrait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2010-12-21T13:08:39Z</cp:lastPrinted>
  <dcterms:created xsi:type="dcterms:W3CDTF">2001-02-24T01:55:02Z</dcterms:created>
  <dcterms:modified xsi:type="dcterms:W3CDTF">2012-12-19T09:20:58Z</dcterms:modified>
  <cp:category/>
  <cp:version/>
  <cp:contentType/>
  <cp:contentStatus/>
</cp:coreProperties>
</file>