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1640" activeTab="1"/>
  </bookViews>
  <sheets>
    <sheet name="Table 32.25(A I)" sheetId="7" r:id="rId1"/>
    <sheet name="Table 32.25(Dept.-wise)" sheetId="9" r:id="rId2"/>
    <sheet name="Sheet1" sheetId="10" r:id="rId3"/>
  </sheets>
  <definedNames>
    <definedName name="_xlnm.Print_Area" localSheetId="0">'Table 32.25(A I)'!$A$1:$M$25</definedName>
    <definedName name="_xlnm.Print_Area" localSheetId="1">'Table 32.25(Dept.-wise)'!$A$1:$BE$35</definedName>
    <definedName name="_xlnm.Print_Titles" localSheetId="1">'Table 32.25(Dept.-wise)'!$B:$B</definedName>
  </definedNames>
  <calcPr calcId="124519" iterate="1" iterateCount="1"/>
</workbook>
</file>

<file path=xl/calcChain.xml><?xml version="1.0" encoding="utf-8"?>
<calcChain xmlns="http://schemas.openxmlformats.org/spreadsheetml/2006/main">
  <c r="E30" i="9"/>
  <c r="J30"/>
  <c r="O30"/>
  <c r="T30"/>
  <c r="Y30"/>
  <c r="AD30"/>
  <c r="AI30"/>
  <c r="AN30"/>
  <c r="AS30"/>
  <c r="AX30"/>
  <c r="BC30"/>
  <c r="AH31"/>
  <c r="T15"/>
  <c r="T31" s="1"/>
  <c r="BC15"/>
  <c r="BC31" s="1"/>
  <c r="AX15"/>
  <c r="AX31" s="1"/>
  <c r="AS15"/>
  <c r="AS31" s="1"/>
  <c r="AN15"/>
  <c r="AI15"/>
  <c r="AD15"/>
  <c r="Y15"/>
  <c r="Y31" s="1"/>
  <c r="O15"/>
  <c r="J15"/>
  <c r="J31" s="1"/>
  <c r="E15"/>
  <c r="E31" s="1"/>
  <c r="AD31" l="1"/>
  <c r="O31"/>
  <c r="AN31"/>
  <c r="AI31"/>
</calcChain>
</file>

<file path=xl/sharedStrings.xml><?xml version="1.0" encoding="utf-8"?>
<sst xmlns="http://schemas.openxmlformats.org/spreadsheetml/2006/main" count="399" uniqueCount="215">
  <si>
    <t>DA</t>
  </si>
  <si>
    <t>HRA</t>
  </si>
  <si>
    <t>OTA</t>
  </si>
  <si>
    <t>TPT</t>
  </si>
  <si>
    <t>Others</t>
  </si>
  <si>
    <t xml:space="preserve"> Total</t>
  </si>
  <si>
    <t>Travel Allowance</t>
  </si>
  <si>
    <t>Bonus</t>
  </si>
  <si>
    <t>Encashment of E.L.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</si>
  <si>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</si>
  <si>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</si>
  <si>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</si>
  <si>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</si>
  <si>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</si>
  <si>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</si>
  <si>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</si>
  <si>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</si>
  <si>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</si>
  <si>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</si>
  <si>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</si>
  <si>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Source: Ministry of Finance, Pay Research Unit.</t>
  </si>
  <si>
    <t>LABOUR AND EMPLOYMENT</t>
  </si>
  <si>
    <t>2005-06</t>
  </si>
  <si>
    <t>2006-07</t>
  </si>
  <si>
    <t>2007-08</t>
  </si>
  <si>
    <t>2</t>
  </si>
  <si>
    <t>Honararium</t>
  </si>
  <si>
    <t>2009-10</t>
  </si>
  <si>
    <t>59623.22</t>
  </si>
  <si>
    <t>11689.30</t>
  </si>
  <si>
    <t>5183.43</t>
  </si>
  <si>
    <t>881.24</t>
  </si>
  <si>
    <t>3334.65</t>
  </si>
  <si>
    <t>6626.41</t>
  </si>
  <si>
    <t>87338.25</t>
  </si>
  <si>
    <t>2489.45</t>
  </si>
  <si>
    <t>1666.04</t>
  </si>
  <si>
    <t>69.84</t>
  </si>
  <si>
    <t>Pay*</t>
  </si>
  <si>
    <t xml:space="preserve">Note: * Pay includes 60% arrear of the 6th CPC.               </t>
  </si>
  <si>
    <t xml:space="preserve">          @ Including HUPA.</t>
  </si>
  <si>
    <t>`</t>
  </si>
  <si>
    <t>(Crore)</t>
  </si>
  <si>
    <t>2008-09</t>
  </si>
  <si>
    <t>44808.96</t>
  </si>
  <si>
    <t>10338.76</t>
  </si>
  <si>
    <t>4060.34</t>
  </si>
  <si>
    <t>190.89</t>
  </si>
  <si>
    <t>869.72</t>
  </si>
  <si>
    <t>1770.33</t>
  </si>
  <si>
    <t>3571.18</t>
  </si>
  <si>
    <t>65610.18</t>
  </si>
  <si>
    <t>1844.81</t>
  </si>
  <si>
    <t>1970.91</t>
  </si>
  <si>
    <t>49.27</t>
  </si>
  <si>
    <t>2010-11</t>
  </si>
  <si>
    <t>48575.18</t>
  </si>
  <si>
    <t>19963.52</t>
  </si>
  <si>
    <t>5479.36</t>
  </si>
  <si>
    <t>1203.82</t>
  </si>
  <si>
    <t>4076.44</t>
  </si>
  <si>
    <t>6965.18</t>
  </si>
  <si>
    <t>85963.50</t>
  </si>
  <si>
    <t>2896.50</t>
  </si>
  <si>
    <t>1512.91</t>
  </si>
  <si>
    <t>80.28</t>
  </si>
  <si>
    <t>13</t>
  </si>
  <si>
    <t>14</t>
  </si>
  <si>
    <t>17</t>
  </si>
  <si>
    <t>18</t>
  </si>
  <si>
    <t>19</t>
  </si>
  <si>
    <t>20</t>
  </si>
  <si>
    <t>21</t>
  </si>
  <si>
    <t>Ministry/
Department</t>
  </si>
  <si>
    <t>2011-12</t>
  </si>
  <si>
    <t>.0.21</t>
  </si>
  <si>
    <t>48113.15</t>
  </si>
  <si>
    <t>26226.23</t>
  </si>
  <si>
    <t>5478.47</t>
  </si>
  <si>
    <t>1222.02</t>
  </si>
  <si>
    <t>4369.52</t>
  </si>
  <si>
    <t>6855.49</t>
  </si>
  <si>
    <t>92264.88</t>
  </si>
  <si>
    <t>3284.60</t>
  </si>
  <si>
    <t>1481.47</t>
  </si>
  <si>
    <t>66.00</t>
  </si>
  <si>
    <t>Culture</t>
  </si>
  <si>
    <t>Earth Sciences</t>
  </si>
  <si>
    <t>Health &amp; Family Welfare</t>
  </si>
  <si>
    <t>Home Affairs</t>
  </si>
  <si>
    <t>Indian Audit &amp; Accounts</t>
  </si>
  <si>
    <t>Labour &amp; Employment</t>
  </si>
  <si>
    <t>Railways</t>
  </si>
  <si>
    <t>Space</t>
  </si>
  <si>
    <t>Water Resources</t>
  </si>
  <si>
    <t>2012-13</t>
  </si>
  <si>
    <t>CCA**</t>
  </si>
  <si>
    <t xml:space="preserve">          ** CCA is discontinued.</t>
  </si>
  <si>
    <t>Serial No.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</si>
  <si>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</si>
  <si>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</si>
  <si>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</si>
  <si>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</si>
  <si>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</si>
  <si>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</si>
  <si>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</si>
  <si>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</si>
  <si>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</si>
  <si>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</si>
  <si>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38</t>
  </si>
  <si>
    <t>39</t>
  </si>
  <si>
    <t>40</t>
  </si>
  <si>
    <t>41</t>
  </si>
  <si>
    <t>42</t>
  </si>
  <si>
    <t>45</t>
  </si>
  <si>
    <t>46</t>
  </si>
  <si>
    <t xml:space="preserve"> Atomic Energy</t>
  </si>
  <si>
    <t xml:space="preserve"> Commerce</t>
  </si>
  <si>
    <t>Defence (Civilian)</t>
  </si>
  <si>
    <t>Finance</t>
  </si>
  <si>
    <t xml:space="preserve"> Information Technology</t>
  </si>
  <si>
    <t xml:space="preserve"> Mines</t>
  </si>
  <si>
    <t xml:space="preserve"> Personnel, Public Grievances &amp; Pensions</t>
  </si>
  <si>
    <t xml:space="preserve"> Posts #</t>
  </si>
  <si>
    <t xml:space="preserve"> Science &amp; Technology</t>
  </si>
  <si>
    <t>Urban Development @</t>
  </si>
  <si>
    <t>Statistics &amp; PI</t>
  </si>
  <si>
    <t xml:space="preserve">Table 32.25: EXPENDITURE INCURRED ON PAY AND ALLOWANCES OF CIVILIAN EMPLOYEES BY THE CENTRAL MINISTRIES/DEPARTMENTS </t>
  </si>
  <si>
    <t xml:space="preserve">Table 32.25: EXPENDITURE INCURRED ON PAY AND ALLOWANCES OF CIVILIAN EMPLOYEES BY THE CENTRAL MINISTRIES/DEPARTMENTS 
 </t>
  </si>
  <si>
    <t>Agricultural Research &amp; Education</t>
  </si>
  <si>
    <t>Agriculture and Cooperation</t>
  </si>
  <si>
    <t>Animal Husbandry, Dairying &amp; Fisheries</t>
  </si>
  <si>
    <t>Atomic Energy</t>
  </si>
  <si>
    <t>AYUSH</t>
  </si>
  <si>
    <t>Bio-Technology</t>
  </si>
  <si>
    <t>Cabinet Secretariat</t>
  </si>
  <si>
    <t>Chemicals, Petrochemicals &amp; Pharmaceuticals</t>
  </si>
  <si>
    <t>Civil Aviation</t>
  </si>
  <si>
    <t>Coal</t>
  </si>
  <si>
    <t>Commerce</t>
  </si>
  <si>
    <t>Consumer Affairs</t>
  </si>
  <si>
    <t>Corporate Affairs</t>
  </si>
  <si>
    <t>Defence (Civil)</t>
  </si>
  <si>
    <t>Development of NE Region</t>
  </si>
  <si>
    <t>Disinvestment</t>
  </si>
  <si>
    <t>Drinking Water &amp; Sanitation</t>
  </si>
  <si>
    <t>Economic Affairs</t>
  </si>
  <si>
    <t>Environment &amp; Forests</t>
  </si>
  <si>
    <t>Expenditure</t>
  </si>
  <si>
    <t>External Affairs *</t>
  </si>
  <si>
    <t>Fertilizers</t>
  </si>
  <si>
    <t>Financial Services</t>
  </si>
  <si>
    <t>Food &amp; Public Distribution</t>
  </si>
  <si>
    <t>Food Processing Industries</t>
  </si>
  <si>
    <t>Heavy Industry</t>
  </si>
  <si>
    <t>Higher Education</t>
  </si>
  <si>
    <t>Industrial Policy &amp; Promotion</t>
  </si>
  <si>
    <t>Information and Broadcasting</t>
  </si>
  <si>
    <t>Information Technology</t>
  </si>
  <si>
    <t>6.47</t>
  </si>
  <si>
    <t>Land Resources</t>
  </si>
  <si>
    <t>Law and Justice</t>
  </si>
  <si>
    <t>Micro, Small and Medium Enterprises</t>
  </si>
  <si>
    <t>Mines</t>
  </si>
  <si>
    <t>Minority Affairs</t>
  </si>
  <si>
    <t>New &amp; Renewable Energy</t>
  </si>
  <si>
    <t>Overseas Indian Affairs</t>
  </si>
  <si>
    <t>Panchayati Raj</t>
  </si>
  <si>
    <t>Parliamentary Affairs</t>
  </si>
  <si>
    <t>Personnel, Public Grievances &amp; Pensions</t>
  </si>
  <si>
    <t>Petroleum and Natural Gas</t>
  </si>
  <si>
    <t>Planning Commission</t>
  </si>
  <si>
    <t>Posts</t>
  </si>
  <si>
    <t>Power</t>
  </si>
  <si>
    <t>President's Secretariat</t>
  </si>
  <si>
    <t>Prime Minister's Office</t>
  </si>
  <si>
    <t>Public Enterprises</t>
  </si>
  <si>
    <t>Revenue</t>
  </si>
  <si>
    <t>Road Transport &amp; Highways</t>
  </si>
  <si>
    <t>Rural Development</t>
  </si>
  <si>
    <t>School Education and Literacy</t>
  </si>
  <si>
    <t>Science &amp; Technology</t>
  </si>
  <si>
    <t>Shipping</t>
  </si>
  <si>
    <t>Social Justice &amp; Empowerment</t>
  </si>
  <si>
    <t>Statistics &amp; Programme Implementation</t>
  </si>
  <si>
    <t>Steel</t>
  </si>
  <si>
    <t>Telecommunication</t>
  </si>
  <si>
    <t>Textiles</t>
  </si>
  <si>
    <t>Tourism</t>
  </si>
  <si>
    <t>Tribal Affairs</t>
  </si>
  <si>
    <t>Union Public Service Commission</t>
  </si>
  <si>
    <t>Urban Development**</t>
  </si>
  <si>
    <t>Vice President's Secretariat</t>
  </si>
  <si>
    <t>Women &amp; Child Development</t>
  </si>
  <si>
    <t>Youth Affairs and Sports</t>
  </si>
  <si>
    <t>SI.</t>
  </si>
  <si>
    <t>Ministry/Department</t>
  </si>
  <si>
    <t>Pay</t>
  </si>
  <si>
    <t>Travel</t>
  </si>
  <si>
    <t>Honora-</t>
  </si>
  <si>
    <t>Encashment</t>
  </si>
  <si>
    <t>No.</t>
  </si>
  <si>
    <t>Allow.</t>
  </si>
  <si>
    <t>num</t>
  </si>
  <si>
    <t>of EL</t>
  </si>
  <si>
    <t>G.Total</t>
  </si>
  <si>
    <t>2013-14</t>
  </si>
  <si>
    <t>47</t>
  </si>
  <si>
    <t>48</t>
  </si>
  <si>
    <t>49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</si>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</sst>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Rupee Foradian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49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1" xfId="0" applyFont="1" applyFill="1" applyBorder="1"/>
    <xf numFmtId="0" fontId="8" fillId="4" borderId="0" xfId="0" applyFont="1" applyFill="1" applyBorder="1"/>
    <xf numFmtId="0" fontId="7" fillId="4" borderId="0" xfId="0" applyNumberFormat="1" applyFont="1" applyFill="1" applyBorder="1" applyAlignment="1">
      <alignment horizontal="center" vertical="center"/>
    </xf>
    <xf numFmtId="0" fontId="8" fillId="4" borderId="2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9" fillId="4" borderId="1" xfId="0" applyFont="1" applyFill="1" applyBorder="1"/>
    <xf numFmtId="0" fontId="9" fillId="4" borderId="4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/>
    <xf numFmtId="0" fontId="9" fillId="4" borderId="6" xfId="0" applyFont="1" applyFill="1" applyBorder="1"/>
    <xf numFmtId="0" fontId="6" fillId="4" borderId="5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1" fillId="3" borderId="0" xfId="0" applyFont="1" applyFill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/>
    </xf>
    <xf numFmtId="0" fontId="7" fillId="4" borderId="2" xfId="0" applyFont="1" applyFill="1" applyBorder="1" applyAlignment="1"/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4" borderId="5" xfId="0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vertical="top" wrapText="1"/>
    </xf>
    <xf numFmtId="2" fontId="6" fillId="5" borderId="6" xfId="0" applyNumberFormat="1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2" fontId="9" fillId="5" borderId="0" xfId="0" applyNumberFormat="1" applyFont="1" applyFill="1" applyBorder="1"/>
    <xf numFmtId="2" fontId="9" fillId="5" borderId="6" xfId="0" applyNumberFormat="1" applyFont="1" applyFill="1" applyBorder="1"/>
    <xf numFmtId="0" fontId="9" fillId="5" borderId="0" xfId="0" applyFont="1" applyFill="1" applyBorder="1"/>
    <xf numFmtId="0" fontId="9" fillId="5" borderId="6" xfId="0" applyFont="1" applyFill="1" applyBorder="1"/>
    <xf numFmtId="0" fontId="6" fillId="5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6" fillId="4" borderId="0" xfId="0" applyFont="1" applyFill="1" applyBorder="1" applyAlignment="1">
      <alignment horizontal="left" vertical="center" wrapText="1"/>
    </xf>
    <xf numFmtId="0" fontId="0" fillId="0" borderId="0" xfId="0" applyBorder="1"/>
    <xf numFmtId="0" fontId="6" fillId="5" borderId="12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12" fillId="5" borderId="0" xfId="0" applyFont="1" applyFill="1" applyBorder="1"/>
    <xf numFmtId="2" fontId="6" fillId="5" borderId="13" xfId="0" applyNumberFormat="1" applyFont="1" applyFill="1" applyBorder="1" applyAlignment="1">
      <alignment vertical="top" wrapText="1"/>
    </xf>
    <xf numFmtId="0" fontId="12" fillId="5" borderId="13" xfId="0" applyFont="1" applyFill="1" applyBorder="1"/>
    <xf numFmtId="0" fontId="0" fillId="4" borderId="3" xfId="0" applyFill="1" applyBorder="1"/>
    <xf numFmtId="0" fontId="8" fillId="4" borderId="4" xfId="0" applyFont="1" applyFill="1" applyBorder="1"/>
    <xf numFmtId="0" fontId="0" fillId="4" borderId="5" xfId="0" applyFill="1" applyBorder="1"/>
    <xf numFmtId="0" fontId="11" fillId="4" borderId="10" xfId="0" applyFont="1" applyFill="1" applyBorder="1"/>
    <xf numFmtId="0" fontId="0" fillId="5" borderId="5" xfId="0" applyFill="1" applyBorder="1"/>
    <xf numFmtId="0" fontId="0" fillId="5" borderId="15" xfId="0" applyFill="1" applyBorder="1"/>
    <xf numFmtId="0" fontId="10" fillId="4" borderId="17" xfId="0" applyFont="1" applyFill="1" applyBorder="1" applyAlignment="1">
      <alignment horizontal="right" vertical="top" wrapText="1"/>
    </xf>
    <xf numFmtId="0" fontId="11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9" fillId="5" borderId="13" xfId="0" applyFont="1" applyFill="1" applyBorder="1"/>
    <xf numFmtId="0" fontId="0" fillId="5" borderId="13" xfId="0" applyFill="1" applyBorder="1"/>
    <xf numFmtId="0" fontId="0" fillId="0" borderId="0" xfId="0" applyFill="1" applyBorder="1"/>
    <xf numFmtId="49" fontId="6" fillId="6" borderId="19" xfId="0" applyNumberFormat="1" applyFont="1" applyFill="1" applyBorder="1" applyAlignment="1">
      <alignment horizontal="center" vertical="center" wrapText="1"/>
    </xf>
    <xf numFmtId="49" fontId="9" fillId="6" borderId="19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14" fillId="0" borderId="0" xfId="0" applyNumberFormat="1" applyFont="1"/>
    <xf numFmtId="49" fontId="14" fillId="0" borderId="0" xfId="0" applyNumberFormat="1" applyFont="1" applyAlignment="1"/>
    <xf numFmtId="0" fontId="11" fillId="0" borderId="0" xfId="0" applyFont="1" applyAlignment="1"/>
    <xf numFmtId="0" fontId="11" fillId="0" borderId="0" xfId="0" applyFont="1"/>
    <xf numFmtId="1" fontId="14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4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2" fontId="9" fillId="6" borderId="18" xfId="0" applyNumberFormat="1" applyFont="1" applyFill="1" applyBorder="1" applyAlignment="1">
      <alignment horizontal="center" vertical="center" wrapText="1"/>
    </xf>
    <xf numFmtId="2" fontId="9" fillId="6" borderId="26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2" fontId="9" fillId="3" borderId="26" xfId="0" applyNumberFormat="1" applyFont="1" applyFill="1" applyBorder="1" applyAlignment="1">
      <alignment horizontal="center" vertical="center" wrapText="1"/>
    </xf>
    <xf numFmtId="2" fontId="9" fillId="6" borderId="18" xfId="0" applyNumberFormat="1" applyFont="1" applyFill="1" applyBorder="1" applyAlignment="1">
      <alignment horizontal="center" vertical="center"/>
    </xf>
    <xf numFmtId="2" fontId="9" fillId="6" borderId="26" xfId="0" applyNumberFormat="1" applyFont="1" applyFill="1" applyBorder="1" applyAlignment="1">
      <alignment horizontal="center" vertical="center"/>
    </xf>
    <xf numFmtId="2" fontId="9" fillId="6" borderId="17" xfId="0" applyNumberFormat="1" applyFont="1" applyFill="1" applyBorder="1" applyAlignment="1">
      <alignment horizontal="center" vertical="center" wrapText="1"/>
    </xf>
    <xf numFmtId="2" fontId="9" fillId="6" borderId="27" xfId="0" applyNumberFormat="1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SheetLayoutView="100" workbookViewId="0">
      <selection activeCell="N9" sqref="N9"/>
    </sheetView>
  </sheetViews>
  <sheetFormatPr defaultRowHeight="12.75"/>
  <cols>
    <col min="1" max="1" width="11.5703125" style="1" customWidth="1"/>
    <col min="2" max="13" width="12.5703125" style="1" customWidth="1"/>
    <col min="14" max="14" width="13.28515625" style="1" customWidth="1"/>
    <col min="15" max="16384" width="9.140625" style="1"/>
  </cols>
  <sheetData>
    <row r="1" spans="1:17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7" ht="14.25" customHeight="1">
      <c r="A2" s="40"/>
      <c r="B2" s="118" t="s">
        <v>21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Q2" s="4"/>
    </row>
    <row r="3" spans="1:17">
      <c r="A3" s="18"/>
      <c r="B3" s="51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7" ht="38.25" customHeight="1">
      <c r="A4" s="41"/>
      <c r="B4" s="120" t="s">
        <v>128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7">
      <c r="A5" s="21"/>
      <c r="B5" s="22"/>
      <c r="C5" s="22"/>
      <c r="D5" s="22"/>
      <c r="E5" s="22"/>
      <c r="F5" s="22"/>
      <c r="G5" s="22"/>
      <c r="H5" s="22"/>
      <c r="I5" s="23"/>
      <c r="J5" s="22"/>
      <c r="K5" s="22"/>
      <c r="L5" s="22"/>
      <c r="M5" s="24"/>
    </row>
    <row r="6" spans="1:17" ht="20.100000000000001" customHeight="1">
      <c r="A6" s="55"/>
      <c r="B6" s="14"/>
      <c r="C6" s="14"/>
      <c r="D6" s="14"/>
      <c r="E6" s="14"/>
      <c r="F6" s="14"/>
      <c r="G6" s="14"/>
      <c r="H6" s="14"/>
      <c r="I6" s="14"/>
      <c r="J6" s="14"/>
      <c r="K6" s="14"/>
      <c r="L6" s="14" t="s">
        <v>41</v>
      </c>
      <c r="M6" s="25" t="s">
        <v>42</v>
      </c>
    </row>
    <row r="7" spans="1:17" s="2" customFormat="1" ht="36" customHeight="1">
      <c r="A7" s="29" t="s">
        <v>73</v>
      </c>
      <c r="B7" s="26" t="s">
        <v>38</v>
      </c>
      <c r="C7" s="26" t="s">
        <v>0</v>
      </c>
      <c r="D7" s="26" t="s">
        <v>1</v>
      </c>
      <c r="E7" s="26" t="s">
        <v>96</v>
      </c>
      <c r="F7" s="26" t="s">
        <v>2</v>
      </c>
      <c r="G7" s="26" t="s">
        <v>3</v>
      </c>
      <c r="H7" s="26" t="s">
        <v>4</v>
      </c>
      <c r="I7" s="26" t="s">
        <v>5</v>
      </c>
      <c r="J7" s="26" t="s">
        <v>6</v>
      </c>
      <c r="K7" s="26" t="s">
        <v>7</v>
      </c>
      <c r="L7" s="26" t="s">
        <v>26</v>
      </c>
      <c r="M7" s="27" t="s">
        <v>8</v>
      </c>
    </row>
    <row r="8" spans="1:17" s="3" customFormat="1" ht="18" customHeight="1">
      <c r="A8" s="28">
        <v>1</v>
      </c>
      <c r="B8" s="52" t="s">
        <v>25</v>
      </c>
      <c r="C8" s="52" t="s">
        <v>9</v>
      </c>
      <c r="D8" s="52" t="s">
        <v>10</v>
      </c>
      <c r="E8" s="52" t="s">
        <v>11</v>
      </c>
      <c r="F8" s="52" t="s">
        <v>12</v>
      </c>
      <c r="G8" s="52" t="s">
        <v>13</v>
      </c>
      <c r="H8" s="52" t="s">
        <v>14</v>
      </c>
      <c r="I8" s="53" t="s">
        <v>15</v>
      </c>
      <c r="J8" s="52" t="s">
        <v>16</v>
      </c>
      <c r="K8" s="52" t="s">
        <v>17</v>
      </c>
      <c r="L8" s="52" t="s">
        <v>18</v>
      </c>
      <c r="M8" s="54">
        <v>13</v>
      </c>
    </row>
    <row r="9" spans="1:17" s="3" customFormat="1" ht="18" customHeight="1">
      <c r="A9" s="129"/>
      <c r="B9" s="79"/>
      <c r="C9" s="79"/>
      <c r="D9" s="79"/>
      <c r="E9" s="79"/>
      <c r="F9" s="79"/>
      <c r="G9" s="79"/>
      <c r="H9" s="79"/>
      <c r="I9" s="80"/>
      <c r="J9" s="79"/>
      <c r="K9" s="79"/>
      <c r="L9" s="79"/>
      <c r="M9" s="130"/>
    </row>
    <row r="10" spans="1:17" s="3" customFormat="1" ht="18" customHeight="1">
      <c r="A10" s="131" t="s">
        <v>22</v>
      </c>
      <c r="B10" s="81">
        <v>27394.84</v>
      </c>
      <c r="C10" s="81">
        <v>5718.8</v>
      </c>
      <c r="D10" s="81">
        <v>2785.26</v>
      </c>
      <c r="E10" s="81">
        <v>424.86</v>
      </c>
      <c r="F10" s="81">
        <v>928.16</v>
      </c>
      <c r="G10" s="81">
        <v>276.13</v>
      </c>
      <c r="H10" s="81">
        <v>1711.4</v>
      </c>
      <c r="I10" s="82">
        <v>39239.449999999997</v>
      </c>
      <c r="J10" s="81">
        <v>1189.49</v>
      </c>
      <c r="K10" s="81">
        <v>1243.18</v>
      </c>
      <c r="L10" s="81">
        <v>37.65</v>
      </c>
      <c r="M10" s="132">
        <v>518.17999999999995</v>
      </c>
    </row>
    <row r="11" spans="1:17" s="3" customFormat="1" ht="18" customHeight="1">
      <c r="A11" s="133" t="s">
        <v>23</v>
      </c>
      <c r="B11" s="80">
        <v>27834.68</v>
      </c>
      <c r="C11" s="80">
        <v>7727.1</v>
      </c>
      <c r="D11" s="80">
        <v>2678.02</v>
      </c>
      <c r="E11" s="80">
        <v>417.93</v>
      </c>
      <c r="F11" s="80">
        <v>796.84</v>
      </c>
      <c r="G11" s="80">
        <v>286.73</v>
      </c>
      <c r="H11" s="80">
        <v>1935.03</v>
      </c>
      <c r="I11" s="79">
        <v>41676.33</v>
      </c>
      <c r="J11" s="80">
        <v>1418.14</v>
      </c>
      <c r="K11" s="80">
        <v>1220.18</v>
      </c>
      <c r="L11" s="80">
        <v>42.18</v>
      </c>
      <c r="M11" s="134">
        <v>542.83000000000004</v>
      </c>
    </row>
    <row r="12" spans="1:17" s="3" customFormat="1" ht="18" customHeight="1">
      <c r="A12" s="131" t="s">
        <v>24</v>
      </c>
      <c r="B12" s="81">
        <v>27658.65</v>
      </c>
      <c r="C12" s="81">
        <v>10748.22</v>
      </c>
      <c r="D12" s="81">
        <v>2732.86</v>
      </c>
      <c r="E12" s="81">
        <v>383.64</v>
      </c>
      <c r="F12" s="81">
        <v>746.83</v>
      </c>
      <c r="G12" s="81">
        <v>291.13</v>
      </c>
      <c r="H12" s="81">
        <v>2225.58</v>
      </c>
      <c r="I12" s="82">
        <v>44786.91</v>
      </c>
      <c r="J12" s="81">
        <v>1445.3</v>
      </c>
      <c r="K12" s="81">
        <v>1244.3900000000001</v>
      </c>
      <c r="L12" s="81">
        <v>49.2</v>
      </c>
      <c r="M12" s="132">
        <v>621.61</v>
      </c>
    </row>
    <row r="13" spans="1:17" s="3" customFormat="1" ht="18" customHeight="1">
      <c r="A13" s="133" t="s">
        <v>43</v>
      </c>
      <c r="B13" s="80" t="s">
        <v>44</v>
      </c>
      <c r="C13" s="80" t="s">
        <v>45</v>
      </c>
      <c r="D13" s="80" t="s">
        <v>46</v>
      </c>
      <c r="E13" s="80" t="s">
        <v>47</v>
      </c>
      <c r="F13" s="80" t="s">
        <v>48</v>
      </c>
      <c r="G13" s="80" t="s">
        <v>49</v>
      </c>
      <c r="H13" s="80" t="s">
        <v>50</v>
      </c>
      <c r="I13" s="79" t="s">
        <v>51</v>
      </c>
      <c r="J13" s="80" t="s">
        <v>52</v>
      </c>
      <c r="K13" s="80" t="s">
        <v>53</v>
      </c>
      <c r="L13" s="80" t="s">
        <v>54</v>
      </c>
      <c r="M13" s="134">
        <v>896.27</v>
      </c>
    </row>
    <row r="14" spans="1:17" s="3" customFormat="1" ht="18" customHeight="1">
      <c r="A14" s="131" t="s">
        <v>27</v>
      </c>
      <c r="B14" s="81" t="s">
        <v>28</v>
      </c>
      <c r="C14" s="81" t="s">
        <v>29</v>
      </c>
      <c r="D14" s="81" t="s">
        <v>30</v>
      </c>
      <c r="E14" s="81"/>
      <c r="F14" s="81" t="s">
        <v>31</v>
      </c>
      <c r="G14" s="81" t="s">
        <v>32</v>
      </c>
      <c r="H14" s="81" t="s">
        <v>33</v>
      </c>
      <c r="I14" s="82" t="s">
        <v>34</v>
      </c>
      <c r="J14" s="81" t="s">
        <v>35</v>
      </c>
      <c r="K14" s="81" t="s">
        <v>36</v>
      </c>
      <c r="L14" s="81" t="s">
        <v>37</v>
      </c>
      <c r="M14" s="132">
        <v>1301.52</v>
      </c>
    </row>
    <row r="15" spans="1:17" s="3" customFormat="1" ht="18" customHeight="1">
      <c r="A15" s="133" t="s">
        <v>55</v>
      </c>
      <c r="B15" s="80" t="s">
        <v>56</v>
      </c>
      <c r="C15" s="80" t="s">
        <v>57</v>
      </c>
      <c r="D15" s="80" t="s">
        <v>58</v>
      </c>
      <c r="E15" s="80"/>
      <c r="F15" s="80" t="s">
        <v>59</v>
      </c>
      <c r="G15" s="80" t="s">
        <v>60</v>
      </c>
      <c r="H15" s="80" t="s">
        <v>61</v>
      </c>
      <c r="I15" s="79" t="s">
        <v>62</v>
      </c>
      <c r="J15" s="80" t="s">
        <v>63</v>
      </c>
      <c r="K15" s="80" t="s">
        <v>64</v>
      </c>
      <c r="L15" s="80" t="s">
        <v>65</v>
      </c>
      <c r="M15" s="134">
        <v>1348.82</v>
      </c>
    </row>
    <row r="16" spans="1:17" s="3" customFormat="1" ht="18" customHeight="1">
      <c r="A16" s="131" t="s">
        <v>74</v>
      </c>
      <c r="B16" s="81" t="s">
        <v>76</v>
      </c>
      <c r="C16" s="81" t="s">
        <v>77</v>
      </c>
      <c r="D16" s="81" t="s">
        <v>78</v>
      </c>
      <c r="E16" s="81"/>
      <c r="F16" s="81" t="s">
        <v>79</v>
      </c>
      <c r="G16" s="81" t="s">
        <v>80</v>
      </c>
      <c r="H16" s="81" t="s">
        <v>81</v>
      </c>
      <c r="I16" s="82" t="s">
        <v>82</v>
      </c>
      <c r="J16" s="81" t="s">
        <v>83</v>
      </c>
      <c r="K16" s="81" t="s">
        <v>84</v>
      </c>
      <c r="L16" s="81" t="s">
        <v>85</v>
      </c>
      <c r="M16" s="132">
        <v>1358.52</v>
      </c>
    </row>
    <row r="17" spans="1:24" s="3" customFormat="1" ht="18" customHeight="1">
      <c r="A17" s="133" t="s">
        <v>95</v>
      </c>
      <c r="B17" s="80">
        <v>50392.41</v>
      </c>
      <c r="C17" s="80">
        <v>32740.07</v>
      </c>
      <c r="D17" s="80">
        <v>5560.38</v>
      </c>
      <c r="E17" s="80"/>
      <c r="F17" s="80">
        <v>1595.06</v>
      </c>
      <c r="G17" s="80">
        <v>5004.9399999999996</v>
      </c>
      <c r="H17" s="80">
        <v>9466.85</v>
      </c>
      <c r="I17" s="79">
        <v>104759.71</v>
      </c>
      <c r="J17" s="80">
        <v>3364.11</v>
      </c>
      <c r="K17" s="80">
        <v>1719.36</v>
      </c>
      <c r="L17" s="80">
        <v>52.28</v>
      </c>
      <c r="M17" s="134">
        <v>1804.7</v>
      </c>
    </row>
    <row r="18" spans="1:24" s="3" customFormat="1" ht="18" customHeight="1">
      <c r="A18" s="131" t="s">
        <v>206</v>
      </c>
      <c r="B18" s="81">
        <v>52747.58</v>
      </c>
      <c r="C18" s="81">
        <v>46315.42</v>
      </c>
      <c r="D18" s="81">
        <v>5755.33</v>
      </c>
      <c r="E18" s="81"/>
      <c r="F18" s="81">
        <v>1741.89</v>
      </c>
      <c r="G18" s="81">
        <v>5332.34</v>
      </c>
      <c r="H18" s="81">
        <v>11394.22</v>
      </c>
      <c r="I18" s="82">
        <v>123286.78</v>
      </c>
      <c r="J18" s="81">
        <v>3306.99</v>
      </c>
      <c r="K18" s="81">
        <v>2053.5500000000002</v>
      </c>
      <c r="L18" s="81">
        <v>45.67</v>
      </c>
      <c r="M18" s="132">
        <v>2019.54</v>
      </c>
    </row>
    <row r="19" spans="1:24" s="3" customFormat="1" ht="12" customHeight="1">
      <c r="A19" s="56"/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24" s="3" customFormat="1" ht="12" customHeight="1">
      <c r="A20" s="56"/>
      <c r="B20" s="44" t="s">
        <v>20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24" s="3" customFormat="1" ht="12" customHeight="1">
      <c r="A21" s="56"/>
      <c r="B21" s="48" t="s">
        <v>39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24" s="2" customFormat="1" ht="12" customHeight="1">
      <c r="A22" s="57"/>
      <c r="B22" s="48" t="s">
        <v>97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O22" s="5"/>
    </row>
    <row r="23" spans="1:24" s="2" customFormat="1" ht="12" customHeight="1">
      <c r="A23" s="5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24" s="2" customFormat="1" ht="12" customHeight="1">
      <c r="A24" s="5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24" s="2" customFormat="1" ht="12" customHeight="1" thickBo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24" s="2" customFormat="1" ht="17.2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</row>
    <row r="27" spans="1:24" s="2" customFormat="1" ht="15.7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R27" s="6"/>
      <c r="X27" s="30"/>
    </row>
  </sheetData>
  <mergeCells count="3">
    <mergeCell ref="A25:M25"/>
    <mergeCell ref="B2:M2"/>
    <mergeCell ref="B4:M4"/>
  </mergeCells>
  <phoneticPr fontId="0" type="noConversion"/>
  <pageMargins left="0.94488188976377963" right="0.70866141732283472" top="0.74803149606299213" bottom="0.62992125984251968" header="0.31496062992125984" footer="0.62992125984251968"/>
  <pageSetup scale="73" orientation="landscape" r:id="rId1"/>
  <headerFooter alignWithMargins="0"/>
  <ignoredErrors>
    <ignoredError sqref="B13:M13 B14:M14 B8:M8 B15:D15 F15:J15 K15:M15 B16:M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2"/>
  <sheetViews>
    <sheetView tabSelected="1" view="pageBreakPreview" zoomScaleSheetLayoutView="100" workbookViewId="0">
      <selection activeCell="AA44" sqref="AA44"/>
    </sheetView>
  </sheetViews>
  <sheetFormatPr defaultRowHeight="15"/>
  <cols>
    <col min="1" max="1" width="8" customWidth="1"/>
    <col min="2" max="2" width="22.85546875" customWidth="1"/>
    <col min="3" max="56" width="10.28515625" customWidth="1"/>
  </cols>
  <sheetData>
    <row r="1" spans="1:58" ht="15.75" customHeight="1">
      <c r="A1" s="6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66"/>
      <c r="BE1" s="10"/>
      <c r="BF1" s="10"/>
    </row>
    <row r="2" spans="1:58" ht="15.75">
      <c r="A2" s="67"/>
      <c r="B2" s="31"/>
      <c r="C2" s="118" t="s">
        <v>21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83"/>
      <c r="R2" s="118" t="s">
        <v>21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83"/>
      <c r="AG2" s="118" t="s">
        <v>21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83"/>
      <c r="AV2" s="118" t="s">
        <v>21</v>
      </c>
      <c r="AW2" s="118"/>
      <c r="AX2" s="118"/>
      <c r="AY2" s="118"/>
      <c r="AZ2" s="118"/>
      <c r="BA2" s="118"/>
      <c r="BB2" s="118"/>
      <c r="BC2" s="118"/>
      <c r="BD2" s="118"/>
      <c r="BE2" s="31"/>
      <c r="BF2" s="31"/>
    </row>
    <row r="3" spans="1:58" ht="15.75">
      <c r="A3" s="67"/>
      <c r="B3" s="33"/>
      <c r="C3" s="3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3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33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33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41.25" customHeight="1">
      <c r="A4" s="67"/>
      <c r="B4" s="32"/>
      <c r="C4" s="120" t="s">
        <v>127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84"/>
      <c r="R4" s="120" t="s">
        <v>127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84"/>
      <c r="AG4" s="120" t="s">
        <v>127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84"/>
      <c r="AV4" s="120" t="s">
        <v>127</v>
      </c>
      <c r="AW4" s="120"/>
      <c r="AX4" s="120"/>
      <c r="AY4" s="120"/>
      <c r="AZ4" s="120"/>
      <c r="BA4" s="120"/>
      <c r="BB4" s="120"/>
      <c r="BC4" s="120"/>
      <c r="BD4" s="120"/>
      <c r="BE4" s="39"/>
      <c r="BF4" s="39"/>
    </row>
    <row r="5" spans="1:58" ht="15.75">
      <c r="A5" s="6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5.75">
      <c r="A6" s="6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4"/>
      <c r="O6" s="13"/>
      <c r="P6" s="34" t="s">
        <v>42</v>
      </c>
      <c r="Q6" s="3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34"/>
      <c r="AD6" s="13"/>
      <c r="AE6" s="34" t="s">
        <v>42</v>
      </c>
      <c r="AF6" s="34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34"/>
      <c r="AS6" s="13"/>
      <c r="AT6" s="34" t="s">
        <v>42</v>
      </c>
      <c r="AU6" s="34"/>
      <c r="AV6" s="13"/>
      <c r="AW6" s="13"/>
      <c r="AX6" s="13"/>
      <c r="AY6" s="13"/>
      <c r="AZ6" s="13"/>
      <c r="BA6" s="13"/>
      <c r="BB6" s="13"/>
      <c r="BC6" s="13"/>
      <c r="BD6" s="34" t="s">
        <v>42</v>
      </c>
      <c r="BE6" s="11"/>
      <c r="BF6" s="11"/>
    </row>
    <row r="7" spans="1:58" ht="25.5" customHeight="1">
      <c r="A7" s="125" t="s">
        <v>98</v>
      </c>
      <c r="B7" s="127" t="s">
        <v>73</v>
      </c>
      <c r="C7" s="122" t="s">
        <v>38</v>
      </c>
      <c r="D7" s="123"/>
      <c r="E7" s="123"/>
      <c r="F7" s="123"/>
      <c r="G7" s="124"/>
      <c r="H7" s="122" t="s">
        <v>0</v>
      </c>
      <c r="I7" s="123"/>
      <c r="J7" s="123"/>
      <c r="K7" s="123"/>
      <c r="L7" s="124"/>
      <c r="M7" s="122" t="s">
        <v>1</v>
      </c>
      <c r="N7" s="123"/>
      <c r="O7" s="123"/>
      <c r="P7" s="123"/>
      <c r="Q7" s="124"/>
      <c r="R7" s="122" t="s">
        <v>2</v>
      </c>
      <c r="S7" s="123"/>
      <c r="T7" s="123"/>
      <c r="U7" s="123"/>
      <c r="V7" s="124"/>
      <c r="W7" s="122" t="s">
        <v>3</v>
      </c>
      <c r="X7" s="123"/>
      <c r="Y7" s="123"/>
      <c r="Z7" s="123"/>
      <c r="AA7" s="124"/>
      <c r="AB7" s="122" t="s">
        <v>4</v>
      </c>
      <c r="AC7" s="123"/>
      <c r="AD7" s="123"/>
      <c r="AE7" s="123"/>
      <c r="AF7" s="124"/>
      <c r="AG7" s="122" t="s">
        <v>5</v>
      </c>
      <c r="AH7" s="123"/>
      <c r="AI7" s="123"/>
      <c r="AJ7" s="123"/>
      <c r="AK7" s="124"/>
      <c r="AL7" s="122" t="s">
        <v>6</v>
      </c>
      <c r="AM7" s="123"/>
      <c r="AN7" s="123"/>
      <c r="AO7" s="123"/>
      <c r="AP7" s="124"/>
      <c r="AQ7" s="122" t="s">
        <v>7</v>
      </c>
      <c r="AR7" s="123"/>
      <c r="AS7" s="123"/>
      <c r="AT7" s="123"/>
      <c r="AU7" s="124"/>
      <c r="AV7" s="122" t="s">
        <v>26</v>
      </c>
      <c r="AW7" s="123"/>
      <c r="AX7" s="123"/>
      <c r="AY7" s="123"/>
      <c r="AZ7" s="124"/>
      <c r="BA7" s="122" t="s">
        <v>8</v>
      </c>
      <c r="BB7" s="123"/>
      <c r="BC7" s="123"/>
      <c r="BD7" s="123"/>
      <c r="BE7" s="124"/>
    </row>
    <row r="8" spans="1:58">
      <c r="A8" s="126"/>
      <c r="B8" s="128"/>
      <c r="C8" s="96" t="s">
        <v>27</v>
      </c>
      <c r="D8" s="96" t="s">
        <v>55</v>
      </c>
      <c r="E8" s="96" t="s">
        <v>74</v>
      </c>
      <c r="F8" s="96" t="s">
        <v>95</v>
      </c>
      <c r="G8" s="96" t="s">
        <v>206</v>
      </c>
      <c r="H8" s="96" t="s">
        <v>27</v>
      </c>
      <c r="I8" s="96" t="s">
        <v>55</v>
      </c>
      <c r="J8" s="96" t="s">
        <v>74</v>
      </c>
      <c r="K8" s="96" t="s">
        <v>95</v>
      </c>
      <c r="L8" s="96" t="s">
        <v>206</v>
      </c>
      <c r="M8" s="96" t="s">
        <v>27</v>
      </c>
      <c r="N8" s="96" t="s">
        <v>55</v>
      </c>
      <c r="O8" s="96" t="s">
        <v>74</v>
      </c>
      <c r="P8" s="96" t="s">
        <v>95</v>
      </c>
      <c r="Q8" s="96" t="s">
        <v>206</v>
      </c>
      <c r="R8" s="96" t="s">
        <v>27</v>
      </c>
      <c r="S8" s="96" t="s">
        <v>55</v>
      </c>
      <c r="T8" s="96" t="s">
        <v>74</v>
      </c>
      <c r="U8" s="96" t="s">
        <v>95</v>
      </c>
      <c r="V8" s="96" t="s">
        <v>206</v>
      </c>
      <c r="W8" s="96" t="s">
        <v>27</v>
      </c>
      <c r="X8" s="96" t="s">
        <v>55</v>
      </c>
      <c r="Y8" s="96" t="s">
        <v>74</v>
      </c>
      <c r="Z8" s="96" t="s">
        <v>95</v>
      </c>
      <c r="AA8" s="96" t="s">
        <v>206</v>
      </c>
      <c r="AB8" s="96" t="s">
        <v>27</v>
      </c>
      <c r="AC8" s="96" t="s">
        <v>55</v>
      </c>
      <c r="AD8" s="96" t="s">
        <v>74</v>
      </c>
      <c r="AE8" s="96" t="s">
        <v>95</v>
      </c>
      <c r="AF8" s="96" t="s">
        <v>206</v>
      </c>
      <c r="AG8" s="96" t="s">
        <v>27</v>
      </c>
      <c r="AH8" s="96" t="s">
        <v>55</v>
      </c>
      <c r="AI8" s="96" t="s">
        <v>74</v>
      </c>
      <c r="AJ8" s="96" t="s">
        <v>95</v>
      </c>
      <c r="AK8" s="96" t="s">
        <v>206</v>
      </c>
      <c r="AL8" s="96" t="s">
        <v>27</v>
      </c>
      <c r="AM8" s="96" t="s">
        <v>55</v>
      </c>
      <c r="AN8" s="96" t="s">
        <v>74</v>
      </c>
      <c r="AO8" s="96" t="s">
        <v>95</v>
      </c>
      <c r="AP8" s="96" t="s">
        <v>206</v>
      </c>
      <c r="AQ8" s="96" t="s">
        <v>27</v>
      </c>
      <c r="AR8" s="96" t="s">
        <v>55</v>
      </c>
      <c r="AS8" s="96" t="s">
        <v>74</v>
      </c>
      <c r="AT8" s="96" t="s">
        <v>95</v>
      </c>
      <c r="AU8" s="96" t="s">
        <v>206</v>
      </c>
      <c r="AV8" s="96" t="s">
        <v>27</v>
      </c>
      <c r="AW8" s="96" t="s">
        <v>55</v>
      </c>
      <c r="AX8" s="96" t="s">
        <v>74</v>
      </c>
      <c r="AY8" s="96" t="s">
        <v>95</v>
      </c>
      <c r="AZ8" s="96" t="s">
        <v>206</v>
      </c>
      <c r="BA8" s="96" t="s">
        <v>27</v>
      </c>
      <c r="BB8" s="96" t="s">
        <v>55</v>
      </c>
      <c r="BC8" s="96" t="s">
        <v>74</v>
      </c>
      <c r="BD8" s="96" t="s">
        <v>95</v>
      </c>
      <c r="BE8" s="96" t="s">
        <v>206</v>
      </c>
    </row>
    <row r="9" spans="1:58">
      <c r="A9" s="95">
        <v>1</v>
      </c>
      <c r="B9" s="104">
        <v>2</v>
      </c>
      <c r="C9" s="97" t="s">
        <v>9</v>
      </c>
      <c r="D9" s="97" t="s">
        <v>10</v>
      </c>
      <c r="E9" s="97" t="s">
        <v>11</v>
      </c>
      <c r="F9" s="97" t="s">
        <v>12</v>
      </c>
      <c r="G9" s="97" t="s">
        <v>13</v>
      </c>
      <c r="H9" s="97">
        <v>8</v>
      </c>
      <c r="I9" s="97">
        <v>9</v>
      </c>
      <c r="J9" s="97" t="s">
        <v>16</v>
      </c>
      <c r="K9" s="97" t="s">
        <v>17</v>
      </c>
      <c r="L9" s="97" t="s">
        <v>18</v>
      </c>
      <c r="M9" s="97" t="s">
        <v>66</v>
      </c>
      <c r="N9" s="97" t="s">
        <v>67</v>
      </c>
      <c r="O9" s="97">
        <v>15</v>
      </c>
      <c r="P9" s="97">
        <v>16</v>
      </c>
      <c r="Q9" s="97" t="s">
        <v>68</v>
      </c>
      <c r="R9" s="97" t="s">
        <v>69</v>
      </c>
      <c r="S9" s="97" t="s">
        <v>70</v>
      </c>
      <c r="T9" s="97" t="s">
        <v>71</v>
      </c>
      <c r="U9" s="97" t="s">
        <v>72</v>
      </c>
      <c r="V9" s="97">
        <v>22</v>
      </c>
      <c r="W9" s="97">
        <v>23</v>
      </c>
      <c r="X9" s="97" t="s">
        <v>99</v>
      </c>
      <c r="Y9" s="97" t="s">
        <v>100</v>
      </c>
      <c r="Z9" s="97" t="s">
        <v>101</v>
      </c>
      <c r="AA9" s="97" t="s">
        <v>102</v>
      </c>
      <c r="AB9" s="97" t="s">
        <v>103</v>
      </c>
      <c r="AC9" s="97">
        <v>29</v>
      </c>
      <c r="AD9" s="97">
        <v>30</v>
      </c>
      <c r="AE9" s="97" t="s">
        <v>104</v>
      </c>
      <c r="AF9" s="97" t="s">
        <v>105</v>
      </c>
      <c r="AG9" s="97" t="s">
        <v>106</v>
      </c>
      <c r="AH9" s="97" t="s">
        <v>107</v>
      </c>
      <c r="AI9" s="97" t="s">
        <v>108</v>
      </c>
      <c r="AJ9" s="97">
        <v>36</v>
      </c>
      <c r="AK9" s="97">
        <v>37</v>
      </c>
      <c r="AL9" s="97" t="s">
        <v>109</v>
      </c>
      <c r="AM9" s="97" t="s">
        <v>110</v>
      </c>
      <c r="AN9" s="97" t="s">
        <v>111</v>
      </c>
      <c r="AO9" s="97" t="s">
        <v>112</v>
      </c>
      <c r="AP9" s="97" t="s">
        <v>113</v>
      </c>
      <c r="AQ9" s="97">
        <v>43</v>
      </c>
      <c r="AR9" s="97">
        <v>44</v>
      </c>
      <c r="AS9" s="97" t="s">
        <v>114</v>
      </c>
      <c r="AT9" s="97" t="s">
        <v>115</v>
      </c>
      <c r="AU9" s="97" t="s">
        <v>207</v>
      </c>
      <c r="AV9" s="97" t="s">
        <v>208</v>
      </c>
      <c r="AW9" s="97" t="s">
        <v>209</v>
      </c>
      <c r="AX9" s="97">
        <v>50</v>
      </c>
      <c r="AY9" s="97">
        <v>51</v>
      </c>
      <c r="AZ9" s="97" t="s">
        <v>210</v>
      </c>
      <c r="BA9" s="97" t="s">
        <v>211</v>
      </c>
      <c r="BB9" s="97" t="s">
        <v>212</v>
      </c>
      <c r="BC9" s="97" t="s">
        <v>213</v>
      </c>
      <c r="BD9" s="97" t="s">
        <v>214</v>
      </c>
      <c r="BE9" s="97">
        <v>57</v>
      </c>
    </row>
    <row r="10" spans="1:58" ht="18" customHeight="1">
      <c r="A10" s="72">
        <v>1</v>
      </c>
      <c r="B10" s="58" t="s">
        <v>116</v>
      </c>
      <c r="C10" s="105">
        <v>1062.5</v>
      </c>
      <c r="D10" s="98">
        <v>852.02</v>
      </c>
      <c r="E10" s="98">
        <v>853.98</v>
      </c>
      <c r="F10" s="98">
        <v>908.19</v>
      </c>
      <c r="G10" s="106">
        <v>923.6</v>
      </c>
      <c r="H10" s="105">
        <v>212.5</v>
      </c>
      <c r="I10" s="98">
        <v>332.98</v>
      </c>
      <c r="J10" s="98">
        <v>470.58</v>
      </c>
      <c r="K10" s="98">
        <v>591.73</v>
      </c>
      <c r="L10" s="106">
        <v>768.91</v>
      </c>
      <c r="M10" s="105">
        <v>87.08</v>
      </c>
      <c r="N10" s="98">
        <v>74.58</v>
      </c>
      <c r="O10" s="98">
        <v>91.52</v>
      </c>
      <c r="P10" s="98">
        <v>92.3</v>
      </c>
      <c r="Q10" s="106">
        <v>94.4</v>
      </c>
      <c r="R10" s="105">
        <v>29.71</v>
      </c>
      <c r="S10" s="98">
        <v>27.25</v>
      </c>
      <c r="T10" s="98">
        <v>28.26</v>
      </c>
      <c r="U10" s="98">
        <v>31.71</v>
      </c>
      <c r="V10" s="106">
        <v>33.01</v>
      </c>
      <c r="W10" s="105">
        <v>57.05</v>
      </c>
      <c r="X10" s="98">
        <v>69.52</v>
      </c>
      <c r="Y10" s="98">
        <v>76.89</v>
      </c>
      <c r="Z10" s="98">
        <v>86.75</v>
      </c>
      <c r="AA10" s="106">
        <v>96.19</v>
      </c>
      <c r="AB10" s="105">
        <v>364.34</v>
      </c>
      <c r="AC10" s="98">
        <v>353.83</v>
      </c>
      <c r="AD10" s="98">
        <v>388.36</v>
      </c>
      <c r="AE10" s="98">
        <v>423.37</v>
      </c>
      <c r="AF10" s="106">
        <v>438.53</v>
      </c>
      <c r="AG10" s="105">
        <v>1813.18</v>
      </c>
      <c r="AH10" s="98">
        <v>1710.18</v>
      </c>
      <c r="AI10" s="98">
        <v>1909.59</v>
      </c>
      <c r="AJ10" s="98">
        <v>2134.0500000000002</v>
      </c>
      <c r="AK10" s="106">
        <v>2354.64</v>
      </c>
      <c r="AL10" s="105">
        <v>30.59</v>
      </c>
      <c r="AM10" s="98">
        <v>33.25</v>
      </c>
      <c r="AN10" s="98">
        <v>43.22</v>
      </c>
      <c r="AO10" s="98">
        <v>46.49</v>
      </c>
      <c r="AP10" s="106">
        <v>46.84</v>
      </c>
      <c r="AQ10" s="105">
        <v>6.69</v>
      </c>
      <c r="AR10" s="98">
        <v>2.98</v>
      </c>
      <c r="AS10" s="98">
        <v>0.01</v>
      </c>
      <c r="AT10" s="98">
        <v>0</v>
      </c>
      <c r="AU10" s="106">
        <v>0</v>
      </c>
      <c r="AV10" s="105">
        <v>0.83</v>
      </c>
      <c r="AW10" s="98">
        <v>1.07</v>
      </c>
      <c r="AX10" s="98">
        <v>1.02</v>
      </c>
      <c r="AY10" s="98">
        <v>0.28999999999999998</v>
      </c>
      <c r="AZ10" s="106">
        <v>0.43</v>
      </c>
      <c r="BA10" s="105">
        <v>30.09</v>
      </c>
      <c r="BB10" s="98">
        <v>35.29</v>
      </c>
      <c r="BC10" s="98">
        <v>39.46</v>
      </c>
      <c r="BD10" s="98">
        <v>46.28</v>
      </c>
      <c r="BE10" s="106">
        <v>48.08</v>
      </c>
    </row>
    <row r="11" spans="1:58" ht="18" customHeight="1">
      <c r="A11" s="72">
        <v>2</v>
      </c>
      <c r="B11" s="58" t="s">
        <v>117</v>
      </c>
      <c r="C11" s="107">
        <v>175.61</v>
      </c>
      <c r="D11" s="99">
        <v>137.41</v>
      </c>
      <c r="E11" s="99">
        <v>142.02000000000001</v>
      </c>
      <c r="F11" s="99">
        <v>140.96</v>
      </c>
      <c r="G11" s="108">
        <v>146.36000000000001</v>
      </c>
      <c r="H11" s="107">
        <v>34.979999999999997</v>
      </c>
      <c r="I11" s="99">
        <v>54.54</v>
      </c>
      <c r="J11" s="99">
        <v>79.959999999999994</v>
      </c>
      <c r="K11" s="99">
        <v>95.88</v>
      </c>
      <c r="L11" s="108">
        <v>117.66</v>
      </c>
      <c r="M11" s="107">
        <v>31.7</v>
      </c>
      <c r="N11" s="99">
        <v>28.75</v>
      </c>
      <c r="O11" s="99">
        <v>29.53</v>
      </c>
      <c r="P11" s="99">
        <v>33.54</v>
      </c>
      <c r="Q11" s="108">
        <v>31.44</v>
      </c>
      <c r="R11" s="107">
        <v>0.31</v>
      </c>
      <c r="S11" s="99">
        <v>0.24</v>
      </c>
      <c r="T11" s="99">
        <v>0.21</v>
      </c>
      <c r="U11" s="99">
        <v>0.28000000000000003</v>
      </c>
      <c r="V11" s="108">
        <v>0.27</v>
      </c>
      <c r="W11" s="107">
        <v>14.68</v>
      </c>
      <c r="X11" s="99">
        <v>18.61</v>
      </c>
      <c r="Y11" s="99">
        <v>19.079999999999998</v>
      </c>
      <c r="Z11" s="99">
        <v>14.43</v>
      </c>
      <c r="AA11" s="108">
        <v>19.03</v>
      </c>
      <c r="AB11" s="107">
        <v>13.99</v>
      </c>
      <c r="AC11" s="99">
        <v>19.940000000000001</v>
      </c>
      <c r="AD11" s="99">
        <v>8.9</v>
      </c>
      <c r="AE11" s="99">
        <v>32.619999999999997</v>
      </c>
      <c r="AF11" s="108">
        <v>24.52</v>
      </c>
      <c r="AG11" s="107">
        <v>271.27</v>
      </c>
      <c r="AH11" s="99">
        <v>259.39999999999998</v>
      </c>
      <c r="AI11" s="99">
        <v>279.72000000000003</v>
      </c>
      <c r="AJ11" s="99">
        <v>317.70999999999998</v>
      </c>
      <c r="AK11" s="108">
        <v>339.28</v>
      </c>
      <c r="AL11" s="107">
        <v>19.7</v>
      </c>
      <c r="AM11" s="99">
        <v>19.41</v>
      </c>
      <c r="AN11" s="99">
        <v>21.71</v>
      </c>
      <c r="AO11" s="99">
        <v>23.33</v>
      </c>
      <c r="AP11" s="108">
        <v>22.3</v>
      </c>
      <c r="AQ11" s="107">
        <v>2.42</v>
      </c>
      <c r="AR11" s="99">
        <v>1.25</v>
      </c>
      <c r="AS11" s="99">
        <v>1.45</v>
      </c>
      <c r="AT11" s="99">
        <v>1.4</v>
      </c>
      <c r="AU11" s="108">
        <v>1.62</v>
      </c>
      <c r="AV11" s="107">
        <v>0.13</v>
      </c>
      <c r="AW11" s="99">
        <v>0.09</v>
      </c>
      <c r="AX11" s="99">
        <v>0.21</v>
      </c>
      <c r="AY11" s="99">
        <v>0.31</v>
      </c>
      <c r="AZ11" s="108">
        <v>0.21</v>
      </c>
      <c r="BA11" s="107">
        <v>3.49</v>
      </c>
      <c r="BB11" s="99">
        <v>4.87</v>
      </c>
      <c r="BC11" s="99">
        <v>5.83</v>
      </c>
      <c r="BD11" s="99">
        <v>0.53</v>
      </c>
      <c r="BE11" s="108">
        <v>1.1499999999999999</v>
      </c>
    </row>
    <row r="12" spans="1:58" ht="18" customHeight="1">
      <c r="A12" s="72">
        <v>3</v>
      </c>
      <c r="B12" s="58" t="s">
        <v>86</v>
      </c>
      <c r="C12" s="105">
        <v>163.82</v>
      </c>
      <c r="D12" s="98">
        <v>129.36000000000001</v>
      </c>
      <c r="E12" s="98">
        <v>131.94999999999999</v>
      </c>
      <c r="F12" s="98">
        <v>113.83</v>
      </c>
      <c r="G12" s="106">
        <v>108.19</v>
      </c>
      <c r="H12" s="105">
        <v>31.63</v>
      </c>
      <c r="I12" s="98">
        <v>48.16</v>
      </c>
      <c r="J12" s="98">
        <v>68.61</v>
      </c>
      <c r="K12" s="98">
        <v>75.63</v>
      </c>
      <c r="L12" s="106">
        <v>94.74</v>
      </c>
      <c r="M12" s="105">
        <v>21.38</v>
      </c>
      <c r="N12" s="98">
        <v>25.28</v>
      </c>
      <c r="O12" s="98">
        <v>25.69</v>
      </c>
      <c r="P12" s="98">
        <v>23.44</v>
      </c>
      <c r="Q12" s="106">
        <v>20.92</v>
      </c>
      <c r="R12" s="105">
        <v>0.62</v>
      </c>
      <c r="S12" s="98">
        <v>0.66</v>
      </c>
      <c r="T12" s="98">
        <v>0.63</v>
      </c>
      <c r="U12" s="98">
        <v>0.44</v>
      </c>
      <c r="V12" s="106">
        <v>0.48</v>
      </c>
      <c r="W12" s="105">
        <v>6.13</v>
      </c>
      <c r="X12" s="98">
        <v>7.69</v>
      </c>
      <c r="Y12" s="98">
        <v>8.23</v>
      </c>
      <c r="Z12" s="98">
        <v>15.26</v>
      </c>
      <c r="AA12" s="106">
        <v>17.010000000000002</v>
      </c>
      <c r="AB12" s="105">
        <v>17.02</v>
      </c>
      <c r="AC12" s="98">
        <v>10.7</v>
      </c>
      <c r="AD12" s="98">
        <v>8.0399999999999991</v>
      </c>
      <c r="AE12" s="98">
        <v>15.64</v>
      </c>
      <c r="AF12" s="106">
        <v>21.32</v>
      </c>
      <c r="AG12" s="105">
        <v>240.6</v>
      </c>
      <c r="AH12" s="98">
        <v>221.85</v>
      </c>
      <c r="AI12" s="98">
        <v>243.15</v>
      </c>
      <c r="AJ12" s="98">
        <v>244.24</v>
      </c>
      <c r="AK12" s="106">
        <v>262.66000000000003</v>
      </c>
      <c r="AL12" s="105">
        <v>7.83</v>
      </c>
      <c r="AM12" s="98">
        <v>9.83</v>
      </c>
      <c r="AN12" s="98">
        <v>11.38</v>
      </c>
      <c r="AO12" s="98">
        <v>11.24</v>
      </c>
      <c r="AP12" s="106">
        <v>12.16</v>
      </c>
      <c r="AQ12" s="105">
        <v>1.1299999999999999</v>
      </c>
      <c r="AR12" s="98">
        <v>0.33</v>
      </c>
      <c r="AS12" s="98">
        <v>0.33</v>
      </c>
      <c r="AT12" s="98">
        <v>1.33</v>
      </c>
      <c r="AU12" s="106">
        <v>1.51</v>
      </c>
      <c r="AV12" s="105">
        <v>0.31</v>
      </c>
      <c r="AW12" s="98">
        <v>0.08</v>
      </c>
      <c r="AX12" s="98">
        <v>0.08</v>
      </c>
      <c r="AY12" s="98">
        <v>0.28000000000000003</v>
      </c>
      <c r="AZ12" s="106">
        <v>2.81</v>
      </c>
      <c r="BA12" s="105">
        <v>4.4800000000000004</v>
      </c>
      <c r="BB12" s="98">
        <v>0.93</v>
      </c>
      <c r="BC12" s="98">
        <v>1.43</v>
      </c>
      <c r="BD12" s="98">
        <v>12</v>
      </c>
      <c r="BE12" s="106">
        <v>3.02</v>
      </c>
    </row>
    <row r="13" spans="1:58" ht="18" customHeight="1">
      <c r="A13" s="72">
        <v>4</v>
      </c>
      <c r="B13" s="58" t="s">
        <v>118</v>
      </c>
      <c r="C13" s="107">
        <v>8293.19</v>
      </c>
      <c r="D13" s="99">
        <v>6748.01</v>
      </c>
      <c r="E13" s="99">
        <v>6635.87</v>
      </c>
      <c r="F13" s="99">
        <v>6844.57</v>
      </c>
      <c r="G13" s="108">
        <v>6665.9</v>
      </c>
      <c r="H13" s="107">
        <v>1646.11</v>
      </c>
      <c r="I13" s="99">
        <v>2581.6799999999998</v>
      </c>
      <c r="J13" s="99">
        <v>3642.92</v>
      </c>
      <c r="K13" s="99">
        <v>4367.33</v>
      </c>
      <c r="L13" s="108">
        <v>5793.93</v>
      </c>
      <c r="M13" s="107">
        <v>918.76</v>
      </c>
      <c r="N13" s="99">
        <v>937.92</v>
      </c>
      <c r="O13" s="99">
        <v>917.71</v>
      </c>
      <c r="P13" s="99">
        <v>939.12</v>
      </c>
      <c r="Q13" s="108">
        <v>836.97</v>
      </c>
      <c r="R13" s="107">
        <v>383.43</v>
      </c>
      <c r="S13" s="99">
        <v>493.78</v>
      </c>
      <c r="T13" s="99">
        <v>508.21</v>
      </c>
      <c r="U13" s="99">
        <v>732.73</v>
      </c>
      <c r="V13" s="108">
        <v>684.08</v>
      </c>
      <c r="W13" s="107">
        <v>562.89</v>
      </c>
      <c r="X13" s="99">
        <v>628.61</v>
      </c>
      <c r="Y13" s="99">
        <v>653.75</v>
      </c>
      <c r="Z13" s="99">
        <v>698.19</v>
      </c>
      <c r="AA13" s="108">
        <v>655.67</v>
      </c>
      <c r="AB13" s="107">
        <v>551.45000000000005</v>
      </c>
      <c r="AC13" s="99">
        <v>737.94</v>
      </c>
      <c r="AD13" s="99">
        <v>743.92</v>
      </c>
      <c r="AE13" s="99">
        <v>920.28</v>
      </c>
      <c r="AF13" s="108">
        <v>821.09</v>
      </c>
      <c r="AG13" s="107">
        <v>12355.83</v>
      </c>
      <c r="AH13" s="99">
        <v>12127.92</v>
      </c>
      <c r="AI13" s="99">
        <v>13102.38</v>
      </c>
      <c r="AJ13" s="99">
        <v>14502.22</v>
      </c>
      <c r="AK13" s="108">
        <v>15457.64</v>
      </c>
      <c r="AL13" s="107">
        <v>218.61</v>
      </c>
      <c r="AM13" s="99">
        <v>285.12</v>
      </c>
      <c r="AN13" s="99">
        <v>345.57</v>
      </c>
      <c r="AO13" s="99">
        <v>349.89</v>
      </c>
      <c r="AP13" s="108">
        <v>320.01</v>
      </c>
      <c r="AQ13" s="107">
        <v>118.97</v>
      </c>
      <c r="AR13" s="99">
        <v>112.79</v>
      </c>
      <c r="AS13" s="99">
        <v>111.03</v>
      </c>
      <c r="AT13" s="99">
        <v>106.48</v>
      </c>
      <c r="AU13" s="108">
        <v>87.72</v>
      </c>
      <c r="AV13" s="107">
        <v>11.49</v>
      </c>
      <c r="AW13" s="99">
        <v>2.7</v>
      </c>
      <c r="AX13" s="99">
        <v>2.31</v>
      </c>
      <c r="AY13" s="99">
        <v>2.58</v>
      </c>
      <c r="AZ13" s="108">
        <v>2.2799999999999998</v>
      </c>
      <c r="BA13" s="107">
        <v>131</v>
      </c>
      <c r="BB13" s="99">
        <v>124.47</v>
      </c>
      <c r="BC13" s="99">
        <v>109.19</v>
      </c>
      <c r="BD13" s="99">
        <v>135.41</v>
      </c>
      <c r="BE13" s="108">
        <v>130.66</v>
      </c>
    </row>
    <row r="14" spans="1:58" ht="18" customHeight="1">
      <c r="A14" s="72">
        <v>5</v>
      </c>
      <c r="B14" s="58" t="s">
        <v>87</v>
      </c>
      <c r="C14" s="105">
        <v>173.19</v>
      </c>
      <c r="D14" s="98">
        <v>128.59</v>
      </c>
      <c r="E14" s="98">
        <v>123.67</v>
      </c>
      <c r="F14" s="98">
        <v>120.87</v>
      </c>
      <c r="G14" s="106">
        <v>122.8</v>
      </c>
      <c r="H14" s="105">
        <v>34.119999999999997</v>
      </c>
      <c r="I14" s="98">
        <v>53.94</v>
      </c>
      <c r="J14" s="98">
        <v>71.13</v>
      </c>
      <c r="K14" s="98">
        <v>82.99</v>
      </c>
      <c r="L14" s="106">
        <v>106.04</v>
      </c>
      <c r="M14" s="105">
        <v>19.600000000000001</v>
      </c>
      <c r="N14" s="98">
        <v>20.13</v>
      </c>
      <c r="O14" s="98">
        <v>71.13</v>
      </c>
      <c r="P14" s="98">
        <v>18.84</v>
      </c>
      <c r="Q14" s="106">
        <v>19.03</v>
      </c>
      <c r="R14" s="105">
        <v>0.03</v>
      </c>
      <c r="S14" s="98">
        <v>0.02</v>
      </c>
      <c r="T14" s="98">
        <v>0.02</v>
      </c>
      <c r="U14" s="98">
        <v>0</v>
      </c>
      <c r="V14" s="106">
        <v>0.02</v>
      </c>
      <c r="W14" s="105">
        <v>11.71</v>
      </c>
      <c r="X14" s="98">
        <v>15.43</v>
      </c>
      <c r="Y14" s="98">
        <v>13.82</v>
      </c>
      <c r="Z14" s="98">
        <v>14.6</v>
      </c>
      <c r="AA14" s="106">
        <v>16.309999999999999</v>
      </c>
      <c r="AB14" s="105">
        <v>9.08</v>
      </c>
      <c r="AC14" s="98">
        <v>11.16</v>
      </c>
      <c r="AD14" s="98">
        <v>13.54</v>
      </c>
      <c r="AE14" s="98">
        <v>22.56</v>
      </c>
      <c r="AF14" s="106">
        <v>18.05</v>
      </c>
      <c r="AG14" s="105">
        <v>247.73</v>
      </c>
      <c r="AH14" s="98">
        <v>229.27</v>
      </c>
      <c r="AI14" s="98">
        <v>241.34</v>
      </c>
      <c r="AJ14" s="98">
        <v>259.86</v>
      </c>
      <c r="AK14" s="106">
        <v>282.25</v>
      </c>
      <c r="AL14" s="105">
        <v>5.34</v>
      </c>
      <c r="AM14" s="98">
        <v>5.63</v>
      </c>
      <c r="AN14" s="98">
        <v>6</v>
      </c>
      <c r="AO14" s="98">
        <v>7.94</v>
      </c>
      <c r="AP14" s="106">
        <v>8.4</v>
      </c>
      <c r="AQ14" s="105">
        <v>1.63</v>
      </c>
      <c r="AR14" s="98">
        <v>1.1499999999999999</v>
      </c>
      <c r="AS14" s="98">
        <v>1.1499999999999999</v>
      </c>
      <c r="AT14" s="98">
        <v>1.4</v>
      </c>
      <c r="AU14" s="106">
        <v>1.41</v>
      </c>
      <c r="AV14" s="105">
        <v>0.08</v>
      </c>
      <c r="AW14" s="98">
        <v>0.19</v>
      </c>
      <c r="AX14" s="98">
        <v>0.12</v>
      </c>
      <c r="AY14" s="98">
        <v>7.0000000000000007E-2</v>
      </c>
      <c r="AZ14" s="106">
        <v>0.14000000000000001</v>
      </c>
      <c r="BA14" s="105">
        <v>6.52</v>
      </c>
      <c r="BB14" s="98">
        <v>2.2400000000000002</v>
      </c>
      <c r="BC14" s="98">
        <v>6.49</v>
      </c>
      <c r="BD14" s="98">
        <v>10</v>
      </c>
      <c r="BE14" s="106">
        <v>8.16</v>
      </c>
    </row>
    <row r="15" spans="1:58" ht="18" customHeight="1">
      <c r="A15" s="72">
        <v>6</v>
      </c>
      <c r="B15" s="58" t="s">
        <v>119</v>
      </c>
      <c r="C15" s="107">
        <v>3034.75</v>
      </c>
      <c r="D15" s="99">
        <v>2438.3799999999997</v>
      </c>
      <c r="E15" s="99">
        <f>1.41+27.14+20.51+23.26+2242.47</f>
        <v>2314.79</v>
      </c>
      <c r="F15" s="99">
        <v>2388.7600000000002</v>
      </c>
      <c r="G15" s="108">
        <v>2459.17</v>
      </c>
      <c r="H15" s="107">
        <v>577.79999999999995</v>
      </c>
      <c r="I15" s="99">
        <v>1011.73</v>
      </c>
      <c r="J15" s="99">
        <f>0.8+15.12+11.84+13.51+1229.39</f>
        <v>1270.6600000000001</v>
      </c>
      <c r="K15" s="99">
        <v>1586.24</v>
      </c>
      <c r="L15" s="108">
        <v>2164.14</v>
      </c>
      <c r="M15" s="107">
        <v>374.31</v>
      </c>
      <c r="N15" s="99">
        <v>359.85999999999996</v>
      </c>
      <c r="O15" s="99">
        <f>0.21+4.34+3.87+4.29+382.03</f>
        <v>394.73999999999995</v>
      </c>
      <c r="P15" s="99">
        <v>410.29</v>
      </c>
      <c r="Q15" s="108">
        <v>421.38</v>
      </c>
      <c r="R15" s="107">
        <v>13.07</v>
      </c>
      <c r="S15" s="99">
        <v>6.9</v>
      </c>
      <c r="T15" s="99">
        <f>0.02+0.12+0.07+0.1+9.9</f>
        <v>10.210000000000001</v>
      </c>
      <c r="U15" s="99">
        <v>10.33</v>
      </c>
      <c r="V15" s="108">
        <v>6.65</v>
      </c>
      <c r="W15" s="107">
        <v>191.72</v>
      </c>
      <c r="X15" s="99">
        <v>196.59</v>
      </c>
      <c r="Y15" s="99">
        <f>0.16+3.65+2.48+2.58+213.52</f>
        <v>222.39000000000001</v>
      </c>
      <c r="Z15" s="99">
        <v>257.55</v>
      </c>
      <c r="AA15" s="108">
        <v>272.77</v>
      </c>
      <c r="AB15" s="107">
        <v>191.87</v>
      </c>
      <c r="AC15" s="99">
        <v>212.7</v>
      </c>
      <c r="AD15" s="99">
        <f>0.62+2.97+2.32+3.52+208.2</f>
        <v>217.63</v>
      </c>
      <c r="AE15" s="99">
        <v>272.7</v>
      </c>
      <c r="AF15" s="108">
        <v>281.56</v>
      </c>
      <c r="AG15" s="107">
        <v>4383.5200000000004</v>
      </c>
      <c r="AH15" s="99">
        <v>4226.16</v>
      </c>
      <c r="AI15" s="99">
        <f>3.22+53.34+41.09+47.26+4285.51</f>
        <v>4430.42</v>
      </c>
      <c r="AJ15" s="99">
        <v>4925.87</v>
      </c>
      <c r="AK15" s="108">
        <v>5605.67</v>
      </c>
      <c r="AL15" s="107">
        <v>91.51</v>
      </c>
      <c r="AM15" s="99">
        <v>104.31</v>
      </c>
      <c r="AN15" s="99">
        <f>0.45+5.63+1.75+1.39+111.64</f>
        <v>120.86</v>
      </c>
      <c r="AO15" s="99">
        <v>124.06</v>
      </c>
      <c r="AP15" s="108">
        <v>80.929999999999993</v>
      </c>
      <c r="AQ15" s="107">
        <v>24.26</v>
      </c>
      <c r="AR15" s="99">
        <v>18.54</v>
      </c>
      <c r="AS15" s="99">
        <f>0.01+0.23+0.18+0.29+24.64</f>
        <v>25.35</v>
      </c>
      <c r="AT15" s="99">
        <v>23.25</v>
      </c>
      <c r="AU15" s="108">
        <v>14.59</v>
      </c>
      <c r="AV15" s="107">
        <v>6.37</v>
      </c>
      <c r="AW15" s="99">
        <v>3.25</v>
      </c>
      <c r="AX15" s="99">
        <f>0.01+0.56+0.11+0.1+2.28</f>
        <v>3.0599999999999996</v>
      </c>
      <c r="AY15" s="99">
        <v>3.73</v>
      </c>
      <c r="AZ15" s="108">
        <v>2.5</v>
      </c>
      <c r="BA15" s="107">
        <v>76.8</v>
      </c>
      <c r="BB15" s="99">
        <v>74.580000000000013</v>
      </c>
      <c r="BC15" s="99">
        <f>1.26+2.77+0.44+97.5</f>
        <v>101.97</v>
      </c>
      <c r="BD15" s="99">
        <v>109.04</v>
      </c>
      <c r="BE15" s="108">
        <v>59.02</v>
      </c>
    </row>
    <row r="16" spans="1:58" ht="18" customHeight="1">
      <c r="A16" s="72">
        <v>7</v>
      </c>
      <c r="B16" s="58" t="s">
        <v>88</v>
      </c>
      <c r="C16" s="105">
        <v>757.41</v>
      </c>
      <c r="D16" s="98">
        <v>632.57000000000005</v>
      </c>
      <c r="E16" s="98">
        <v>638.9</v>
      </c>
      <c r="F16" s="98">
        <v>626.89</v>
      </c>
      <c r="G16" s="106">
        <v>634.82000000000005</v>
      </c>
      <c r="H16" s="105">
        <v>150.05000000000001</v>
      </c>
      <c r="I16" s="98">
        <v>230.19</v>
      </c>
      <c r="J16" s="98">
        <v>319.45</v>
      </c>
      <c r="K16" s="98">
        <v>434.05</v>
      </c>
      <c r="L16" s="106">
        <v>542.39</v>
      </c>
      <c r="M16" s="105">
        <v>107.06</v>
      </c>
      <c r="N16" s="98">
        <v>104.99</v>
      </c>
      <c r="O16" s="98">
        <v>106.04</v>
      </c>
      <c r="P16" s="98">
        <v>115.05</v>
      </c>
      <c r="Q16" s="106">
        <v>110.26</v>
      </c>
      <c r="R16" s="105">
        <v>0.79</v>
      </c>
      <c r="S16" s="98">
        <v>0.51</v>
      </c>
      <c r="T16" s="98">
        <v>0.48</v>
      </c>
      <c r="U16" s="98">
        <v>0.37</v>
      </c>
      <c r="V16" s="106">
        <v>0.3</v>
      </c>
      <c r="W16" s="105">
        <v>59.68</v>
      </c>
      <c r="X16" s="98">
        <v>65.11</v>
      </c>
      <c r="Y16" s="98">
        <v>67.709999999999994</v>
      </c>
      <c r="Z16" s="98">
        <v>92.74</v>
      </c>
      <c r="AA16" s="106">
        <v>74.63</v>
      </c>
      <c r="AB16" s="105">
        <v>117.62</v>
      </c>
      <c r="AC16" s="98">
        <v>91.71</v>
      </c>
      <c r="AD16" s="98">
        <v>80.23</v>
      </c>
      <c r="AE16" s="98">
        <v>118.1</v>
      </c>
      <c r="AF16" s="106">
        <v>121.37</v>
      </c>
      <c r="AG16" s="105">
        <v>1193.1500000000001</v>
      </c>
      <c r="AH16" s="98">
        <v>1125.08</v>
      </c>
      <c r="AI16" s="98">
        <v>1212.81</v>
      </c>
      <c r="AJ16" s="98">
        <v>1387.2</v>
      </c>
      <c r="AK16" s="106">
        <v>1483.77</v>
      </c>
      <c r="AL16" s="105">
        <v>13.58</v>
      </c>
      <c r="AM16" s="98">
        <v>13.66</v>
      </c>
      <c r="AN16" s="98">
        <v>19.690000000000001</v>
      </c>
      <c r="AO16" s="98">
        <v>13.08</v>
      </c>
      <c r="AP16" s="106">
        <v>14.86</v>
      </c>
      <c r="AQ16" s="105">
        <v>6.39</v>
      </c>
      <c r="AR16" s="98">
        <v>6.56</v>
      </c>
      <c r="AS16" s="98">
        <v>6.56</v>
      </c>
      <c r="AT16" s="98">
        <v>6.35</v>
      </c>
      <c r="AU16" s="106">
        <v>6.24</v>
      </c>
      <c r="AV16" s="105">
        <v>0.34</v>
      </c>
      <c r="AW16" s="98">
        <v>1.05</v>
      </c>
      <c r="AX16" s="98">
        <v>1.01</v>
      </c>
      <c r="AY16" s="98">
        <v>0.19</v>
      </c>
      <c r="AZ16" s="106">
        <v>0.11</v>
      </c>
      <c r="BA16" s="105">
        <v>16.05</v>
      </c>
      <c r="BB16" s="98">
        <v>19.239999999999998</v>
      </c>
      <c r="BC16" s="98">
        <v>19.239999999999998</v>
      </c>
      <c r="BD16" s="98">
        <v>23.21</v>
      </c>
      <c r="BE16" s="106">
        <v>18.190000000000001</v>
      </c>
    </row>
    <row r="17" spans="1:57" ht="18" customHeight="1">
      <c r="A17" s="72">
        <v>8</v>
      </c>
      <c r="B17" s="58" t="s">
        <v>89</v>
      </c>
      <c r="C17" s="107">
        <v>11250.72</v>
      </c>
      <c r="D17" s="99">
        <v>10236.700000000001</v>
      </c>
      <c r="E17" s="99">
        <v>10570.43</v>
      </c>
      <c r="F17" s="99">
        <v>12504.6</v>
      </c>
      <c r="G17" s="108">
        <v>12693.33</v>
      </c>
      <c r="H17" s="107">
        <v>2228.64</v>
      </c>
      <c r="I17" s="99">
        <v>4308.4799999999996</v>
      </c>
      <c r="J17" s="99">
        <v>5912.23</v>
      </c>
      <c r="K17" s="99">
        <v>7763.94</v>
      </c>
      <c r="L17" s="108">
        <v>11088</v>
      </c>
      <c r="M17" s="107">
        <v>428.88</v>
      </c>
      <c r="N17" s="99">
        <v>471.65</v>
      </c>
      <c r="O17" s="99">
        <v>534.29</v>
      </c>
      <c r="P17" s="99">
        <v>634.55999999999995</v>
      </c>
      <c r="Q17" s="108">
        <v>757.94</v>
      </c>
      <c r="R17" s="107">
        <v>0.98</v>
      </c>
      <c r="S17" s="99">
        <v>0.56000000000000005</v>
      </c>
      <c r="T17" s="99">
        <v>0.84</v>
      </c>
      <c r="U17" s="99">
        <v>0.77</v>
      </c>
      <c r="V17" s="108">
        <v>1.97</v>
      </c>
      <c r="W17" s="107">
        <v>502.24</v>
      </c>
      <c r="X17" s="99">
        <v>615.32000000000005</v>
      </c>
      <c r="Y17" s="99">
        <v>717.58</v>
      </c>
      <c r="Z17" s="99">
        <v>847.84</v>
      </c>
      <c r="AA17" s="108">
        <v>1097.1400000000001</v>
      </c>
      <c r="AB17" s="107">
        <v>2402.39</v>
      </c>
      <c r="AC17" s="99">
        <v>2176.4499999999998</v>
      </c>
      <c r="AD17" s="99">
        <v>2301.39</v>
      </c>
      <c r="AE17" s="99">
        <v>3361.43</v>
      </c>
      <c r="AF17" s="108">
        <v>4829.3599999999997</v>
      </c>
      <c r="AG17" s="107">
        <v>16813.849999999999</v>
      </c>
      <c r="AH17" s="99">
        <v>17809.16</v>
      </c>
      <c r="AI17" s="99">
        <v>20036.759999999998</v>
      </c>
      <c r="AJ17" s="99">
        <v>25113.14</v>
      </c>
      <c r="AK17" s="108">
        <v>30467.74</v>
      </c>
      <c r="AL17" s="107">
        <v>647.88</v>
      </c>
      <c r="AM17" s="99">
        <v>871.83</v>
      </c>
      <c r="AN17" s="99">
        <v>892.71</v>
      </c>
      <c r="AO17" s="99">
        <v>975.97</v>
      </c>
      <c r="AP17" s="108">
        <v>995.09</v>
      </c>
      <c r="AQ17" s="107">
        <v>193.29</v>
      </c>
      <c r="AR17" s="99">
        <v>181.69</v>
      </c>
      <c r="AS17" s="99">
        <v>149.91999999999999</v>
      </c>
      <c r="AT17" s="99">
        <v>192.9</v>
      </c>
      <c r="AU17" s="108">
        <v>217.97</v>
      </c>
      <c r="AV17" s="107">
        <v>3.57</v>
      </c>
      <c r="AW17" s="99">
        <v>2.88</v>
      </c>
      <c r="AX17" s="99">
        <v>4.8</v>
      </c>
      <c r="AY17" s="99">
        <v>5.41</v>
      </c>
      <c r="AZ17" s="108">
        <v>5.83</v>
      </c>
      <c r="BA17" s="107">
        <v>132.29</v>
      </c>
      <c r="BB17" s="99">
        <v>175.34</v>
      </c>
      <c r="BC17" s="99">
        <v>151.22999999999999</v>
      </c>
      <c r="BD17" s="99">
        <v>169.5</v>
      </c>
      <c r="BE17" s="108">
        <v>183.18</v>
      </c>
    </row>
    <row r="18" spans="1:57" ht="18" customHeight="1">
      <c r="A18" s="72">
        <v>9</v>
      </c>
      <c r="B18" s="58" t="s">
        <v>90</v>
      </c>
      <c r="C18" s="105">
        <v>1441.52</v>
      </c>
      <c r="D18" s="98">
        <v>1044.1500000000001</v>
      </c>
      <c r="E18" s="98">
        <v>1025.6099999999999</v>
      </c>
      <c r="F18" s="98">
        <v>1094.1400000000001</v>
      </c>
      <c r="G18" s="106">
        <v>1084.31</v>
      </c>
      <c r="H18" s="105">
        <v>268.69</v>
      </c>
      <c r="I18" s="98">
        <v>435.86</v>
      </c>
      <c r="J18" s="98">
        <v>581.24</v>
      </c>
      <c r="K18" s="98">
        <v>742.93</v>
      </c>
      <c r="L18" s="106">
        <v>943.65</v>
      </c>
      <c r="M18" s="105">
        <v>192.45</v>
      </c>
      <c r="N18" s="98">
        <v>187.91</v>
      </c>
      <c r="O18" s="98">
        <v>185.32</v>
      </c>
      <c r="P18" s="98">
        <v>191.31</v>
      </c>
      <c r="Q18" s="106">
        <v>193.75</v>
      </c>
      <c r="R18" s="105">
        <v>0.13</v>
      </c>
      <c r="S18" s="98">
        <v>0.14000000000000001</v>
      </c>
      <c r="T18" s="98">
        <v>0.12</v>
      </c>
      <c r="U18" s="98">
        <v>0.16</v>
      </c>
      <c r="V18" s="106">
        <v>0.4</v>
      </c>
      <c r="W18" s="105">
        <v>89.14</v>
      </c>
      <c r="X18" s="98">
        <v>97.24</v>
      </c>
      <c r="Y18" s="98">
        <v>107.13</v>
      </c>
      <c r="Z18" s="98">
        <v>113.93</v>
      </c>
      <c r="AA18" s="106">
        <v>130.09</v>
      </c>
      <c r="AB18" s="105">
        <v>68.63</v>
      </c>
      <c r="AC18" s="98">
        <v>93.57</v>
      </c>
      <c r="AD18" s="98">
        <v>85.51</v>
      </c>
      <c r="AE18" s="98">
        <v>108.44</v>
      </c>
      <c r="AF18" s="106">
        <v>109.58</v>
      </c>
      <c r="AG18" s="105">
        <v>2060.56</v>
      </c>
      <c r="AH18" s="98">
        <v>1858.87</v>
      </c>
      <c r="AI18" s="98">
        <v>1984.93</v>
      </c>
      <c r="AJ18" s="98">
        <v>2250.91</v>
      </c>
      <c r="AK18" s="106">
        <v>2461.7800000000002</v>
      </c>
      <c r="AL18" s="105">
        <v>95.96</v>
      </c>
      <c r="AM18" s="98">
        <v>109.85</v>
      </c>
      <c r="AN18" s="98">
        <v>119.73</v>
      </c>
      <c r="AO18" s="98">
        <v>113.04</v>
      </c>
      <c r="AP18" s="106">
        <v>130.21</v>
      </c>
      <c r="AQ18" s="105">
        <v>13.3</v>
      </c>
      <c r="AR18" s="98">
        <v>9.48</v>
      </c>
      <c r="AS18" s="98">
        <v>9.3800000000000008</v>
      </c>
      <c r="AT18" s="98">
        <v>9.48</v>
      </c>
      <c r="AU18" s="106">
        <v>9.26</v>
      </c>
      <c r="AV18" s="105">
        <v>3.06</v>
      </c>
      <c r="AW18" s="98">
        <v>2.99</v>
      </c>
      <c r="AX18" s="98">
        <v>5.08</v>
      </c>
      <c r="AY18" s="98">
        <v>4.8499999999999996</v>
      </c>
      <c r="AZ18" s="106">
        <v>3.02</v>
      </c>
      <c r="BA18" s="105">
        <v>41.19</v>
      </c>
      <c r="BB18" s="98">
        <v>56.17</v>
      </c>
      <c r="BC18" s="98">
        <v>55.2</v>
      </c>
      <c r="BD18" s="98">
        <v>53.49</v>
      </c>
      <c r="BE18" s="106">
        <v>62.27</v>
      </c>
    </row>
    <row r="19" spans="1:57" ht="18" customHeight="1">
      <c r="A19" s="72">
        <v>10</v>
      </c>
      <c r="B19" s="58" t="s">
        <v>120</v>
      </c>
      <c r="C19" s="107">
        <v>196.73</v>
      </c>
      <c r="D19" s="99">
        <v>156.65</v>
      </c>
      <c r="E19" s="99">
        <v>175.07</v>
      </c>
      <c r="F19" s="99">
        <v>196.31</v>
      </c>
      <c r="G19" s="108">
        <v>194.74</v>
      </c>
      <c r="H19" s="107">
        <v>50.09</v>
      </c>
      <c r="I19" s="99">
        <v>64.89</v>
      </c>
      <c r="J19" s="99">
        <v>99.6</v>
      </c>
      <c r="K19" s="99">
        <v>132.41999999999999</v>
      </c>
      <c r="L19" s="108">
        <v>179.78</v>
      </c>
      <c r="M19" s="107">
        <v>26.95</v>
      </c>
      <c r="N19" s="99">
        <v>28.77</v>
      </c>
      <c r="O19" s="99">
        <v>27.19</v>
      </c>
      <c r="P19" s="99">
        <v>38.82</v>
      </c>
      <c r="Q19" s="108">
        <v>33.130000000000003</v>
      </c>
      <c r="R19" s="107">
        <v>0.49</v>
      </c>
      <c r="S19" s="99">
        <v>0.52</v>
      </c>
      <c r="T19" s="99" t="s">
        <v>75</v>
      </c>
      <c r="U19" s="99">
        <v>0.19</v>
      </c>
      <c r="V19" s="108">
        <v>0.15</v>
      </c>
      <c r="W19" s="107">
        <v>18.02</v>
      </c>
      <c r="X19" s="99">
        <v>16.190000000000001</v>
      </c>
      <c r="Y19" s="99">
        <v>18.010000000000002</v>
      </c>
      <c r="Z19" s="99">
        <v>22.62</v>
      </c>
      <c r="AA19" s="108">
        <v>24.26</v>
      </c>
      <c r="AB19" s="107">
        <v>17.079999999999998</v>
      </c>
      <c r="AC19" s="99">
        <v>26.84</v>
      </c>
      <c r="AD19" s="99">
        <v>16.64</v>
      </c>
      <c r="AE19" s="99">
        <v>11.51</v>
      </c>
      <c r="AF19" s="108">
        <v>22.31</v>
      </c>
      <c r="AG19" s="107">
        <v>309.36</v>
      </c>
      <c r="AH19" s="99">
        <v>293.86</v>
      </c>
      <c r="AI19" s="99">
        <v>336.72</v>
      </c>
      <c r="AJ19" s="99">
        <v>401.87</v>
      </c>
      <c r="AK19" s="108">
        <v>454.37</v>
      </c>
      <c r="AL19" s="107">
        <v>4.92</v>
      </c>
      <c r="AM19" s="99">
        <v>9.16</v>
      </c>
      <c r="AN19" s="99">
        <v>6.66</v>
      </c>
      <c r="AO19" s="99">
        <v>10.1</v>
      </c>
      <c r="AP19" s="108">
        <v>9.51</v>
      </c>
      <c r="AQ19" s="107">
        <v>0.73</v>
      </c>
      <c r="AR19" s="99">
        <v>1.08</v>
      </c>
      <c r="AS19" s="99">
        <v>0.44</v>
      </c>
      <c r="AT19" s="99">
        <v>0.39</v>
      </c>
      <c r="AU19" s="108">
        <v>0.48</v>
      </c>
      <c r="AV19" s="107">
        <v>0.22</v>
      </c>
      <c r="AW19" s="99">
        <v>2.63</v>
      </c>
      <c r="AX19" s="99">
        <v>0.33</v>
      </c>
      <c r="AY19" s="99">
        <v>0.3</v>
      </c>
      <c r="AZ19" s="108">
        <v>0.46</v>
      </c>
      <c r="BA19" s="107">
        <v>5.95</v>
      </c>
      <c r="BB19" s="99">
        <v>10.99</v>
      </c>
      <c r="BC19" s="99">
        <v>25.61</v>
      </c>
      <c r="BD19" s="99">
        <v>1.39</v>
      </c>
      <c r="BE19" s="108">
        <v>5.5</v>
      </c>
    </row>
    <row r="20" spans="1:57" ht="18" customHeight="1">
      <c r="A20" s="72">
        <v>11</v>
      </c>
      <c r="B20" s="58" t="s">
        <v>91</v>
      </c>
      <c r="C20" s="105">
        <v>207.18</v>
      </c>
      <c r="D20" s="98">
        <v>157.02000000000001</v>
      </c>
      <c r="E20" s="98">
        <v>142.66999999999999</v>
      </c>
      <c r="F20" s="98">
        <v>135.25</v>
      </c>
      <c r="G20" s="106">
        <v>150.22999999999999</v>
      </c>
      <c r="H20" s="105">
        <v>41.44</v>
      </c>
      <c r="I20" s="98">
        <v>63.72</v>
      </c>
      <c r="J20" s="98">
        <v>76.73</v>
      </c>
      <c r="K20" s="98">
        <v>88.17</v>
      </c>
      <c r="L20" s="106">
        <v>128.16</v>
      </c>
      <c r="M20" s="105">
        <v>16.079999999999998</v>
      </c>
      <c r="N20" s="98">
        <v>16.47</v>
      </c>
      <c r="O20" s="98">
        <v>16.07</v>
      </c>
      <c r="P20" s="98">
        <v>14.73</v>
      </c>
      <c r="Q20" s="106">
        <v>16.63</v>
      </c>
      <c r="R20" s="105">
        <v>0.28000000000000003</v>
      </c>
      <c r="S20" s="98">
        <v>0.13</v>
      </c>
      <c r="T20" s="98">
        <v>0.13</v>
      </c>
      <c r="U20" s="98">
        <v>0.09</v>
      </c>
      <c r="V20" s="106">
        <v>0.11</v>
      </c>
      <c r="W20" s="105">
        <v>11.04</v>
      </c>
      <c r="X20" s="98">
        <v>10.24</v>
      </c>
      <c r="Y20" s="98">
        <v>10.09</v>
      </c>
      <c r="Z20" s="98">
        <v>9.49</v>
      </c>
      <c r="AA20" s="106">
        <v>12.52</v>
      </c>
      <c r="AB20" s="105">
        <v>12.22</v>
      </c>
      <c r="AC20" s="98">
        <v>16.97</v>
      </c>
      <c r="AD20" s="98">
        <v>14.16</v>
      </c>
      <c r="AE20" s="98">
        <v>13.47</v>
      </c>
      <c r="AF20" s="106">
        <v>34.29</v>
      </c>
      <c r="AG20" s="105">
        <v>288.24</v>
      </c>
      <c r="AH20" s="98">
        <v>264.55</v>
      </c>
      <c r="AI20" s="98">
        <v>259.85000000000002</v>
      </c>
      <c r="AJ20" s="98">
        <v>261.2</v>
      </c>
      <c r="AK20" s="106">
        <v>341.94</v>
      </c>
      <c r="AL20" s="105">
        <v>12.22</v>
      </c>
      <c r="AM20" s="98">
        <v>13.47</v>
      </c>
      <c r="AN20" s="98">
        <v>14.92</v>
      </c>
      <c r="AO20" s="98">
        <v>14.92</v>
      </c>
      <c r="AP20" s="106">
        <v>12.98</v>
      </c>
      <c r="AQ20" s="105">
        <v>1.96</v>
      </c>
      <c r="AR20" s="98">
        <v>1.72</v>
      </c>
      <c r="AS20" s="98">
        <v>1.43</v>
      </c>
      <c r="AT20" s="98">
        <v>1.37</v>
      </c>
      <c r="AU20" s="106">
        <v>1.32</v>
      </c>
      <c r="AV20" s="105">
        <v>0.32</v>
      </c>
      <c r="AW20" s="98">
        <v>0.23</v>
      </c>
      <c r="AX20" s="98">
        <v>0.77</v>
      </c>
      <c r="AY20" s="98">
        <v>0.19</v>
      </c>
      <c r="AZ20" s="106">
        <v>0.18</v>
      </c>
      <c r="BA20" s="105">
        <v>4.57</v>
      </c>
      <c r="BB20" s="98">
        <v>4.3099999999999996</v>
      </c>
      <c r="BC20" s="98">
        <v>4.6100000000000003</v>
      </c>
      <c r="BD20" s="98">
        <v>3.9</v>
      </c>
      <c r="BE20" s="106" t="s">
        <v>159</v>
      </c>
    </row>
    <row r="21" spans="1:57" ht="18" customHeight="1">
      <c r="A21" s="72">
        <v>12</v>
      </c>
      <c r="B21" s="58" t="s">
        <v>121</v>
      </c>
      <c r="C21" s="107">
        <v>287.45999999999998</v>
      </c>
      <c r="D21" s="99">
        <v>214.04</v>
      </c>
      <c r="E21" s="99">
        <v>228.8</v>
      </c>
      <c r="F21" s="99">
        <v>222.89</v>
      </c>
      <c r="G21" s="108">
        <v>208.64</v>
      </c>
      <c r="H21" s="107">
        <v>62.84</v>
      </c>
      <c r="I21" s="99">
        <v>92.38</v>
      </c>
      <c r="J21" s="99">
        <v>133.87</v>
      </c>
      <c r="K21" s="99">
        <v>158.05000000000001</v>
      </c>
      <c r="L21" s="108">
        <v>183.36</v>
      </c>
      <c r="M21" s="107">
        <v>38.56</v>
      </c>
      <c r="N21" s="99">
        <v>35.81</v>
      </c>
      <c r="O21" s="99">
        <v>45.74</v>
      </c>
      <c r="P21" s="99">
        <v>53.68</v>
      </c>
      <c r="Q21" s="108">
        <v>56.44</v>
      </c>
      <c r="R21" s="107">
        <v>0.28999999999999998</v>
      </c>
      <c r="S21" s="99">
        <v>0.2</v>
      </c>
      <c r="T21" s="99">
        <v>0.19</v>
      </c>
      <c r="U21" s="99">
        <v>0.16</v>
      </c>
      <c r="V21" s="108">
        <v>0.14000000000000001</v>
      </c>
      <c r="W21" s="107">
        <v>18.600000000000001</v>
      </c>
      <c r="X21" s="99">
        <v>25.55</v>
      </c>
      <c r="Y21" s="99">
        <v>30.41</v>
      </c>
      <c r="Z21" s="99">
        <v>35.08</v>
      </c>
      <c r="AA21" s="108">
        <v>35.96</v>
      </c>
      <c r="AB21" s="107">
        <v>13.49</v>
      </c>
      <c r="AC21" s="99">
        <v>26.55</v>
      </c>
      <c r="AD21" s="99">
        <v>16.54</v>
      </c>
      <c r="AE21" s="99">
        <v>18.850000000000001</v>
      </c>
      <c r="AF21" s="108">
        <v>25</v>
      </c>
      <c r="AG21" s="107">
        <v>421.24</v>
      </c>
      <c r="AH21" s="99">
        <v>394.53</v>
      </c>
      <c r="AI21" s="99">
        <v>455.55</v>
      </c>
      <c r="AJ21" s="99">
        <v>488.71</v>
      </c>
      <c r="AK21" s="108">
        <v>509.54</v>
      </c>
      <c r="AL21" s="107">
        <v>16.38</v>
      </c>
      <c r="AM21" s="99">
        <v>20.95</v>
      </c>
      <c r="AN21" s="99">
        <v>26.08</v>
      </c>
      <c r="AO21" s="99">
        <v>27.83</v>
      </c>
      <c r="AP21" s="108">
        <v>28.08</v>
      </c>
      <c r="AQ21" s="107">
        <v>2.0499999999999998</v>
      </c>
      <c r="AR21" s="99">
        <v>2.2000000000000002</v>
      </c>
      <c r="AS21" s="99">
        <v>0.9</v>
      </c>
      <c r="AT21" s="99">
        <v>0.94</v>
      </c>
      <c r="AU21" s="108">
        <v>1.23</v>
      </c>
      <c r="AV21" s="107">
        <v>0.55000000000000004</v>
      </c>
      <c r="AW21" s="99">
        <v>0.47</v>
      </c>
      <c r="AX21" s="99">
        <v>0.08</v>
      </c>
      <c r="AY21" s="99">
        <v>0.32</v>
      </c>
      <c r="AZ21" s="108">
        <v>0.06</v>
      </c>
      <c r="BA21" s="107">
        <v>5.75</v>
      </c>
      <c r="BB21" s="99">
        <v>5.27</v>
      </c>
      <c r="BC21" s="99">
        <v>9.25</v>
      </c>
      <c r="BD21" s="99">
        <v>1.1000000000000001</v>
      </c>
      <c r="BE21" s="108">
        <v>9.1300000000000008</v>
      </c>
    </row>
    <row r="22" spans="1:57" ht="27.75" customHeight="1">
      <c r="A22" s="72">
        <v>13</v>
      </c>
      <c r="B22" s="58" t="s">
        <v>122</v>
      </c>
      <c r="C22" s="105">
        <v>207.92</v>
      </c>
      <c r="D22" s="98">
        <v>148.93</v>
      </c>
      <c r="E22" s="98">
        <v>160.79</v>
      </c>
      <c r="F22" s="98">
        <v>152.9</v>
      </c>
      <c r="G22" s="106">
        <v>166.82</v>
      </c>
      <c r="H22" s="105">
        <v>41.59</v>
      </c>
      <c r="I22" s="98">
        <v>63.01</v>
      </c>
      <c r="J22" s="98">
        <v>86.22</v>
      </c>
      <c r="K22" s="98">
        <v>104.1</v>
      </c>
      <c r="L22" s="106">
        <v>142.37</v>
      </c>
      <c r="M22" s="105">
        <v>27.64</v>
      </c>
      <c r="N22" s="98">
        <v>26.99</v>
      </c>
      <c r="O22" s="98">
        <v>25.8</v>
      </c>
      <c r="P22" s="98">
        <v>23.7</v>
      </c>
      <c r="Q22" s="106">
        <v>27.3</v>
      </c>
      <c r="R22" s="105">
        <v>0.19</v>
      </c>
      <c r="S22" s="98">
        <v>0.2</v>
      </c>
      <c r="T22" s="98">
        <v>0.22</v>
      </c>
      <c r="U22" s="98">
        <v>0.11</v>
      </c>
      <c r="V22" s="106">
        <v>0.11</v>
      </c>
      <c r="W22" s="105">
        <v>16.829999999999998</v>
      </c>
      <c r="X22" s="98">
        <v>18.059999999999999</v>
      </c>
      <c r="Y22" s="98">
        <v>20.36</v>
      </c>
      <c r="Z22" s="98">
        <v>20.3</v>
      </c>
      <c r="AA22" s="106">
        <v>24.03</v>
      </c>
      <c r="AB22" s="105">
        <v>20.309999999999999</v>
      </c>
      <c r="AC22" s="98">
        <v>57.07</v>
      </c>
      <c r="AD22" s="98">
        <v>54.56</v>
      </c>
      <c r="AE22" s="98">
        <v>93.27</v>
      </c>
      <c r="AF22" s="106">
        <v>114.87</v>
      </c>
      <c r="AG22" s="105">
        <v>314.48</v>
      </c>
      <c r="AH22" s="98">
        <v>314.26</v>
      </c>
      <c r="AI22" s="98">
        <v>347.95</v>
      </c>
      <c r="AJ22" s="98">
        <v>394.38</v>
      </c>
      <c r="AK22" s="106">
        <v>475.5</v>
      </c>
      <c r="AL22" s="105">
        <v>10.53</v>
      </c>
      <c r="AM22" s="98">
        <v>21.7</v>
      </c>
      <c r="AN22" s="98">
        <v>22.13</v>
      </c>
      <c r="AO22" s="98">
        <v>18.61</v>
      </c>
      <c r="AP22" s="106">
        <v>24.81</v>
      </c>
      <c r="AQ22" s="105">
        <v>2.5</v>
      </c>
      <c r="AR22" s="98">
        <v>2.13</v>
      </c>
      <c r="AS22" s="98">
        <v>2.2799999999999998</v>
      </c>
      <c r="AT22" s="98">
        <v>2.21</v>
      </c>
      <c r="AU22" s="106">
        <v>2.29</v>
      </c>
      <c r="AV22" s="105">
        <v>0.5</v>
      </c>
      <c r="AW22" s="98">
        <v>0.46</v>
      </c>
      <c r="AX22" s="98">
        <v>0.7</v>
      </c>
      <c r="AY22" s="98">
        <v>0.46</v>
      </c>
      <c r="AZ22" s="106">
        <v>0.5</v>
      </c>
      <c r="BA22" s="105">
        <v>2.79</v>
      </c>
      <c r="BB22" s="98">
        <v>2.46</v>
      </c>
      <c r="BC22" s="98">
        <v>3.71</v>
      </c>
      <c r="BD22" s="98">
        <v>3.45</v>
      </c>
      <c r="BE22" s="106">
        <v>3.39</v>
      </c>
    </row>
    <row r="23" spans="1:57" ht="18" customHeight="1">
      <c r="A23" s="72">
        <v>14</v>
      </c>
      <c r="B23" s="58" t="s">
        <v>123</v>
      </c>
      <c r="C23" s="107">
        <v>5041.8500000000004</v>
      </c>
      <c r="D23" s="99">
        <v>3879.93</v>
      </c>
      <c r="E23" s="99">
        <v>3932.71</v>
      </c>
      <c r="F23" s="99">
        <v>3888.76</v>
      </c>
      <c r="G23" s="108">
        <v>4762.1499999999996</v>
      </c>
      <c r="H23" s="107">
        <v>962.99</v>
      </c>
      <c r="I23" s="99">
        <v>1436.44</v>
      </c>
      <c r="J23" s="99">
        <v>2045.41</v>
      </c>
      <c r="K23" s="99">
        <v>2663.07</v>
      </c>
      <c r="L23" s="108">
        <v>4296.53</v>
      </c>
      <c r="M23" s="107">
        <v>496.25</v>
      </c>
      <c r="N23" s="99">
        <v>571.69000000000005</v>
      </c>
      <c r="O23" s="99">
        <v>572.91999999999996</v>
      </c>
      <c r="P23" s="99">
        <v>554.28</v>
      </c>
      <c r="Q23" s="108">
        <v>516.22</v>
      </c>
      <c r="R23" s="107">
        <v>36.549999999999997</v>
      </c>
      <c r="S23" s="99">
        <v>25.83</v>
      </c>
      <c r="T23" s="99">
        <v>21.72</v>
      </c>
      <c r="U23" s="99">
        <v>18.38</v>
      </c>
      <c r="V23" s="108">
        <v>18.3</v>
      </c>
      <c r="W23" s="107">
        <v>265.22000000000003</v>
      </c>
      <c r="X23" s="99">
        <v>349.57</v>
      </c>
      <c r="Y23" s="99">
        <v>392.45</v>
      </c>
      <c r="Z23" s="99">
        <v>393.69</v>
      </c>
      <c r="AA23" s="108">
        <v>369.35</v>
      </c>
      <c r="AB23" s="107">
        <v>241.63</v>
      </c>
      <c r="AC23" s="99">
        <v>554.35</v>
      </c>
      <c r="AD23" s="99">
        <v>378.7</v>
      </c>
      <c r="AE23" s="99">
        <v>625.25</v>
      </c>
      <c r="AF23" s="108">
        <v>314.33999999999997</v>
      </c>
      <c r="AG23" s="107">
        <v>7044.49</v>
      </c>
      <c r="AH23" s="99">
        <v>6817.81</v>
      </c>
      <c r="AI23" s="99">
        <v>7343.91</v>
      </c>
      <c r="AJ23" s="99">
        <v>8143.43</v>
      </c>
      <c r="AK23" s="108">
        <v>10276.89</v>
      </c>
      <c r="AL23" s="107">
        <v>45.76</v>
      </c>
      <c r="AM23" s="99">
        <v>58.49</v>
      </c>
      <c r="AN23" s="99">
        <v>61</v>
      </c>
      <c r="AO23" s="99">
        <v>60.43</v>
      </c>
      <c r="AP23" s="108">
        <v>68.72</v>
      </c>
      <c r="AQ23" s="107">
        <v>217.12</v>
      </c>
      <c r="AR23" s="99">
        <v>174.04</v>
      </c>
      <c r="AS23" s="99">
        <v>175.72</v>
      </c>
      <c r="AT23" s="99">
        <v>342.77</v>
      </c>
      <c r="AU23" s="108">
        <v>245.31</v>
      </c>
      <c r="AV23" s="107">
        <v>7.79</v>
      </c>
      <c r="AW23" s="99">
        <v>8.5</v>
      </c>
      <c r="AX23" s="99">
        <v>9.84</v>
      </c>
      <c r="AY23" s="99">
        <v>6.4</v>
      </c>
      <c r="AZ23" s="108">
        <v>5.23</v>
      </c>
      <c r="BA23" s="107">
        <v>164.17</v>
      </c>
      <c r="BB23" s="99">
        <v>179.64</v>
      </c>
      <c r="BC23" s="99">
        <v>179.56</v>
      </c>
      <c r="BD23" s="99">
        <v>210.47</v>
      </c>
      <c r="BE23" s="108">
        <v>221.88</v>
      </c>
    </row>
    <row r="24" spans="1:57" ht="18" customHeight="1">
      <c r="A24" s="72">
        <v>15</v>
      </c>
      <c r="B24" s="58" t="s">
        <v>92</v>
      </c>
      <c r="C24" s="105">
        <v>23956.21</v>
      </c>
      <c r="D24" s="98">
        <v>19095.27</v>
      </c>
      <c r="E24" s="98">
        <v>18503.61</v>
      </c>
      <c r="F24" s="98">
        <v>18566.77</v>
      </c>
      <c r="G24" s="106">
        <v>19884.66</v>
      </c>
      <c r="H24" s="105">
        <v>4660.7299999999996</v>
      </c>
      <c r="I24" s="98">
        <v>7829.07</v>
      </c>
      <c r="J24" s="98">
        <v>9969.56</v>
      </c>
      <c r="K24" s="98">
        <v>12147.21</v>
      </c>
      <c r="L24" s="106">
        <v>17539.57</v>
      </c>
      <c r="M24" s="105">
        <v>2024.94</v>
      </c>
      <c r="N24" s="98">
        <v>2196.06</v>
      </c>
      <c r="O24" s="98">
        <v>2096.92</v>
      </c>
      <c r="P24" s="98">
        <v>2001.18</v>
      </c>
      <c r="Q24" s="106">
        <v>2179.73</v>
      </c>
      <c r="R24" s="105">
        <v>406.1</v>
      </c>
      <c r="S24" s="98">
        <v>633.49</v>
      </c>
      <c r="T24" s="98">
        <v>641.19000000000005</v>
      </c>
      <c r="U24" s="98">
        <v>791.65</v>
      </c>
      <c r="V24" s="106">
        <v>987.45</v>
      </c>
      <c r="W24" s="105">
        <v>1314.84</v>
      </c>
      <c r="X24" s="98">
        <v>1701</v>
      </c>
      <c r="Y24" s="98">
        <v>1752.03</v>
      </c>
      <c r="Z24" s="98">
        <v>2088.13</v>
      </c>
      <c r="AA24" s="106">
        <v>2171.7199999999998</v>
      </c>
      <c r="AB24" s="105">
        <v>2250.36</v>
      </c>
      <c r="AC24" s="98">
        <v>2125.52</v>
      </c>
      <c r="AD24" s="98">
        <v>2133.77</v>
      </c>
      <c r="AE24" s="98">
        <v>2965.86</v>
      </c>
      <c r="AF24" s="106">
        <v>3745.63</v>
      </c>
      <c r="AG24" s="105">
        <v>34613.18</v>
      </c>
      <c r="AH24" s="98">
        <v>33580.410000000003</v>
      </c>
      <c r="AI24" s="98">
        <v>35097.08</v>
      </c>
      <c r="AJ24" s="98">
        <v>38560.800000000003</v>
      </c>
      <c r="AK24" s="106">
        <v>46508.76</v>
      </c>
      <c r="AL24" s="105">
        <v>1022.7</v>
      </c>
      <c r="AM24" s="98">
        <v>1050.01</v>
      </c>
      <c r="AN24" s="98">
        <v>1250.29</v>
      </c>
      <c r="AO24" s="98">
        <v>1272</v>
      </c>
      <c r="AP24" s="106">
        <v>1244</v>
      </c>
      <c r="AQ24" s="105">
        <v>1048.24</v>
      </c>
      <c r="AR24" s="98">
        <v>972.85</v>
      </c>
      <c r="AS24" s="98">
        <v>972.85</v>
      </c>
      <c r="AT24" s="98">
        <v>1007.42</v>
      </c>
      <c r="AU24" s="106">
        <v>1445.46</v>
      </c>
      <c r="AV24" s="105">
        <v>24.3</v>
      </c>
      <c r="AW24" s="98">
        <v>36.46</v>
      </c>
      <c r="AX24" s="98">
        <v>26.17</v>
      </c>
      <c r="AY24" s="98">
        <v>14.14</v>
      </c>
      <c r="AZ24" s="106">
        <v>12.14</v>
      </c>
      <c r="BA24" s="105">
        <v>593.85</v>
      </c>
      <c r="BB24" s="98">
        <v>527.16</v>
      </c>
      <c r="BC24" s="98">
        <v>527.16</v>
      </c>
      <c r="BD24" s="98">
        <v>891.21</v>
      </c>
      <c r="BE24" s="106">
        <v>1123.6400000000001</v>
      </c>
    </row>
    <row r="25" spans="1:57" ht="18" customHeight="1">
      <c r="A25" s="72">
        <v>16</v>
      </c>
      <c r="B25" s="58" t="s">
        <v>124</v>
      </c>
      <c r="C25" s="107">
        <v>211.51</v>
      </c>
      <c r="D25" s="99">
        <v>145.99</v>
      </c>
      <c r="E25" s="99">
        <v>147.56</v>
      </c>
      <c r="F25" s="99">
        <v>139.72</v>
      </c>
      <c r="G25" s="108">
        <v>120.76</v>
      </c>
      <c r="H25" s="107">
        <v>40.69</v>
      </c>
      <c r="I25" s="99">
        <v>58.21</v>
      </c>
      <c r="J25" s="99">
        <v>80.92</v>
      </c>
      <c r="K25" s="99">
        <v>94.87</v>
      </c>
      <c r="L25" s="108">
        <v>108.34</v>
      </c>
      <c r="M25" s="107">
        <v>22.3</v>
      </c>
      <c r="N25" s="99">
        <v>21.67</v>
      </c>
      <c r="O25" s="99">
        <v>22.24</v>
      </c>
      <c r="P25" s="99">
        <v>24.43</v>
      </c>
      <c r="Q25" s="108">
        <v>36.32</v>
      </c>
      <c r="R25" s="107">
        <v>0.17</v>
      </c>
      <c r="S25" s="99">
        <v>0.17</v>
      </c>
      <c r="T25" s="99">
        <v>0.17</v>
      </c>
      <c r="U25" s="99">
        <v>0.17</v>
      </c>
      <c r="V25" s="108">
        <v>0.06</v>
      </c>
      <c r="W25" s="107">
        <v>12.02</v>
      </c>
      <c r="X25" s="99">
        <v>13.85</v>
      </c>
      <c r="Y25" s="99">
        <v>15.49</v>
      </c>
      <c r="Z25" s="99">
        <v>17.77</v>
      </c>
      <c r="AA25" s="108">
        <v>15.65</v>
      </c>
      <c r="AB25" s="107">
        <v>13.77</v>
      </c>
      <c r="AC25" s="99">
        <v>16.170000000000002</v>
      </c>
      <c r="AD25" s="99">
        <v>16.34</v>
      </c>
      <c r="AE25" s="99">
        <v>20.81</v>
      </c>
      <c r="AF25" s="108">
        <v>17.29</v>
      </c>
      <c r="AG25" s="107">
        <v>300.45999999999998</v>
      </c>
      <c r="AH25" s="99">
        <v>256.06</v>
      </c>
      <c r="AI25" s="99">
        <v>282.72000000000003</v>
      </c>
      <c r="AJ25" s="99">
        <v>297.77</v>
      </c>
      <c r="AK25" s="108">
        <v>298.42</v>
      </c>
      <c r="AL25" s="107">
        <v>13.58</v>
      </c>
      <c r="AM25" s="99">
        <v>7.3</v>
      </c>
      <c r="AN25" s="99">
        <v>14.01</v>
      </c>
      <c r="AO25" s="99">
        <v>14.99</v>
      </c>
      <c r="AP25" s="108">
        <v>13.83</v>
      </c>
      <c r="AQ25" s="107">
        <v>2.62</v>
      </c>
      <c r="AR25" s="99">
        <v>2.0099999999999998</v>
      </c>
      <c r="AS25" s="99">
        <v>2.48</v>
      </c>
      <c r="AT25" s="99">
        <v>2.48</v>
      </c>
      <c r="AU25" s="108">
        <v>0.2</v>
      </c>
      <c r="AV25" s="107">
        <v>0.5</v>
      </c>
      <c r="AW25" s="99">
        <v>0.32</v>
      </c>
      <c r="AX25" s="99">
        <v>0.6</v>
      </c>
      <c r="AY25" s="99">
        <v>0.6</v>
      </c>
      <c r="AZ25" s="108">
        <v>7.0000000000000007E-2</v>
      </c>
      <c r="BA25" s="107">
        <v>1.96</v>
      </c>
      <c r="BB25" s="99">
        <v>0.8</v>
      </c>
      <c r="BC25" s="99">
        <v>0.76</v>
      </c>
      <c r="BD25" s="99">
        <v>0.76</v>
      </c>
      <c r="BE25" s="108">
        <v>9.33</v>
      </c>
    </row>
    <row r="26" spans="1:57" ht="18" customHeight="1">
      <c r="A26" s="72">
        <v>17</v>
      </c>
      <c r="B26" s="58" t="s">
        <v>93</v>
      </c>
      <c r="C26" s="105">
        <v>634.41999999999996</v>
      </c>
      <c r="D26" s="98">
        <v>479.07</v>
      </c>
      <c r="E26" s="98">
        <v>520</v>
      </c>
      <c r="F26" s="98">
        <v>457.13</v>
      </c>
      <c r="G26" s="106">
        <v>475.72</v>
      </c>
      <c r="H26" s="105">
        <v>150.51</v>
      </c>
      <c r="I26" s="98">
        <v>189.94</v>
      </c>
      <c r="J26" s="98">
        <v>291.2</v>
      </c>
      <c r="K26" s="98">
        <v>321.14</v>
      </c>
      <c r="L26" s="106">
        <v>418.63</v>
      </c>
      <c r="M26" s="105">
        <v>66.31</v>
      </c>
      <c r="N26" s="98">
        <v>71.599999999999994</v>
      </c>
      <c r="O26" s="98">
        <v>71.56</v>
      </c>
      <c r="P26" s="98">
        <v>73.67</v>
      </c>
      <c r="Q26" s="106">
        <v>77.900000000000006</v>
      </c>
      <c r="R26" s="105">
        <v>1.07</v>
      </c>
      <c r="S26" s="98">
        <v>0.89</v>
      </c>
      <c r="T26" s="98">
        <v>0.89</v>
      </c>
      <c r="U26" s="98">
        <v>0.99</v>
      </c>
      <c r="V26" s="106">
        <v>0.91</v>
      </c>
      <c r="W26" s="105">
        <v>25.86</v>
      </c>
      <c r="X26" s="98">
        <v>29.52</v>
      </c>
      <c r="Y26" s="98">
        <v>36.49</v>
      </c>
      <c r="Z26" s="98">
        <v>41.94</v>
      </c>
      <c r="AA26" s="106">
        <v>47.19</v>
      </c>
      <c r="AB26" s="105">
        <v>159.96</v>
      </c>
      <c r="AC26" s="98">
        <v>162.44999999999999</v>
      </c>
      <c r="AD26" s="98">
        <v>173.68</v>
      </c>
      <c r="AE26" s="98">
        <v>200.71</v>
      </c>
      <c r="AF26" s="106">
        <v>241.15</v>
      </c>
      <c r="AG26" s="105">
        <v>1038.1300000000001</v>
      </c>
      <c r="AH26" s="98">
        <v>933.47</v>
      </c>
      <c r="AI26" s="98">
        <v>1093.82</v>
      </c>
      <c r="AJ26" s="98">
        <v>1095.58</v>
      </c>
      <c r="AK26" s="106">
        <v>1261.5</v>
      </c>
      <c r="AL26" s="105">
        <v>31.65</v>
      </c>
      <c r="AM26" s="98">
        <v>35.92</v>
      </c>
      <c r="AN26" s="98">
        <v>60.92</v>
      </c>
      <c r="AO26" s="98">
        <v>38.520000000000003</v>
      </c>
      <c r="AP26" s="106">
        <v>39.74</v>
      </c>
      <c r="AQ26" s="105">
        <v>1.38</v>
      </c>
      <c r="AR26" s="98">
        <v>1.38</v>
      </c>
      <c r="AS26" s="98">
        <v>0</v>
      </c>
      <c r="AT26" s="98">
        <v>0</v>
      </c>
      <c r="AU26" s="106">
        <v>0</v>
      </c>
      <c r="AV26" s="105">
        <v>0.1</v>
      </c>
      <c r="AW26" s="98">
        <v>0.33</v>
      </c>
      <c r="AX26" s="98">
        <v>0.87</v>
      </c>
      <c r="AY26" s="98">
        <v>0.56000000000000005</v>
      </c>
      <c r="AZ26" s="106">
        <v>0.51</v>
      </c>
      <c r="BA26" s="105">
        <v>21.08</v>
      </c>
      <c r="BB26" s="98">
        <v>28.54</v>
      </c>
      <c r="BC26" s="98">
        <v>27.31</v>
      </c>
      <c r="BD26" s="98">
        <v>31.73</v>
      </c>
      <c r="BE26" s="106">
        <v>29.88</v>
      </c>
    </row>
    <row r="27" spans="1:57" ht="18" customHeight="1">
      <c r="A27" s="72">
        <v>18</v>
      </c>
      <c r="B27" s="58" t="s">
        <v>126</v>
      </c>
      <c r="C27" s="107">
        <v>151</v>
      </c>
      <c r="D27" s="99">
        <v>115.65</v>
      </c>
      <c r="E27" s="99">
        <v>110.3</v>
      </c>
      <c r="F27" s="99">
        <v>114.45</v>
      </c>
      <c r="G27" s="108">
        <v>102.91</v>
      </c>
      <c r="H27" s="107">
        <v>27.47</v>
      </c>
      <c r="I27" s="99">
        <v>46</v>
      </c>
      <c r="J27" s="99">
        <v>62.44</v>
      </c>
      <c r="K27" s="99">
        <v>71.98</v>
      </c>
      <c r="L27" s="108">
        <v>90.11</v>
      </c>
      <c r="M27" s="107">
        <v>24.21</v>
      </c>
      <c r="N27" s="99">
        <v>21.85</v>
      </c>
      <c r="O27" s="99">
        <v>22.9</v>
      </c>
      <c r="P27" s="99">
        <v>26.51</v>
      </c>
      <c r="Q27" s="108">
        <v>26.21</v>
      </c>
      <c r="R27" s="107">
        <v>0.15</v>
      </c>
      <c r="S27" s="99">
        <v>0.16</v>
      </c>
      <c r="T27" s="99">
        <v>0.13</v>
      </c>
      <c r="U27" s="99">
        <v>0.1</v>
      </c>
      <c r="V27" s="108">
        <v>0.05</v>
      </c>
      <c r="W27" s="107">
        <v>10.050000000000001</v>
      </c>
      <c r="X27" s="99">
        <v>11.89</v>
      </c>
      <c r="Y27" s="99">
        <v>11.49</v>
      </c>
      <c r="Z27" s="99">
        <v>12.83</v>
      </c>
      <c r="AA27" s="108">
        <v>14.45</v>
      </c>
      <c r="AB27" s="107">
        <v>6.65</v>
      </c>
      <c r="AC27" s="99">
        <v>10.65</v>
      </c>
      <c r="AD27" s="99">
        <v>7.58</v>
      </c>
      <c r="AE27" s="99">
        <v>10.01</v>
      </c>
      <c r="AF27" s="108">
        <v>13.24</v>
      </c>
      <c r="AG27" s="107">
        <v>219.53</v>
      </c>
      <c r="AH27" s="99">
        <v>206.2</v>
      </c>
      <c r="AI27" s="99">
        <v>214.84</v>
      </c>
      <c r="AJ27" s="99">
        <v>235.88</v>
      </c>
      <c r="AK27" s="108">
        <v>246.97</v>
      </c>
      <c r="AL27" s="107">
        <v>10.6</v>
      </c>
      <c r="AM27" s="99">
        <v>13.29</v>
      </c>
      <c r="AN27" s="99">
        <v>16.09</v>
      </c>
      <c r="AO27" s="99">
        <v>15.66</v>
      </c>
      <c r="AP27" s="108">
        <v>16.95</v>
      </c>
      <c r="AQ27" s="107">
        <v>1.05</v>
      </c>
      <c r="AR27" s="99">
        <v>1.36</v>
      </c>
      <c r="AS27" s="99">
        <v>0.7</v>
      </c>
      <c r="AT27" s="99">
        <v>0.72</v>
      </c>
      <c r="AU27" s="108">
        <v>1.37</v>
      </c>
      <c r="AV27" s="107">
        <v>0.96</v>
      </c>
      <c r="AW27" s="99">
        <v>0.08</v>
      </c>
      <c r="AX27" s="99">
        <v>0</v>
      </c>
      <c r="AY27" s="99">
        <v>0.49</v>
      </c>
      <c r="AZ27" s="108">
        <v>0.1</v>
      </c>
      <c r="BA27" s="107">
        <v>3.54</v>
      </c>
      <c r="BB27" s="99">
        <v>5.81</v>
      </c>
      <c r="BC27" s="99">
        <v>3.74</v>
      </c>
      <c r="BD27" s="99">
        <v>7.85</v>
      </c>
      <c r="BE27" s="108">
        <v>16.3</v>
      </c>
    </row>
    <row r="28" spans="1:57" ht="18" customHeight="1">
      <c r="A28" s="72">
        <v>19</v>
      </c>
      <c r="B28" s="73" t="s">
        <v>125</v>
      </c>
      <c r="C28" s="109">
        <v>592.52</v>
      </c>
      <c r="D28" s="100">
        <v>434.63</v>
      </c>
      <c r="E28" s="100">
        <v>362.8</v>
      </c>
      <c r="F28" s="100">
        <v>362.51</v>
      </c>
      <c r="G28" s="110">
        <v>474.13</v>
      </c>
      <c r="H28" s="109">
        <v>112.58</v>
      </c>
      <c r="I28" s="100">
        <v>179.01</v>
      </c>
      <c r="J28" s="100">
        <v>203.35</v>
      </c>
      <c r="K28" s="100">
        <v>246.71</v>
      </c>
      <c r="L28" s="110">
        <v>415.73</v>
      </c>
      <c r="M28" s="109">
        <v>43.66</v>
      </c>
      <c r="N28" s="100">
        <v>56.57</v>
      </c>
      <c r="O28" s="100">
        <v>49.89</v>
      </c>
      <c r="P28" s="100">
        <v>70.760000000000005</v>
      </c>
      <c r="Q28" s="110">
        <v>80.34</v>
      </c>
      <c r="R28" s="109">
        <v>0.4</v>
      </c>
      <c r="S28" s="100">
        <v>1.39</v>
      </c>
      <c r="T28" s="100">
        <v>2.14</v>
      </c>
      <c r="U28" s="100">
        <v>1.48</v>
      </c>
      <c r="V28" s="110">
        <v>2.1800000000000002</v>
      </c>
      <c r="W28" s="109">
        <v>23.51</v>
      </c>
      <c r="X28" s="100">
        <v>45.5</v>
      </c>
      <c r="Y28" s="100">
        <v>42.28</v>
      </c>
      <c r="Z28" s="100">
        <v>54.49</v>
      </c>
      <c r="AA28" s="110">
        <v>62.58</v>
      </c>
      <c r="AB28" s="109">
        <v>29.62</v>
      </c>
      <c r="AC28" s="100">
        <v>77.510000000000005</v>
      </c>
      <c r="AD28" s="100">
        <v>33.51</v>
      </c>
      <c r="AE28" s="100">
        <v>44.3</v>
      </c>
      <c r="AF28" s="110">
        <v>13.67</v>
      </c>
      <c r="AG28" s="109">
        <v>802.29</v>
      </c>
      <c r="AH28" s="100">
        <v>794.61</v>
      </c>
      <c r="AI28" s="100">
        <v>693.97</v>
      </c>
      <c r="AJ28" s="100">
        <v>780.25</v>
      </c>
      <c r="AK28" s="110">
        <v>1048.6300000000001</v>
      </c>
      <c r="AL28" s="109">
        <v>9.5</v>
      </c>
      <c r="AM28" s="100">
        <v>8.48</v>
      </c>
      <c r="AN28" s="100">
        <v>10.97</v>
      </c>
      <c r="AO28" s="100">
        <v>12.54</v>
      </c>
      <c r="AP28" s="110">
        <v>12.8</v>
      </c>
      <c r="AQ28" s="109">
        <v>2.76</v>
      </c>
      <c r="AR28" s="100">
        <v>3.31</v>
      </c>
      <c r="AS28" s="100">
        <v>3.37</v>
      </c>
      <c r="AT28" s="100">
        <v>4.5199999999999996</v>
      </c>
      <c r="AU28" s="110">
        <v>1.8</v>
      </c>
      <c r="AV28" s="109">
        <v>1.28</v>
      </c>
      <c r="AW28" s="100">
        <v>8.16</v>
      </c>
      <c r="AX28" s="100">
        <v>1.58</v>
      </c>
      <c r="AY28" s="100">
        <v>1.97</v>
      </c>
      <c r="AZ28" s="110">
        <v>0.15</v>
      </c>
      <c r="BA28" s="109">
        <v>2.37</v>
      </c>
      <c r="BB28" s="100">
        <v>29.73</v>
      </c>
      <c r="BC28" s="100">
        <v>24.68</v>
      </c>
      <c r="BD28" s="100">
        <v>18.57</v>
      </c>
      <c r="BE28" s="110">
        <v>8.1199999999999992</v>
      </c>
    </row>
    <row r="29" spans="1:57" ht="18" customHeight="1">
      <c r="A29" s="72">
        <v>20</v>
      </c>
      <c r="B29" s="58" t="s">
        <v>94</v>
      </c>
      <c r="C29" s="107">
        <v>227.41</v>
      </c>
      <c r="D29" s="99">
        <v>179.36</v>
      </c>
      <c r="E29" s="99">
        <v>186.87</v>
      </c>
      <c r="F29" s="99">
        <v>189.17</v>
      </c>
      <c r="G29" s="108">
        <v>176.15</v>
      </c>
      <c r="H29" s="107">
        <v>46.85</v>
      </c>
      <c r="I29" s="99">
        <v>76.75</v>
      </c>
      <c r="J29" s="99">
        <v>101.76</v>
      </c>
      <c r="K29" s="99">
        <v>126.93</v>
      </c>
      <c r="L29" s="108">
        <v>156.69999999999999</v>
      </c>
      <c r="M29" s="107">
        <v>28.44</v>
      </c>
      <c r="N29" s="99">
        <v>29.33</v>
      </c>
      <c r="O29" s="99">
        <v>29.91</v>
      </c>
      <c r="P29" s="99">
        <v>31.03</v>
      </c>
      <c r="Q29" s="108">
        <v>29.48</v>
      </c>
      <c r="R29" s="107">
        <v>0.23</v>
      </c>
      <c r="S29" s="99">
        <v>0.15</v>
      </c>
      <c r="T29" s="99">
        <v>0.15</v>
      </c>
      <c r="U29" s="99">
        <v>0.28999999999999998</v>
      </c>
      <c r="V29" s="108">
        <v>0.23</v>
      </c>
      <c r="W29" s="107">
        <v>14.51</v>
      </c>
      <c r="X29" s="99">
        <v>16.45</v>
      </c>
      <c r="Y29" s="99">
        <v>18.09</v>
      </c>
      <c r="Z29" s="99">
        <v>19.100000000000001</v>
      </c>
      <c r="AA29" s="108">
        <v>16.690000000000001</v>
      </c>
      <c r="AB29" s="107">
        <v>15.02</v>
      </c>
      <c r="AC29" s="99">
        <v>29.05</v>
      </c>
      <c r="AD29" s="99">
        <v>26.69</v>
      </c>
      <c r="AE29" s="99">
        <v>25.47</v>
      </c>
      <c r="AF29" s="108">
        <v>30.81</v>
      </c>
      <c r="AG29" s="107">
        <v>332.46</v>
      </c>
      <c r="AH29" s="99">
        <v>331.09</v>
      </c>
      <c r="AI29" s="99">
        <v>363.47</v>
      </c>
      <c r="AJ29" s="99">
        <v>391.99</v>
      </c>
      <c r="AK29" s="108">
        <v>410.06</v>
      </c>
      <c r="AL29" s="107">
        <v>15.52</v>
      </c>
      <c r="AM29" s="99">
        <v>14.97</v>
      </c>
      <c r="AN29" s="99">
        <v>14.85</v>
      </c>
      <c r="AO29" s="99">
        <v>20</v>
      </c>
      <c r="AP29" s="108">
        <v>16.579999999999998</v>
      </c>
      <c r="AQ29" s="107">
        <v>2.58</v>
      </c>
      <c r="AR29" s="99">
        <v>2.11</v>
      </c>
      <c r="AS29" s="99">
        <v>2.13</v>
      </c>
      <c r="AT29" s="99">
        <v>1.56</v>
      </c>
      <c r="AU29" s="108">
        <v>2.0699999999999998</v>
      </c>
      <c r="AV29" s="107">
        <v>0.27</v>
      </c>
      <c r="AW29" s="99">
        <v>0.25</v>
      </c>
      <c r="AX29" s="99">
        <v>0.2</v>
      </c>
      <c r="AY29" s="99">
        <v>0.18</v>
      </c>
      <c r="AZ29" s="108">
        <v>0.23</v>
      </c>
      <c r="BA29" s="107">
        <v>7.87</v>
      </c>
      <c r="BB29" s="99">
        <v>6.08</v>
      </c>
      <c r="BC29" s="99">
        <v>7.66</v>
      </c>
      <c r="BD29" s="99">
        <v>5.6</v>
      </c>
      <c r="BE29" s="108">
        <v>4.5999999999999996</v>
      </c>
    </row>
    <row r="30" spans="1:57" ht="18" customHeight="1">
      <c r="A30" s="74">
        <v>21</v>
      </c>
      <c r="B30" s="75" t="s">
        <v>4</v>
      </c>
      <c r="C30" s="111">
        <v>1556.3</v>
      </c>
      <c r="D30" s="103">
        <v>1221.4499999999971</v>
      </c>
      <c r="E30" s="101">
        <f>48113.15-46908.4</f>
        <v>1204.75</v>
      </c>
      <c r="F30" s="101">
        <v>1223.7400000000052</v>
      </c>
      <c r="G30" s="112">
        <v>1192.1899999999951</v>
      </c>
      <c r="H30" s="111">
        <v>307</v>
      </c>
      <c r="I30" s="103">
        <v>506.54000000000451</v>
      </c>
      <c r="J30" s="101">
        <f>26226.23-25567.84</f>
        <v>658.38999999999942</v>
      </c>
      <c r="K30" s="101">
        <v>844.70000000000437</v>
      </c>
      <c r="L30" s="112">
        <v>1036.6800000000076</v>
      </c>
      <c r="M30" s="111">
        <v>175.87</v>
      </c>
      <c r="N30" s="103">
        <v>191.48000000000047</v>
      </c>
      <c r="O30" s="101">
        <f>5478.47-5337.11</f>
        <v>141.36000000000058</v>
      </c>
      <c r="P30" s="101">
        <v>189.13999999999942</v>
      </c>
      <c r="Q30" s="112">
        <v>189.53999999999996</v>
      </c>
      <c r="R30" s="111">
        <v>18.739999999999998</v>
      </c>
      <c r="S30" s="103">
        <v>10.629999999999654</v>
      </c>
      <c r="T30" s="101">
        <f>1222.02-1215.91</f>
        <v>6.1099999999999</v>
      </c>
      <c r="U30" s="101">
        <v>4.6600000000000819</v>
      </c>
      <c r="V30" s="112">
        <v>5.0199999999999818</v>
      </c>
      <c r="W30" s="111">
        <v>108.91</v>
      </c>
      <c r="X30" s="103">
        <v>124.50000000000045</v>
      </c>
      <c r="Y30" s="101">
        <f>4369.52-4233.77</f>
        <v>135.75</v>
      </c>
      <c r="Z30" s="101">
        <v>148.20999999999913</v>
      </c>
      <c r="AA30" s="112">
        <v>159.10000000000127</v>
      </c>
      <c r="AB30" s="111">
        <v>102.07</v>
      </c>
      <c r="AC30" s="103">
        <v>154.04999999999927</v>
      </c>
      <c r="AD30" s="101">
        <f>6855.49-6719.69</f>
        <v>135.80000000000018</v>
      </c>
      <c r="AE30" s="101">
        <v>162.20000000000255</v>
      </c>
      <c r="AF30" s="112">
        <v>156.23999999999978</v>
      </c>
      <c r="AG30" s="111">
        <v>2274.6999999999998</v>
      </c>
      <c r="AH30" s="103">
        <v>2208.7600000000002</v>
      </c>
      <c r="AI30" s="101">
        <f>92264.88-89930.98</f>
        <v>2333.9000000000087</v>
      </c>
      <c r="AJ30" s="101">
        <v>2572.6499999999942</v>
      </c>
      <c r="AK30" s="112">
        <v>2738.769999999975</v>
      </c>
      <c r="AL30" s="111">
        <v>165.09</v>
      </c>
      <c r="AM30" s="103">
        <v>189.86999999999989</v>
      </c>
      <c r="AN30" s="101">
        <f>3284.6-3078.79</f>
        <v>205.80999999999995</v>
      </c>
      <c r="AO30" s="101">
        <v>193.47000000000071</v>
      </c>
      <c r="AP30" s="112">
        <v>188.19000000000005</v>
      </c>
      <c r="AQ30" s="111">
        <v>14.97</v>
      </c>
      <c r="AR30" s="103">
        <v>13.950000000000273</v>
      </c>
      <c r="AS30" s="101">
        <f>1481.47-1467.48</f>
        <v>13.990000000000009</v>
      </c>
      <c r="AT30" s="101">
        <v>12.389999999999873</v>
      </c>
      <c r="AU30" s="112">
        <v>11.700000000000273</v>
      </c>
      <c r="AV30" s="111">
        <v>6.77</v>
      </c>
      <c r="AW30" s="103">
        <v>8.0900000000000034</v>
      </c>
      <c r="AX30" s="101">
        <f>66-58.83</f>
        <v>7.1700000000000017</v>
      </c>
      <c r="AY30" s="101">
        <v>8.9599999999999937</v>
      </c>
      <c r="AZ30" s="112">
        <v>8.7100000000000009</v>
      </c>
      <c r="BA30" s="111">
        <v>61.76</v>
      </c>
      <c r="BB30" s="103">
        <v>54.900000000000091</v>
      </c>
      <c r="BC30" s="101">
        <f>1358.62-1304.09</f>
        <v>54.529999999999973</v>
      </c>
      <c r="BD30" s="101">
        <v>69.210000000000264</v>
      </c>
      <c r="BE30" s="112">
        <v>74.040000000000191</v>
      </c>
    </row>
    <row r="31" spans="1:57" ht="18" customHeight="1">
      <c r="A31" s="68"/>
      <c r="B31" s="71" t="s">
        <v>19</v>
      </c>
      <c r="C31" s="113">
        <v>59623.22</v>
      </c>
      <c r="D31" s="102">
        <v>48575.18</v>
      </c>
      <c r="E31" s="102">
        <f>SUM(E10:E30)</f>
        <v>48113.15</v>
      </c>
      <c r="F31" s="102">
        <v>50392.41</v>
      </c>
      <c r="G31" s="114">
        <v>52747.58</v>
      </c>
      <c r="H31" s="113">
        <v>11689.3</v>
      </c>
      <c r="I31" s="102">
        <v>19663.52</v>
      </c>
      <c r="J31" s="102">
        <f>SUM(J10:J30)</f>
        <v>26226.229999999992</v>
      </c>
      <c r="K31" s="102">
        <v>32740.07</v>
      </c>
      <c r="L31" s="114">
        <v>46315.42</v>
      </c>
      <c r="M31" s="113">
        <v>5183.43</v>
      </c>
      <c r="N31" s="102">
        <v>5479.36</v>
      </c>
      <c r="O31" s="102">
        <f>SUM(O10:O30)</f>
        <v>5478.4700000000012</v>
      </c>
      <c r="P31" s="102">
        <v>5560.38</v>
      </c>
      <c r="Q31" s="114">
        <v>5755.33</v>
      </c>
      <c r="R31" s="113">
        <v>881.24</v>
      </c>
      <c r="S31" s="102">
        <v>1203.82</v>
      </c>
      <c r="T31" s="102">
        <f>SUM(T10:T30)</f>
        <v>1222.0200000000007</v>
      </c>
      <c r="U31" s="102">
        <v>1595.06</v>
      </c>
      <c r="V31" s="114">
        <v>1741.89</v>
      </c>
      <c r="W31" s="113">
        <v>3334.65</v>
      </c>
      <c r="X31" s="102">
        <v>4076.44</v>
      </c>
      <c r="Y31" s="102">
        <f>SUM(Y10:Y30)</f>
        <v>4369.5199999999995</v>
      </c>
      <c r="Z31" s="102">
        <v>5004.9399999999996</v>
      </c>
      <c r="AA31" s="114">
        <v>5332.34</v>
      </c>
      <c r="AB31" s="113">
        <v>6626.41</v>
      </c>
      <c r="AC31" s="102">
        <v>6965.18</v>
      </c>
      <c r="AD31" s="102">
        <f>SUM(AD10:AD30)</f>
        <v>6855.49</v>
      </c>
      <c r="AE31" s="102">
        <v>9466.85</v>
      </c>
      <c r="AF31" s="114">
        <v>11394.22</v>
      </c>
      <c r="AG31" s="113">
        <v>87338.25</v>
      </c>
      <c r="AH31" s="102">
        <f>SUM(AH10:AH30)</f>
        <v>85963.5</v>
      </c>
      <c r="AI31" s="102">
        <f>SUM(AI10:AI30)</f>
        <v>92264.880000000019</v>
      </c>
      <c r="AJ31" s="102">
        <v>104759.71</v>
      </c>
      <c r="AK31" s="114">
        <v>123286.78</v>
      </c>
      <c r="AL31" s="113">
        <v>2489.4499999999998</v>
      </c>
      <c r="AM31" s="102">
        <v>2896.5</v>
      </c>
      <c r="AN31" s="102">
        <f>SUM(AN10:AN30)</f>
        <v>3284.6000000000004</v>
      </c>
      <c r="AO31" s="102">
        <v>3364.11</v>
      </c>
      <c r="AP31" s="114">
        <v>3306.99</v>
      </c>
      <c r="AQ31" s="113">
        <v>1666.04</v>
      </c>
      <c r="AR31" s="102">
        <v>1512.91</v>
      </c>
      <c r="AS31" s="102">
        <f>SUM(AS10:AS30)</f>
        <v>1481.47</v>
      </c>
      <c r="AT31" s="102">
        <v>1719.36</v>
      </c>
      <c r="AU31" s="114">
        <v>2053.5500000000002</v>
      </c>
      <c r="AV31" s="113">
        <v>69.84</v>
      </c>
      <c r="AW31" s="102">
        <v>80.28</v>
      </c>
      <c r="AX31" s="102">
        <f>SUM(AX10:AX30)</f>
        <v>66</v>
      </c>
      <c r="AY31" s="102">
        <v>52.28</v>
      </c>
      <c r="AZ31" s="114">
        <v>45.67</v>
      </c>
      <c r="BA31" s="113">
        <v>1301.52</v>
      </c>
      <c r="BB31" s="102">
        <v>1348.82</v>
      </c>
      <c r="BC31" s="102">
        <f>SUM(BC10:BC30)</f>
        <v>1358.6200000000001</v>
      </c>
      <c r="BD31" s="102">
        <v>1804.7</v>
      </c>
      <c r="BE31" s="114">
        <v>2019.54</v>
      </c>
    </row>
    <row r="32" spans="1:57" ht="17.25" customHeight="1">
      <c r="A32" s="69"/>
      <c r="B32" s="50"/>
      <c r="C32" s="60" t="s">
        <v>20</v>
      </c>
      <c r="D32" s="61"/>
      <c r="E32" s="60"/>
      <c r="F32" s="60"/>
      <c r="G32" s="60"/>
      <c r="H32" s="60"/>
      <c r="I32" s="60"/>
      <c r="J32" s="61"/>
      <c r="K32" s="61"/>
      <c r="L32" s="61"/>
      <c r="M32" s="42"/>
      <c r="N32" s="42"/>
      <c r="O32" s="42"/>
      <c r="P32" s="42"/>
      <c r="Q32" s="42"/>
      <c r="R32" s="60" t="s">
        <v>20</v>
      </c>
      <c r="S32" s="42"/>
      <c r="T32" s="42"/>
      <c r="U32" s="42"/>
      <c r="V32" s="42"/>
      <c r="W32" s="42"/>
      <c r="X32" s="42"/>
      <c r="Y32" s="42"/>
      <c r="Z32" s="42"/>
      <c r="AA32" s="42"/>
      <c r="AB32" s="60"/>
      <c r="AC32" s="42"/>
      <c r="AD32" s="42"/>
      <c r="AE32" s="42"/>
      <c r="AF32" s="42"/>
      <c r="AG32" s="60" t="s">
        <v>20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60"/>
      <c r="AR32" s="42"/>
      <c r="AS32" s="42"/>
      <c r="AT32" s="42"/>
      <c r="AU32" s="42"/>
      <c r="AV32" s="60" t="s">
        <v>20</v>
      </c>
      <c r="AW32" s="42"/>
      <c r="AX32" s="42"/>
      <c r="AY32" s="42"/>
      <c r="AZ32" s="42"/>
      <c r="BA32" s="42"/>
      <c r="BB32" s="62"/>
      <c r="BC32" s="42"/>
      <c r="BD32" s="42"/>
      <c r="BE32" s="42"/>
    </row>
    <row r="33" spans="1:57">
      <c r="A33" s="69"/>
      <c r="B33" s="48"/>
      <c r="C33" s="48" t="s">
        <v>39</v>
      </c>
      <c r="D33" s="48"/>
      <c r="E33" s="48"/>
      <c r="F33" s="48"/>
      <c r="G33" s="4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8" t="s">
        <v>39</v>
      </c>
      <c r="S33" s="42"/>
      <c r="T33" s="42"/>
      <c r="U33" s="42"/>
      <c r="V33" s="42"/>
      <c r="W33" s="42"/>
      <c r="X33" s="42"/>
      <c r="Y33" s="42"/>
      <c r="Z33" s="42"/>
      <c r="AA33" s="42"/>
      <c r="AB33" s="48"/>
      <c r="AC33" s="42"/>
      <c r="AD33" s="42"/>
      <c r="AE33" s="42"/>
      <c r="AF33" s="42"/>
      <c r="AG33" s="48" t="s">
        <v>39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8"/>
      <c r="AR33" s="42"/>
      <c r="AS33" s="42"/>
      <c r="AT33" s="42"/>
      <c r="AU33" s="42"/>
      <c r="AV33" s="48" t="s">
        <v>39</v>
      </c>
      <c r="AW33" s="42"/>
      <c r="AX33" s="42"/>
      <c r="AY33" s="42"/>
      <c r="AZ33" s="42"/>
      <c r="BA33" s="42"/>
      <c r="BB33" s="62"/>
      <c r="BC33" s="42"/>
      <c r="BD33" s="42"/>
      <c r="BE33" s="42"/>
    </row>
    <row r="34" spans="1:57">
      <c r="A34" s="69"/>
      <c r="B34" s="48"/>
      <c r="C34" s="48" t="s">
        <v>40</v>
      </c>
      <c r="D34" s="48"/>
      <c r="E34" s="48"/>
      <c r="F34" s="48"/>
      <c r="G34" s="4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8" t="s">
        <v>40</v>
      </c>
      <c r="S34" s="42"/>
      <c r="T34" s="42"/>
      <c r="U34" s="42"/>
      <c r="V34" s="42"/>
      <c r="W34" s="42"/>
      <c r="X34" s="42"/>
      <c r="Y34" s="42"/>
      <c r="Z34" s="42"/>
      <c r="AA34" s="42"/>
      <c r="AB34" s="48"/>
      <c r="AC34" s="42"/>
      <c r="AD34" s="42"/>
      <c r="AE34" s="42"/>
      <c r="AF34" s="42"/>
      <c r="AG34" s="48" t="s">
        <v>40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8"/>
      <c r="AR34" s="42"/>
      <c r="AS34" s="42"/>
      <c r="AT34" s="42"/>
      <c r="AU34" s="42"/>
      <c r="AV34" s="48" t="s">
        <v>40</v>
      </c>
      <c r="AW34" s="42"/>
      <c r="AX34" s="42"/>
      <c r="AY34" s="42"/>
      <c r="AZ34" s="42"/>
      <c r="BA34" s="42"/>
      <c r="BB34" s="62"/>
      <c r="BC34" s="42"/>
      <c r="BD34" s="42"/>
      <c r="BE34" s="42"/>
    </row>
    <row r="35" spans="1:57" ht="15.75" thickBot="1">
      <c r="A35" s="70"/>
      <c r="B35" s="76"/>
      <c r="C35" s="77"/>
      <c r="D35" s="76"/>
      <c r="E35" s="76"/>
      <c r="F35" s="76"/>
      <c r="G35" s="76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77"/>
      <c r="S35" s="63"/>
      <c r="T35" s="63"/>
      <c r="U35" s="63"/>
      <c r="V35" s="63"/>
      <c r="W35" s="63"/>
      <c r="X35" s="63"/>
      <c r="Y35" s="63"/>
      <c r="Z35" s="63"/>
      <c r="AA35" s="63"/>
      <c r="AB35" s="76"/>
      <c r="AC35" s="63"/>
      <c r="AD35" s="63"/>
      <c r="AE35" s="63"/>
      <c r="AF35" s="63"/>
      <c r="AG35" s="77"/>
      <c r="AH35" s="63"/>
      <c r="AI35" s="63"/>
      <c r="AJ35" s="63"/>
      <c r="AK35" s="63"/>
      <c r="AL35" s="63"/>
      <c r="AM35" s="63"/>
      <c r="AN35" s="63"/>
      <c r="AO35" s="63"/>
      <c r="AP35" s="63"/>
      <c r="AQ35" s="76"/>
      <c r="AR35" s="63"/>
      <c r="AS35" s="63"/>
      <c r="AT35" s="63"/>
      <c r="AU35" s="63"/>
      <c r="AV35" s="77"/>
      <c r="AW35" s="63"/>
      <c r="AX35" s="63"/>
      <c r="AY35" s="63"/>
      <c r="AZ35" s="63"/>
      <c r="BA35" s="63"/>
      <c r="BB35" s="64"/>
      <c r="BC35" s="63"/>
      <c r="BD35" s="63"/>
      <c r="BE35" s="42"/>
    </row>
    <row r="36" spans="1:57">
      <c r="A36" s="78"/>
      <c r="B36" s="38"/>
      <c r="C36" s="35"/>
      <c r="D36" s="35"/>
      <c r="E36" s="35"/>
      <c r="F36" s="35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5"/>
      <c r="AW36" s="36"/>
      <c r="AX36" s="36"/>
      <c r="AY36" s="36"/>
      <c r="AZ36" s="36"/>
      <c r="BA36" s="36"/>
      <c r="BB36" s="37"/>
      <c r="BC36" s="36"/>
      <c r="BD36" s="36"/>
    </row>
    <row r="37" spans="1:57">
      <c r="A37" s="59"/>
      <c r="B37" s="38"/>
      <c r="C37" s="35"/>
      <c r="D37" s="35"/>
      <c r="E37" s="35"/>
      <c r="F37" s="35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7"/>
      <c r="BC37" s="36"/>
      <c r="BD37" s="36"/>
    </row>
    <row r="38" spans="1:57">
      <c r="A38" s="59"/>
      <c r="B38" s="38"/>
      <c r="C38" s="35"/>
      <c r="D38" s="35"/>
      <c r="E38" s="35"/>
      <c r="F38" s="35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C38" s="36"/>
      <c r="BD38" s="36"/>
    </row>
    <row r="39" spans="1:57">
      <c r="A39" s="59"/>
      <c r="B39" s="38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/>
      <c r="BC39" s="36"/>
      <c r="BD39" s="36"/>
    </row>
    <row r="40" spans="1:57">
      <c r="A40" s="59"/>
      <c r="B40" s="38"/>
      <c r="C40" s="35"/>
      <c r="D40" s="35"/>
      <c r="E40" s="35"/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/>
      <c r="BC40" s="36"/>
      <c r="BD40" s="36"/>
    </row>
    <row r="41" spans="1:5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</sheetData>
  <mergeCells count="21">
    <mergeCell ref="AV7:AZ7"/>
    <mergeCell ref="BA7:BE7"/>
    <mergeCell ref="W7:AA7"/>
    <mergeCell ref="AB7:AF7"/>
    <mergeCell ref="AG7:AK7"/>
    <mergeCell ref="AL7:AP7"/>
    <mergeCell ref="AQ7:AU7"/>
    <mergeCell ref="AV4:BD4"/>
    <mergeCell ref="C4:P4"/>
    <mergeCell ref="C2:P2"/>
    <mergeCell ref="R2:AE2"/>
    <mergeCell ref="R4:AE4"/>
    <mergeCell ref="AG2:AT2"/>
    <mergeCell ref="AG4:AT4"/>
    <mergeCell ref="AV2:BD2"/>
    <mergeCell ref="R7:V7"/>
    <mergeCell ref="C7:G7"/>
    <mergeCell ref="A7:A8"/>
    <mergeCell ref="B7:B8"/>
    <mergeCell ref="H7:L7"/>
    <mergeCell ref="M7:Q7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3" manualBreakCount="3">
    <brk id="17" max="35" man="1"/>
    <brk id="32" max="35" man="1"/>
    <brk id="47" max="35" man="1"/>
  </colBreaks>
  <ignoredErrors>
    <ignoredError sqref="C9:G9 J9:BE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5:Z112"/>
  <sheetViews>
    <sheetView topLeftCell="A98" workbookViewId="0">
      <selection activeCell="G110" sqref="G110"/>
    </sheetView>
  </sheetViews>
  <sheetFormatPr defaultRowHeight="15"/>
  <cols>
    <col min="2" max="2" width="18" customWidth="1"/>
    <col min="4" max="4" width="27.140625" customWidth="1"/>
  </cols>
  <sheetData>
    <row r="5" spans="1:15">
      <c r="C5">
        <v>1</v>
      </c>
      <c r="D5" t="s">
        <v>129</v>
      </c>
      <c r="E5">
        <v>1.52</v>
      </c>
      <c r="F5">
        <v>1.35</v>
      </c>
      <c r="G5">
        <v>0.24</v>
      </c>
      <c r="H5">
        <v>0</v>
      </c>
      <c r="I5">
        <v>0.12</v>
      </c>
      <c r="J5">
        <v>0.19</v>
      </c>
      <c r="K5">
        <v>3.42</v>
      </c>
      <c r="L5">
        <v>0.49</v>
      </c>
      <c r="M5">
        <v>0.01</v>
      </c>
      <c r="N5">
        <v>0.01</v>
      </c>
      <c r="O5">
        <v>0.09</v>
      </c>
    </row>
    <row r="6" spans="1:15">
      <c r="C6">
        <v>2</v>
      </c>
      <c r="D6" t="s">
        <v>130</v>
      </c>
      <c r="E6">
        <v>92.64</v>
      </c>
      <c r="F6">
        <v>81.31</v>
      </c>
      <c r="G6">
        <v>16.54</v>
      </c>
      <c r="H6">
        <v>0.21</v>
      </c>
      <c r="I6">
        <v>8.82</v>
      </c>
      <c r="J6">
        <v>10.84</v>
      </c>
      <c r="K6">
        <v>210.36</v>
      </c>
      <c r="L6">
        <v>10.77</v>
      </c>
      <c r="M6">
        <v>0.98</v>
      </c>
      <c r="N6">
        <v>0.8</v>
      </c>
      <c r="O6">
        <v>2.87</v>
      </c>
    </row>
    <row r="7" spans="1:15">
      <c r="C7">
        <v>3</v>
      </c>
      <c r="D7" t="s">
        <v>131</v>
      </c>
      <c r="E7">
        <v>54.08</v>
      </c>
      <c r="F7">
        <v>46.75</v>
      </c>
      <c r="G7">
        <v>6.47</v>
      </c>
      <c r="H7">
        <v>1.4</v>
      </c>
      <c r="I7">
        <v>7</v>
      </c>
      <c r="J7">
        <v>6.42</v>
      </c>
      <c r="K7">
        <v>122.12</v>
      </c>
      <c r="L7">
        <v>4.03</v>
      </c>
      <c r="M7">
        <v>0.89</v>
      </c>
      <c r="N7">
        <v>0.32</v>
      </c>
      <c r="O7">
        <v>5.21</v>
      </c>
    </row>
    <row r="8" spans="1:15">
      <c r="A8" s="72">
        <v>1</v>
      </c>
      <c r="B8" s="58" t="s">
        <v>116</v>
      </c>
      <c r="C8">
        <v>4</v>
      </c>
      <c r="D8" t="s">
        <v>132</v>
      </c>
      <c r="E8">
        <v>923.6</v>
      </c>
      <c r="F8">
        <v>768.91</v>
      </c>
      <c r="G8">
        <v>94.4</v>
      </c>
      <c r="H8">
        <v>33.01</v>
      </c>
      <c r="I8">
        <v>96.19</v>
      </c>
      <c r="J8">
        <v>438.53</v>
      </c>
      <c r="K8">
        <v>2354.64</v>
      </c>
      <c r="L8">
        <v>46.84</v>
      </c>
      <c r="M8">
        <v>0</v>
      </c>
      <c r="N8">
        <v>0.43</v>
      </c>
      <c r="O8">
        <v>48.08</v>
      </c>
    </row>
    <row r="9" spans="1:15">
      <c r="C9">
        <v>5</v>
      </c>
      <c r="D9" t="s">
        <v>133</v>
      </c>
      <c r="E9">
        <v>4.0999999999999996</v>
      </c>
      <c r="F9">
        <v>3.6</v>
      </c>
      <c r="G9">
        <v>0.8</v>
      </c>
      <c r="H9">
        <v>0.01</v>
      </c>
      <c r="I9">
        <v>0.62</v>
      </c>
      <c r="J9">
        <v>0.28000000000000003</v>
      </c>
      <c r="K9">
        <v>9.41</v>
      </c>
      <c r="L9">
        <v>0.6</v>
      </c>
      <c r="M9">
        <v>0.02</v>
      </c>
      <c r="N9">
        <v>0.01</v>
      </c>
      <c r="O9">
        <v>0.75</v>
      </c>
    </row>
    <row r="10" spans="1:15">
      <c r="A10" s="86"/>
      <c r="B10" s="87"/>
      <c r="C10">
        <v>6</v>
      </c>
      <c r="D10" t="s">
        <v>134</v>
      </c>
      <c r="E10">
        <v>6.01</v>
      </c>
      <c r="F10">
        <v>5.23</v>
      </c>
      <c r="G10">
        <v>1.07</v>
      </c>
      <c r="H10">
        <v>0</v>
      </c>
      <c r="I10">
        <v>0.72</v>
      </c>
      <c r="J10">
        <v>0.61</v>
      </c>
      <c r="K10">
        <v>13.64</v>
      </c>
      <c r="L10">
        <v>2.0299999999999998</v>
      </c>
      <c r="M10">
        <v>0.05</v>
      </c>
      <c r="N10">
        <v>0.02</v>
      </c>
      <c r="O10">
        <v>0.34</v>
      </c>
    </row>
    <row r="11" spans="1:15">
      <c r="C11">
        <v>7</v>
      </c>
      <c r="D11" t="s">
        <v>135</v>
      </c>
      <c r="E11">
        <v>8.9499999999999993</v>
      </c>
      <c r="F11">
        <v>7.39</v>
      </c>
      <c r="G11">
        <v>1.03</v>
      </c>
      <c r="H11">
        <v>0.09</v>
      </c>
      <c r="I11">
        <v>1.33</v>
      </c>
      <c r="J11">
        <v>1.18</v>
      </c>
      <c r="K11">
        <v>19.97</v>
      </c>
      <c r="L11">
        <v>0</v>
      </c>
      <c r="M11">
        <v>7.0000000000000007E-2</v>
      </c>
      <c r="N11">
        <v>0.12</v>
      </c>
      <c r="O11">
        <v>0.04</v>
      </c>
    </row>
    <row r="12" spans="1:15">
      <c r="C12">
        <v>8</v>
      </c>
      <c r="D12" t="s">
        <v>136</v>
      </c>
      <c r="E12">
        <v>8.18</v>
      </c>
      <c r="F12">
        <v>6.78</v>
      </c>
      <c r="G12">
        <v>1.2</v>
      </c>
      <c r="H12">
        <v>0.04</v>
      </c>
      <c r="I12">
        <v>1.27</v>
      </c>
      <c r="J12">
        <v>1.58</v>
      </c>
      <c r="K12">
        <v>19.05</v>
      </c>
      <c r="L12">
        <v>1.54</v>
      </c>
      <c r="M12">
        <v>0.06</v>
      </c>
      <c r="N12">
        <v>0.06</v>
      </c>
      <c r="O12">
        <v>0.46</v>
      </c>
    </row>
    <row r="13" spans="1:15">
      <c r="C13">
        <v>9</v>
      </c>
      <c r="D13" t="s">
        <v>137</v>
      </c>
      <c r="E13">
        <v>29.76</v>
      </c>
      <c r="F13">
        <v>26.13</v>
      </c>
      <c r="G13">
        <v>4.7699999999999996</v>
      </c>
      <c r="H13">
        <v>0.02</v>
      </c>
      <c r="I13">
        <v>4.6500000000000004</v>
      </c>
      <c r="J13">
        <v>1.05</v>
      </c>
      <c r="K13">
        <v>66.38</v>
      </c>
      <c r="L13">
        <v>4.47</v>
      </c>
      <c r="M13">
        <v>0.23</v>
      </c>
      <c r="N13">
        <v>0.05</v>
      </c>
      <c r="O13">
        <v>0.08</v>
      </c>
    </row>
    <row r="14" spans="1:15">
      <c r="C14">
        <v>10</v>
      </c>
      <c r="D14" t="s">
        <v>138</v>
      </c>
      <c r="E14">
        <v>7.52</v>
      </c>
      <c r="F14">
        <v>6.4</v>
      </c>
      <c r="G14">
        <v>1.36</v>
      </c>
      <c r="H14">
        <v>0.02</v>
      </c>
      <c r="I14">
        <v>1.1299999999999999</v>
      </c>
      <c r="J14">
        <v>1.02</v>
      </c>
      <c r="K14">
        <v>17.45</v>
      </c>
      <c r="L14">
        <v>1.8</v>
      </c>
      <c r="M14">
        <v>0.15</v>
      </c>
      <c r="N14">
        <v>0.11</v>
      </c>
      <c r="O14">
        <v>0.68</v>
      </c>
    </row>
    <row r="15" spans="1:15">
      <c r="A15" s="72">
        <v>2</v>
      </c>
      <c r="B15" s="58" t="s">
        <v>117</v>
      </c>
      <c r="C15">
        <v>11</v>
      </c>
      <c r="D15" t="s">
        <v>139</v>
      </c>
      <c r="E15">
        <v>146.36000000000001</v>
      </c>
      <c r="F15">
        <v>117.66</v>
      </c>
      <c r="G15">
        <v>31.44</v>
      </c>
      <c r="H15">
        <v>0.27</v>
      </c>
      <c r="I15">
        <v>19.03</v>
      </c>
      <c r="J15">
        <v>24.52</v>
      </c>
      <c r="K15">
        <v>339.28</v>
      </c>
      <c r="L15">
        <v>22.3</v>
      </c>
      <c r="M15">
        <v>1.62</v>
      </c>
      <c r="N15">
        <v>0.21</v>
      </c>
      <c r="O15">
        <v>1.1499999999999999</v>
      </c>
    </row>
    <row r="16" spans="1:15">
      <c r="C16">
        <v>12</v>
      </c>
      <c r="D16" t="s">
        <v>140</v>
      </c>
      <c r="E16">
        <v>20.97</v>
      </c>
      <c r="F16">
        <v>18.48</v>
      </c>
      <c r="G16">
        <v>4.12</v>
      </c>
      <c r="H16">
        <v>0.03</v>
      </c>
      <c r="I16">
        <v>3.96</v>
      </c>
      <c r="J16">
        <v>2.48</v>
      </c>
      <c r="K16">
        <v>50.04</v>
      </c>
      <c r="L16">
        <v>1.98</v>
      </c>
      <c r="M16">
        <v>0.22</v>
      </c>
      <c r="N16">
        <v>0.03</v>
      </c>
      <c r="O16">
        <v>1.98</v>
      </c>
    </row>
    <row r="17" spans="1:15">
      <c r="C17">
        <v>13</v>
      </c>
      <c r="D17" t="s">
        <v>141</v>
      </c>
      <c r="E17">
        <v>38.54</v>
      </c>
      <c r="F17">
        <v>33.909999999999997</v>
      </c>
      <c r="G17">
        <v>6.61</v>
      </c>
      <c r="H17">
        <v>0.05</v>
      </c>
      <c r="I17">
        <v>5.65</v>
      </c>
      <c r="J17">
        <v>4.55</v>
      </c>
      <c r="K17">
        <v>89.31</v>
      </c>
      <c r="L17">
        <v>3.15</v>
      </c>
      <c r="M17">
        <v>0.28000000000000003</v>
      </c>
      <c r="N17">
        <v>0.09</v>
      </c>
      <c r="O17">
        <v>2.37</v>
      </c>
    </row>
    <row r="18" spans="1:15">
      <c r="A18" s="72">
        <v>3</v>
      </c>
      <c r="B18" s="58" t="s">
        <v>86</v>
      </c>
      <c r="C18">
        <v>14</v>
      </c>
      <c r="D18" t="s">
        <v>86</v>
      </c>
      <c r="E18">
        <v>108.19</v>
      </c>
      <c r="F18">
        <v>94.74</v>
      </c>
      <c r="G18">
        <v>20.92</v>
      </c>
      <c r="H18">
        <v>0.48</v>
      </c>
      <c r="I18">
        <v>17.010000000000002</v>
      </c>
      <c r="J18">
        <v>21.32</v>
      </c>
      <c r="K18">
        <v>262.66000000000003</v>
      </c>
      <c r="L18">
        <v>12.16</v>
      </c>
      <c r="M18">
        <v>1.51</v>
      </c>
      <c r="N18">
        <v>2.81</v>
      </c>
      <c r="O18">
        <v>3.02</v>
      </c>
    </row>
    <row r="19" spans="1:15">
      <c r="A19" s="72">
        <v>4</v>
      </c>
      <c r="B19" s="58" t="s">
        <v>118</v>
      </c>
      <c r="C19">
        <v>15</v>
      </c>
      <c r="D19" t="s">
        <v>142</v>
      </c>
      <c r="E19">
        <v>6665.9</v>
      </c>
      <c r="F19">
        <v>5793.93</v>
      </c>
      <c r="G19">
        <v>836.97</v>
      </c>
      <c r="H19">
        <v>684.08</v>
      </c>
      <c r="I19">
        <v>655.67</v>
      </c>
      <c r="J19">
        <v>821.09</v>
      </c>
      <c r="K19">
        <v>15457.64</v>
      </c>
      <c r="L19">
        <v>320.01</v>
      </c>
      <c r="M19">
        <v>87.72</v>
      </c>
      <c r="N19">
        <v>2.2799999999999998</v>
      </c>
      <c r="O19">
        <v>130.66</v>
      </c>
    </row>
    <row r="20" spans="1:15">
      <c r="C20">
        <v>16</v>
      </c>
      <c r="D20" t="s">
        <v>143</v>
      </c>
      <c r="E20">
        <v>6.33</v>
      </c>
      <c r="F20">
        <v>5.83</v>
      </c>
      <c r="G20">
        <v>0.94</v>
      </c>
      <c r="H20">
        <v>0.03</v>
      </c>
      <c r="I20">
        <v>0.64</v>
      </c>
      <c r="J20">
        <v>5.91</v>
      </c>
      <c r="K20">
        <v>19.68</v>
      </c>
      <c r="L20">
        <v>0.82</v>
      </c>
      <c r="M20">
        <v>0.06</v>
      </c>
      <c r="N20">
        <v>0.05</v>
      </c>
      <c r="O20">
        <v>0.3</v>
      </c>
    </row>
    <row r="21" spans="1:15">
      <c r="A21" s="72">
        <v>6</v>
      </c>
      <c r="B21" s="58" t="s">
        <v>119</v>
      </c>
      <c r="C21">
        <v>17</v>
      </c>
      <c r="D21" t="s">
        <v>144</v>
      </c>
      <c r="E21">
        <v>1.7</v>
      </c>
      <c r="F21">
        <v>1.39</v>
      </c>
      <c r="G21">
        <v>0.24</v>
      </c>
      <c r="H21">
        <v>0</v>
      </c>
      <c r="I21">
        <v>0.22</v>
      </c>
      <c r="J21">
        <v>0.18</v>
      </c>
      <c r="K21">
        <v>3.73</v>
      </c>
      <c r="L21">
        <v>3.35</v>
      </c>
      <c r="M21">
        <v>0.01</v>
      </c>
      <c r="N21">
        <v>0.02</v>
      </c>
      <c r="O21">
        <v>0.12</v>
      </c>
    </row>
    <row r="22" spans="1:15">
      <c r="C22">
        <v>18</v>
      </c>
      <c r="D22" t="s">
        <v>145</v>
      </c>
      <c r="E22">
        <v>4.0199999999999996</v>
      </c>
      <c r="F22">
        <v>3.54</v>
      </c>
      <c r="G22">
        <v>0.4</v>
      </c>
      <c r="H22">
        <v>0.02</v>
      </c>
      <c r="I22">
        <v>0.38</v>
      </c>
      <c r="J22">
        <v>0.36</v>
      </c>
      <c r="K22">
        <v>8.7200000000000006</v>
      </c>
      <c r="L22">
        <v>0.96</v>
      </c>
      <c r="M22">
        <v>0.01</v>
      </c>
      <c r="N22">
        <v>0</v>
      </c>
      <c r="O22">
        <v>0</v>
      </c>
    </row>
    <row r="23" spans="1:15">
      <c r="A23" s="72">
        <v>5</v>
      </c>
      <c r="B23" s="58" t="s">
        <v>87</v>
      </c>
      <c r="C23">
        <v>19</v>
      </c>
      <c r="D23" t="s">
        <v>87</v>
      </c>
      <c r="E23">
        <v>122.8</v>
      </c>
      <c r="F23">
        <v>106.04</v>
      </c>
      <c r="G23">
        <v>19.03</v>
      </c>
      <c r="H23">
        <v>0.02</v>
      </c>
      <c r="I23">
        <v>16.309999999999999</v>
      </c>
      <c r="J23">
        <v>18.05</v>
      </c>
      <c r="K23">
        <v>282.25</v>
      </c>
      <c r="L23">
        <v>8.4</v>
      </c>
      <c r="M23">
        <v>1.41</v>
      </c>
      <c r="N23">
        <v>0.14000000000000001</v>
      </c>
      <c r="O23">
        <v>8.16</v>
      </c>
    </row>
    <row r="24" spans="1:15">
      <c r="A24" s="72">
        <v>6</v>
      </c>
      <c r="B24" s="58" t="s">
        <v>119</v>
      </c>
      <c r="C24">
        <v>20</v>
      </c>
      <c r="D24" t="s">
        <v>146</v>
      </c>
      <c r="E24">
        <v>25.21</v>
      </c>
      <c r="F24">
        <v>22.01</v>
      </c>
      <c r="G24">
        <v>4.18</v>
      </c>
      <c r="H24">
        <v>0.06</v>
      </c>
      <c r="I24">
        <v>4.16</v>
      </c>
      <c r="J24">
        <v>3.56</v>
      </c>
      <c r="K24">
        <v>59.18</v>
      </c>
      <c r="L24">
        <v>6.69</v>
      </c>
      <c r="M24">
        <v>0.2</v>
      </c>
      <c r="N24">
        <v>0.39</v>
      </c>
      <c r="O24">
        <v>1.67</v>
      </c>
    </row>
    <row r="25" spans="1:15">
      <c r="C25">
        <v>21</v>
      </c>
      <c r="D25" t="s">
        <v>147</v>
      </c>
      <c r="E25">
        <v>67.8</v>
      </c>
      <c r="F25">
        <v>55.06</v>
      </c>
      <c r="G25">
        <v>8.74</v>
      </c>
      <c r="H25">
        <v>0.08</v>
      </c>
      <c r="I25">
        <v>7.21</v>
      </c>
      <c r="J25">
        <v>13.77</v>
      </c>
      <c r="K25">
        <v>152.66</v>
      </c>
      <c r="L25">
        <v>18.170000000000002</v>
      </c>
      <c r="M25">
        <v>0.72</v>
      </c>
      <c r="N25">
        <v>0.34</v>
      </c>
      <c r="O25">
        <v>3.05</v>
      </c>
    </row>
    <row r="26" spans="1:15">
      <c r="A26" s="72">
        <v>6</v>
      </c>
      <c r="B26" s="58" t="s">
        <v>119</v>
      </c>
      <c r="C26">
        <v>22</v>
      </c>
      <c r="D26" t="s">
        <v>148</v>
      </c>
      <c r="E26">
        <v>22.97</v>
      </c>
      <c r="F26">
        <v>20.23</v>
      </c>
      <c r="G26">
        <v>4.25</v>
      </c>
      <c r="H26">
        <v>0.05</v>
      </c>
      <c r="I26">
        <v>3.94</v>
      </c>
      <c r="J26">
        <v>2.71</v>
      </c>
      <c r="K26">
        <v>54.15</v>
      </c>
      <c r="L26">
        <v>2.0299999999999998</v>
      </c>
      <c r="M26">
        <v>0.18</v>
      </c>
      <c r="N26">
        <v>7.0000000000000007E-2</v>
      </c>
      <c r="O26">
        <v>0.85</v>
      </c>
    </row>
    <row r="27" spans="1:15">
      <c r="C27">
        <v>23</v>
      </c>
      <c r="D27" t="s">
        <v>149</v>
      </c>
      <c r="E27">
        <v>81.849999999999994</v>
      </c>
      <c r="F27">
        <v>70.12</v>
      </c>
      <c r="G27">
        <v>12.89</v>
      </c>
      <c r="H27">
        <v>0.22</v>
      </c>
      <c r="I27">
        <v>14</v>
      </c>
      <c r="J27">
        <v>7.41</v>
      </c>
      <c r="K27">
        <v>186.49</v>
      </c>
      <c r="L27">
        <v>38.85</v>
      </c>
      <c r="M27">
        <v>0.67</v>
      </c>
      <c r="N27">
        <v>0.91</v>
      </c>
      <c r="O27">
        <v>13.76</v>
      </c>
    </row>
    <row r="28" spans="1:15">
      <c r="C28">
        <v>24</v>
      </c>
      <c r="D28" t="s">
        <v>150</v>
      </c>
      <c r="E28">
        <v>8.16</v>
      </c>
      <c r="F28">
        <v>7.19</v>
      </c>
      <c r="G28">
        <v>1.1399999999999999</v>
      </c>
      <c r="H28">
        <v>0.05</v>
      </c>
      <c r="I28">
        <v>0.99</v>
      </c>
      <c r="J28">
        <v>0.78</v>
      </c>
      <c r="K28">
        <v>18.309999999999999</v>
      </c>
      <c r="L28">
        <v>0.99</v>
      </c>
      <c r="M28">
        <v>0.06</v>
      </c>
      <c r="N28">
        <v>0.08</v>
      </c>
      <c r="O28">
        <v>0.73</v>
      </c>
    </row>
    <row r="29" spans="1:15">
      <c r="A29" s="72">
        <v>6</v>
      </c>
      <c r="B29" s="58" t="s">
        <v>119</v>
      </c>
      <c r="C29">
        <v>25</v>
      </c>
      <c r="D29" t="s">
        <v>151</v>
      </c>
      <c r="E29">
        <v>25.52</v>
      </c>
      <c r="F29">
        <v>22.79</v>
      </c>
      <c r="G29">
        <v>5.09</v>
      </c>
      <c r="H29">
        <v>0.12</v>
      </c>
      <c r="I29">
        <v>2.2400000000000002</v>
      </c>
      <c r="J29">
        <v>5.16</v>
      </c>
      <c r="K29">
        <v>60.92</v>
      </c>
      <c r="L29">
        <v>1.45</v>
      </c>
      <c r="M29">
        <v>0.31</v>
      </c>
      <c r="N29">
        <v>0.06</v>
      </c>
      <c r="O29">
        <v>0</v>
      </c>
    </row>
    <row r="30" spans="1:15">
      <c r="C30">
        <v>26</v>
      </c>
      <c r="D30" t="s">
        <v>152</v>
      </c>
      <c r="E30">
        <v>19.649999999999999</v>
      </c>
      <c r="F30">
        <v>17.87</v>
      </c>
      <c r="G30">
        <v>3.78</v>
      </c>
      <c r="H30">
        <v>0.15</v>
      </c>
      <c r="I30">
        <v>2.97</v>
      </c>
      <c r="J30">
        <v>3.86</v>
      </c>
      <c r="K30">
        <v>48.28</v>
      </c>
      <c r="L30">
        <v>1.66</v>
      </c>
      <c r="M30">
        <v>0.3</v>
      </c>
      <c r="N30">
        <v>0.3</v>
      </c>
      <c r="O30">
        <v>0.89</v>
      </c>
    </row>
    <row r="31" spans="1:15">
      <c r="C31">
        <v>27</v>
      </c>
      <c r="D31" t="s">
        <v>153</v>
      </c>
      <c r="E31">
        <v>4.33</v>
      </c>
      <c r="F31">
        <v>3.81</v>
      </c>
      <c r="G31">
        <v>0.65</v>
      </c>
      <c r="H31">
        <v>0.03</v>
      </c>
      <c r="I31">
        <v>0.63</v>
      </c>
      <c r="J31">
        <v>0.36</v>
      </c>
      <c r="K31">
        <v>9.81</v>
      </c>
      <c r="L31">
        <v>1.9</v>
      </c>
      <c r="M31">
        <v>0.02</v>
      </c>
      <c r="N31">
        <v>0.02</v>
      </c>
      <c r="O31">
        <v>0.51</v>
      </c>
    </row>
    <row r="32" spans="1:15" ht="25.5">
      <c r="A32" s="72">
        <v>7</v>
      </c>
      <c r="B32" s="58" t="s">
        <v>88</v>
      </c>
      <c r="C32">
        <v>28</v>
      </c>
      <c r="D32" t="s">
        <v>88</v>
      </c>
      <c r="E32">
        <v>634.82000000000005</v>
      </c>
      <c r="F32">
        <v>542.39</v>
      </c>
      <c r="G32">
        <v>110.26</v>
      </c>
      <c r="H32">
        <v>0.3</v>
      </c>
      <c r="I32">
        <v>74.63</v>
      </c>
      <c r="J32">
        <v>121.37</v>
      </c>
      <c r="K32">
        <v>1483.77</v>
      </c>
      <c r="L32">
        <v>14.86</v>
      </c>
      <c r="M32">
        <v>6.24</v>
      </c>
      <c r="N32">
        <v>0.11</v>
      </c>
      <c r="O32">
        <v>18.190000000000001</v>
      </c>
    </row>
    <row r="33" spans="1:15">
      <c r="C33">
        <v>29</v>
      </c>
      <c r="D33" t="s">
        <v>154</v>
      </c>
      <c r="E33">
        <v>5.73</v>
      </c>
      <c r="F33">
        <v>4.75</v>
      </c>
      <c r="G33">
        <v>0.84</v>
      </c>
      <c r="H33">
        <v>0.03</v>
      </c>
      <c r="I33">
        <v>0.89</v>
      </c>
      <c r="J33">
        <v>1.1200000000000001</v>
      </c>
      <c r="K33">
        <v>13.36</v>
      </c>
      <c r="L33">
        <v>0.92</v>
      </c>
      <c r="M33">
        <v>0.04</v>
      </c>
      <c r="N33">
        <v>0.04</v>
      </c>
      <c r="O33">
        <v>0.32</v>
      </c>
    </row>
    <row r="34" spans="1:15">
      <c r="C34">
        <v>30</v>
      </c>
      <c r="D34" t="s">
        <v>155</v>
      </c>
      <c r="E34">
        <v>27.09</v>
      </c>
      <c r="F34">
        <v>24.23</v>
      </c>
      <c r="G34">
        <v>5.95</v>
      </c>
      <c r="H34">
        <v>0.05</v>
      </c>
      <c r="I34">
        <v>3.71</v>
      </c>
      <c r="J34">
        <v>4.01</v>
      </c>
      <c r="K34">
        <v>65.040000000000006</v>
      </c>
      <c r="L34">
        <v>2.71</v>
      </c>
      <c r="M34">
        <v>0.31</v>
      </c>
      <c r="N34">
        <v>0.31</v>
      </c>
      <c r="O34">
        <v>0</v>
      </c>
    </row>
    <row r="35" spans="1:15">
      <c r="A35" s="72">
        <v>8</v>
      </c>
      <c r="B35" s="58" t="s">
        <v>89</v>
      </c>
      <c r="C35">
        <v>31</v>
      </c>
      <c r="D35" t="s">
        <v>89</v>
      </c>
      <c r="E35">
        <v>12693.33</v>
      </c>
      <c r="F35">
        <v>11088</v>
      </c>
      <c r="G35">
        <v>757.94</v>
      </c>
      <c r="H35">
        <v>1.97</v>
      </c>
      <c r="I35">
        <v>1097.1400000000001</v>
      </c>
      <c r="J35">
        <v>4829.3599999999997</v>
      </c>
      <c r="K35">
        <v>30467.74</v>
      </c>
      <c r="L35">
        <v>995.09</v>
      </c>
      <c r="M35">
        <v>217.97</v>
      </c>
      <c r="N35">
        <v>5.83</v>
      </c>
      <c r="O35">
        <v>183.18</v>
      </c>
    </row>
    <row r="36" spans="1:15" ht="25.5">
      <c r="A36" s="72">
        <v>9</v>
      </c>
      <c r="B36" s="58" t="s">
        <v>90</v>
      </c>
      <c r="C36">
        <v>32</v>
      </c>
      <c r="D36" t="s">
        <v>90</v>
      </c>
      <c r="E36">
        <v>1084.31</v>
      </c>
      <c r="F36">
        <v>943.65</v>
      </c>
      <c r="G36">
        <v>193.75</v>
      </c>
      <c r="H36">
        <v>0.4</v>
      </c>
      <c r="I36">
        <v>130.09</v>
      </c>
      <c r="J36">
        <v>109.58</v>
      </c>
      <c r="K36">
        <v>2461.7800000000002</v>
      </c>
      <c r="L36">
        <v>130.21</v>
      </c>
      <c r="M36">
        <v>9.26</v>
      </c>
      <c r="N36">
        <v>3.02</v>
      </c>
      <c r="O36">
        <v>62.27</v>
      </c>
    </row>
    <row r="37" spans="1:15">
      <c r="C37">
        <v>33</v>
      </c>
      <c r="D37" t="s">
        <v>156</v>
      </c>
      <c r="E37">
        <v>49.18</v>
      </c>
      <c r="F37">
        <v>43.09</v>
      </c>
      <c r="G37">
        <v>7.48</v>
      </c>
      <c r="H37">
        <v>0.18</v>
      </c>
      <c r="I37">
        <v>7.39</v>
      </c>
      <c r="J37">
        <v>5.41</v>
      </c>
      <c r="K37">
        <v>112.73</v>
      </c>
      <c r="L37">
        <v>4.95</v>
      </c>
      <c r="M37">
        <v>0.43</v>
      </c>
      <c r="N37">
        <v>0.14000000000000001</v>
      </c>
      <c r="O37">
        <v>3.53</v>
      </c>
    </row>
    <row r="38" spans="1:15">
      <c r="C38">
        <v>34</v>
      </c>
      <c r="D38" t="s">
        <v>157</v>
      </c>
      <c r="E38">
        <v>89.75</v>
      </c>
      <c r="F38">
        <v>78.52</v>
      </c>
      <c r="G38">
        <v>12.33</v>
      </c>
      <c r="H38">
        <v>0.33</v>
      </c>
      <c r="I38">
        <v>12.13</v>
      </c>
      <c r="J38">
        <v>9.2100000000000009</v>
      </c>
      <c r="K38">
        <v>202.27</v>
      </c>
      <c r="L38">
        <v>7.2</v>
      </c>
      <c r="M38">
        <v>0.95</v>
      </c>
      <c r="N38">
        <v>0.23</v>
      </c>
      <c r="O38">
        <v>2.33</v>
      </c>
    </row>
    <row r="39" spans="1:15" ht="25.5">
      <c r="A39" s="72">
        <v>10</v>
      </c>
      <c r="B39" s="58" t="s">
        <v>120</v>
      </c>
      <c r="C39">
        <v>35</v>
      </c>
      <c r="D39" t="s">
        <v>158</v>
      </c>
      <c r="E39">
        <v>194.74</v>
      </c>
      <c r="F39">
        <v>179.78</v>
      </c>
      <c r="G39">
        <v>33.130000000000003</v>
      </c>
      <c r="H39">
        <v>0.15</v>
      </c>
      <c r="I39">
        <v>24.26</v>
      </c>
      <c r="J39">
        <v>22.31</v>
      </c>
      <c r="K39">
        <v>454.37</v>
      </c>
      <c r="L39">
        <v>9.51</v>
      </c>
      <c r="M39">
        <v>0.48</v>
      </c>
      <c r="N39">
        <v>0.46</v>
      </c>
      <c r="O39">
        <v>5.5</v>
      </c>
    </row>
    <row r="40" spans="1:15" ht="25.5">
      <c r="A40" s="72">
        <v>11</v>
      </c>
      <c r="B40" s="58" t="s">
        <v>91</v>
      </c>
      <c r="C40">
        <v>36</v>
      </c>
      <c r="D40" t="s">
        <v>91</v>
      </c>
      <c r="E40">
        <v>150.22999999999999</v>
      </c>
      <c r="F40">
        <v>128.16</v>
      </c>
      <c r="G40">
        <v>16.63</v>
      </c>
      <c r="H40">
        <v>0.11</v>
      </c>
      <c r="I40">
        <v>12.52</v>
      </c>
      <c r="J40">
        <v>34.29</v>
      </c>
      <c r="K40">
        <v>341.94</v>
      </c>
      <c r="L40">
        <v>12.98</v>
      </c>
      <c r="M40">
        <v>1.32</v>
      </c>
      <c r="N40">
        <v>0.18</v>
      </c>
      <c r="O40" t="s">
        <v>159</v>
      </c>
    </row>
    <row r="41" spans="1:15">
      <c r="C41">
        <v>37</v>
      </c>
      <c r="D41" t="s">
        <v>160</v>
      </c>
      <c r="E41">
        <v>2.89</v>
      </c>
      <c r="F41">
        <v>2.4</v>
      </c>
      <c r="G41">
        <v>0.45</v>
      </c>
      <c r="H41">
        <v>0.02</v>
      </c>
      <c r="I41">
        <v>0.44</v>
      </c>
      <c r="J41">
        <v>0.45</v>
      </c>
      <c r="K41">
        <v>6.65</v>
      </c>
      <c r="L41">
        <v>0.15</v>
      </c>
      <c r="M41">
        <v>0.02</v>
      </c>
      <c r="N41">
        <v>0.04</v>
      </c>
      <c r="O41">
        <v>0.26</v>
      </c>
    </row>
    <row r="42" spans="1:15">
      <c r="C42">
        <v>38</v>
      </c>
      <c r="D42" t="s">
        <v>161</v>
      </c>
      <c r="E42">
        <v>48.07</v>
      </c>
      <c r="F42">
        <v>42.72</v>
      </c>
      <c r="G42">
        <v>8.11</v>
      </c>
      <c r="H42">
        <v>0.2</v>
      </c>
      <c r="I42">
        <v>6.75</v>
      </c>
      <c r="J42">
        <v>6.86</v>
      </c>
      <c r="K42">
        <v>112.71</v>
      </c>
      <c r="L42">
        <v>5.26</v>
      </c>
      <c r="M42">
        <v>0.54</v>
      </c>
      <c r="N42">
        <v>0.53</v>
      </c>
      <c r="O42">
        <v>0.55000000000000004</v>
      </c>
    </row>
    <row r="43" spans="1:15">
      <c r="C43">
        <v>39</v>
      </c>
      <c r="D43" t="s">
        <v>162</v>
      </c>
      <c r="E43">
        <v>44.26</v>
      </c>
      <c r="F43">
        <v>38.86</v>
      </c>
      <c r="G43">
        <v>6.05</v>
      </c>
      <c r="H43">
        <v>0.54</v>
      </c>
      <c r="I43">
        <v>3.98</v>
      </c>
      <c r="J43">
        <v>7.38</v>
      </c>
      <c r="K43">
        <v>101.07</v>
      </c>
      <c r="L43">
        <v>2.2599999999999998</v>
      </c>
      <c r="M43">
        <v>0.36</v>
      </c>
      <c r="N43">
        <v>0.72</v>
      </c>
      <c r="O43">
        <v>0.59</v>
      </c>
    </row>
    <row r="44" spans="1:15">
      <c r="A44" s="72">
        <v>12</v>
      </c>
      <c r="B44" s="58" t="s">
        <v>121</v>
      </c>
      <c r="C44">
        <v>40</v>
      </c>
      <c r="D44" t="s">
        <v>163</v>
      </c>
      <c r="E44">
        <v>208.64</v>
      </c>
      <c r="F44">
        <v>183.36</v>
      </c>
      <c r="G44">
        <v>56.44</v>
      </c>
      <c r="H44">
        <v>0.14000000000000001</v>
      </c>
      <c r="I44">
        <v>35.96</v>
      </c>
      <c r="J44">
        <v>25</v>
      </c>
      <c r="K44">
        <v>509.54</v>
      </c>
      <c r="L44">
        <v>28.08</v>
      </c>
      <c r="M44">
        <v>1.23</v>
      </c>
      <c r="N44">
        <v>0.06</v>
      </c>
      <c r="O44">
        <v>9.1300000000000008</v>
      </c>
    </row>
    <row r="45" spans="1:15">
      <c r="C45">
        <v>41</v>
      </c>
      <c r="D45" t="s">
        <v>164</v>
      </c>
      <c r="E45">
        <v>4.42</v>
      </c>
      <c r="F45">
        <v>3.9</v>
      </c>
      <c r="G45">
        <v>0.78</v>
      </c>
      <c r="H45">
        <v>0.02</v>
      </c>
      <c r="I45">
        <v>0.52</v>
      </c>
      <c r="J45">
        <v>0.44</v>
      </c>
      <c r="K45">
        <v>10.08</v>
      </c>
      <c r="L45">
        <v>0.97</v>
      </c>
      <c r="M45">
        <v>0.02</v>
      </c>
      <c r="N45">
        <v>0.05</v>
      </c>
      <c r="O45">
        <v>0.5</v>
      </c>
    </row>
    <row r="46" spans="1:15">
      <c r="C46">
        <v>42</v>
      </c>
      <c r="D46" t="s">
        <v>165</v>
      </c>
      <c r="E46">
        <v>7.07</v>
      </c>
      <c r="F46">
        <v>6.13</v>
      </c>
      <c r="G46">
        <v>1.1499999999999999</v>
      </c>
      <c r="H46">
        <v>0.01</v>
      </c>
      <c r="I46">
        <v>1.2</v>
      </c>
      <c r="J46">
        <v>0.91</v>
      </c>
      <c r="K46">
        <v>16.47</v>
      </c>
      <c r="L46">
        <v>2.36</v>
      </c>
      <c r="M46">
        <v>0.06</v>
      </c>
      <c r="N46">
        <v>0.04</v>
      </c>
      <c r="O46">
        <v>0</v>
      </c>
    </row>
    <row r="47" spans="1:15">
      <c r="C47">
        <v>43</v>
      </c>
      <c r="D47" t="s">
        <v>166</v>
      </c>
      <c r="E47">
        <v>3.1</v>
      </c>
      <c r="F47">
        <v>2.7</v>
      </c>
      <c r="G47">
        <v>0.55000000000000004</v>
      </c>
      <c r="H47">
        <v>0</v>
      </c>
      <c r="I47">
        <v>0.37</v>
      </c>
      <c r="J47">
        <v>0.31</v>
      </c>
      <c r="K47">
        <v>7.03</v>
      </c>
      <c r="L47">
        <v>1.75</v>
      </c>
      <c r="M47">
        <v>0.03</v>
      </c>
      <c r="N47">
        <v>0.01</v>
      </c>
      <c r="O47">
        <v>0.18</v>
      </c>
    </row>
    <row r="48" spans="1:15">
      <c r="C48">
        <v>44</v>
      </c>
      <c r="D48" t="s">
        <v>167</v>
      </c>
      <c r="E48">
        <v>2.5499999999999998</v>
      </c>
      <c r="F48">
        <v>2.25</v>
      </c>
      <c r="G48">
        <v>0.4</v>
      </c>
      <c r="H48">
        <v>0.01</v>
      </c>
      <c r="I48">
        <v>0.32</v>
      </c>
      <c r="J48">
        <v>0.26</v>
      </c>
      <c r="K48">
        <v>5.79</v>
      </c>
      <c r="L48">
        <v>0.35</v>
      </c>
      <c r="M48">
        <v>0.02</v>
      </c>
      <c r="N48">
        <v>0</v>
      </c>
      <c r="O48">
        <v>0.09</v>
      </c>
    </row>
    <row r="49" spans="1:15">
      <c r="C49">
        <v>45</v>
      </c>
      <c r="D49" t="s">
        <v>168</v>
      </c>
      <c r="E49">
        <v>3.38</v>
      </c>
      <c r="F49">
        <v>2.94</v>
      </c>
      <c r="G49">
        <v>0.6</v>
      </c>
      <c r="H49">
        <v>0</v>
      </c>
      <c r="I49">
        <v>0.41</v>
      </c>
      <c r="J49">
        <v>0.33</v>
      </c>
      <c r="K49">
        <v>7.66</v>
      </c>
      <c r="L49">
        <v>0.92</v>
      </c>
      <c r="M49">
        <v>0.03</v>
      </c>
      <c r="N49">
        <v>0.01</v>
      </c>
      <c r="O49">
        <v>0.19</v>
      </c>
    </row>
    <row r="50" spans="1:15" ht="38.25">
      <c r="A50" s="72">
        <v>13</v>
      </c>
      <c r="B50" s="58" t="s">
        <v>122</v>
      </c>
      <c r="C50">
        <v>46</v>
      </c>
      <c r="D50" s="85" t="s">
        <v>169</v>
      </c>
      <c r="E50">
        <v>166.82</v>
      </c>
      <c r="F50">
        <v>142.37</v>
      </c>
      <c r="G50">
        <v>27.3</v>
      </c>
      <c r="H50">
        <v>0.11</v>
      </c>
      <c r="I50">
        <v>24.03</v>
      </c>
      <c r="J50">
        <v>114.87</v>
      </c>
      <c r="K50">
        <v>475.5</v>
      </c>
      <c r="L50">
        <v>24.81</v>
      </c>
      <c r="M50">
        <v>2.29</v>
      </c>
      <c r="N50">
        <v>0.5</v>
      </c>
      <c r="O50">
        <v>3.39</v>
      </c>
    </row>
    <row r="51" spans="1:15">
      <c r="C51">
        <v>47</v>
      </c>
      <c r="D51" t="s">
        <v>170</v>
      </c>
      <c r="E51">
        <v>7.22</v>
      </c>
      <c r="F51">
        <v>6.35</v>
      </c>
      <c r="G51">
        <v>1.1000000000000001</v>
      </c>
      <c r="H51">
        <v>0.04</v>
      </c>
      <c r="I51">
        <v>1.05</v>
      </c>
      <c r="J51">
        <v>0.5</v>
      </c>
      <c r="K51">
        <v>16.27</v>
      </c>
      <c r="L51">
        <v>1.07</v>
      </c>
      <c r="M51">
        <v>0.05</v>
      </c>
      <c r="N51">
        <v>0.1</v>
      </c>
      <c r="O51">
        <v>0.06</v>
      </c>
    </row>
    <row r="52" spans="1:15">
      <c r="C52">
        <v>48</v>
      </c>
      <c r="D52" t="s">
        <v>171</v>
      </c>
      <c r="E52">
        <v>37.92</v>
      </c>
      <c r="F52">
        <v>33.369999999999997</v>
      </c>
      <c r="G52">
        <v>6.6</v>
      </c>
      <c r="H52">
        <v>0.01</v>
      </c>
      <c r="I52">
        <v>4.43</v>
      </c>
      <c r="J52">
        <v>3.74</v>
      </c>
      <c r="K52">
        <v>86.07</v>
      </c>
      <c r="L52">
        <v>10.97</v>
      </c>
      <c r="M52">
        <v>0.32</v>
      </c>
      <c r="N52">
        <v>0.1</v>
      </c>
      <c r="O52">
        <v>0.12</v>
      </c>
    </row>
    <row r="53" spans="1:15">
      <c r="A53" s="72">
        <v>14</v>
      </c>
      <c r="B53" s="58" t="s">
        <v>123</v>
      </c>
      <c r="C53">
        <v>49</v>
      </c>
      <c r="D53" t="s">
        <v>172</v>
      </c>
      <c r="E53">
        <v>4762.1499999999996</v>
      </c>
      <c r="F53">
        <v>4296.53</v>
      </c>
      <c r="G53">
        <v>516.22</v>
      </c>
      <c r="H53">
        <v>18.3</v>
      </c>
      <c r="I53">
        <v>369.35</v>
      </c>
      <c r="J53">
        <v>314.33999999999997</v>
      </c>
      <c r="K53">
        <v>10276.89</v>
      </c>
      <c r="L53">
        <v>68.72</v>
      </c>
      <c r="M53">
        <v>245.31</v>
      </c>
      <c r="N53">
        <v>5.23</v>
      </c>
      <c r="O53">
        <v>221.88</v>
      </c>
    </row>
    <row r="54" spans="1:15">
      <c r="C54">
        <v>50</v>
      </c>
      <c r="D54" t="s">
        <v>173</v>
      </c>
      <c r="E54">
        <v>34.75</v>
      </c>
      <c r="F54">
        <v>29.55</v>
      </c>
      <c r="G54">
        <v>6.08</v>
      </c>
      <c r="H54">
        <v>0.03</v>
      </c>
      <c r="I54">
        <v>5.46</v>
      </c>
      <c r="J54">
        <v>3.81</v>
      </c>
      <c r="K54">
        <v>79.680000000000007</v>
      </c>
      <c r="L54">
        <v>3.7</v>
      </c>
      <c r="M54">
        <v>0.22</v>
      </c>
      <c r="N54">
        <v>0.14000000000000001</v>
      </c>
      <c r="O54">
        <v>3.58</v>
      </c>
    </row>
    <row r="55" spans="1:15">
      <c r="C55">
        <v>51</v>
      </c>
      <c r="D55" t="s">
        <v>174</v>
      </c>
      <c r="E55">
        <v>6.23</v>
      </c>
      <c r="F55">
        <v>5.14</v>
      </c>
      <c r="G55">
        <v>0.28999999999999998</v>
      </c>
      <c r="H55">
        <v>0.08</v>
      </c>
      <c r="I55">
        <v>0.92</v>
      </c>
      <c r="J55">
        <v>1.03</v>
      </c>
      <c r="K55">
        <v>13.69</v>
      </c>
      <c r="L55">
        <v>7.0000000000000007E-2</v>
      </c>
      <c r="M55">
        <v>7.0000000000000007E-2</v>
      </c>
      <c r="N55">
        <v>0.14000000000000001</v>
      </c>
      <c r="O55">
        <v>0.2</v>
      </c>
    </row>
    <row r="56" spans="1:15">
      <c r="C56">
        <v>52</v>
      </c>
      <c r="D56" t="s">
        <v>175</v>
      </c>
      <c r="E56">
        <v>9.27</v>
      </c>
      <c r="F56">
        <v>8.16</v>
      </c>
      <c r="G56">
        <v>1.03</v>
      </c>
      <c r="H56">
        <v>0.16</v>
      </c>
      <c r="I56">
        <v>1.48</v>
      </c>
      <c r="J56">
        <v>1.33</v>
      </c>
      <c r="K56">
        <v>21.43</v>
      </c>
      <c r="L56">
        <v>1.34</v>
      </c>
      <c r="M56">
        <v>0.1</v>
      </c>
      <c r="N56">
        <v>0.14000000000000001</v>
      </c>
      <c r="O56">
        <v>0.1</v>
      </c>
    </row>
    <row r="57" spans="1:15">
      <c r="C57">
        <v>53</v>
      </c>
      <c r="D57" t="s">
        <v>176</v>
      </c>
      <c r="E57">
        <v>2.34</v>
      </c>
      <c r="F57">
        <v>2.04</v>
      </c>
      <c r="G57">
        <v>0.42</v>
      </c>
      <c r="H57">
        <v>0</v>
      </c>
      <c r="I57">
        <v>0.28000000000000003</v>
      </c>
      <c r="J57">
        <v>0.24</v>
      </c>
      <c r="K57">
        <v>5.32</v>
      </c>
      <c r="L57">
        <v>0.67</v>
      </c>
      <c r="M57">
        <v>0.02</v>
      </c>
      <c r="N57">
        <v>0.01</v>
      </c>
      <c r="O57">
        <v>0.13</v>
      </c>
    </row>
    <row r="58" spans="1:15">
      <c r="A58" s="72">
        <v>15</v>
      </c>
      <c r="B58" s="58" t="s">
        <v>92</v>
      </c>
      <c r="C58">
        <v>54</v>
      </c>
      <c r="D58" t="s">
        <v>92</v>
      </c>
      <c r="E58">
        <v>19884.66</v>
      </c>
      <c r="F58">
        <v>17539.57</v>
      </c>
      <c r="G58">
        <v>2179.73</v>
      </c>
      <c r="H58">
        <v>987.45</v>
      </c>
      <c r="I58">
        <v>2171.7199999999998</v>
      </c>
      <c r="J58">
        <v>3745.63</v>
      </c>
      <c r="K58">
        <v>46508.76</v>
      </c>
      <c r="L58">
        <v>1244</v>
      </c>
      <c r="M58">
        <v>1445.46</v>
      </c>
      <c r="N58">
        <v>12.14</v>
      </c>
      <c r="O58">
        <v>1123.6400000000001</v>
      </c>
    </row>
    <row r="59" spans="1:15">
      <c r="A59" s="72">
        <v>6</v>
      </c>
      <c r="B59" s="58" t="s">
        <v>119</v>
      </c>
      <c r="C59">
        <v>55</v>
      </c>
      <c r="D59" t="s">
        <v>177</v>
      </c>
      <c r="E59">
        <v>2383.77</v>
      </c>
      <c r="F59">
        <v>2097.7199999999998</v>
      </c>
      <c r="G59">
        <v>407.62</v>
      </c>
      <c r="H59">
        <v>6.42</v>
      </c>
      <c r="I59">
        <v>262.20999999999998</v>
      </c>
      <c r="J59">
        <v>269.95</v>
      </c>
      <c r="K59">
        <v>5427.69</v>
      </c>
      <c r="L59">
        <v>67.41</v>
      </c>
      <c r="M59">
        <v>13.89</v>
      </c>
      <c r="N59">
        <v>1.96</v>
      </c>
      <c r="O59">
        <v>56.38</v>
      </c>
    </row>
    <row r="60" spans="1:15">
      <c r="C60">
        <v>56</v>
      </c>
      <c r="D60" t="s">
        <v>178</v>
      </c>
      <c r="E60">
        <v>37.94</v>
      </c>
      <c r="F60">
        <v>30.73</v>
      </c>
      <c r="G60">
        <v>7.47</v>
      </c>
      <c r="H60">
        <v>0.04</v>
      </c>
      <c r="I60">
        <v>5.8</v>
      </c>
      <c r="J60">
        <v>4.63</v>
      </c>
      <c r="K60">
        <v>86.61</v>
      </c>
      <c r="L60">
        <v>5.16</v>
      </c>
      <c r="M60">
        <v>0.31</v>
      </c>
      <c r="N60">
        <v>0.23</v>
      </c>
      <c r="O60">
        <v>1.4</v>
      </c>
    </row>
    <row r="61" spans="1:15">
      <c r="C61">
        <v>57</v>
      </c>
      <c r="D61" t="s">
        <v>179</v>
      </c>
      <c r="E61">
        <v>11.35</v>
      </c>
      <c r="F61">
        <v>9.8800000000000008</v>
      </c>
      <c r="G61">
        <v>2.0299999999999998</v>
      </c>
      <c r="H61">
        <v>0</v>
      </c>
      <c r="I61">
        <v>1.36</v>
      </c>
      <c r="J61">
        <v>1.1499999999999999</v>
      </c>
      <c r="K61">
        <v>25.77</v>
      </c>
      <c r="L61">
        <v>2.02</v>
      </c>
      <c r="M61">
        <v>0.1</v>
      </c>
      <c r="N61">
        <v>0.03</v>
      </c>
      <c r="O61">
        <v>0.65</v>
      </c>
    </row>
    <row r="62" spans="1:15">
      <c r="C62">
        <v>58</v>
      </c>
      <c r="D62" t="s">
        <v>180</v>
      </c>
      <c r="E62">
        <v>6.35</v>
      </c>
      <c r="F62">
        <v>5.66</v>
      </c>
      <c r="G62">
        <v>1</v>
      </c>
      <c r="H62">
        <v>0.01</v>
      </c>
      <c r="I62">
        <v>1.24</v>
      </c>
      <c r="J62">
        <v>0.19</v>
      </c>
      <c r="K62">
        <v>14.45</v>
      </c>
      <c r="L62">
        <v>1</v>
      </c>
      <c r="M62">
        <v>0.12</v>
      </c>
      <c r="N62">
        <v>0.06</v>
      </c>
      <c r="O62">
        <v>0.37</v>
      </c>
    </row>
    <row r="63" spans="1:15" ht="25.5">
      <c r="A63" s="72">
        <v>16</v>
      </c>
      <c r="B63" s="58" t="s">
        <v>124</v>
      </c>
      <c r="C63">
        <v>59</v>
      </c>
      <c r="D63" t="s">
        <v>181</v>
      </c>
      <c r="E63">
        <v>120.76</v>
      </c>
      <c r="F63">
        <v>108.34</v>
      </c>
      <c r="G63">
        <v>36.32</v>
      </c>
      <c r="H63">
        <v>0.06</v>
      </c>
      <c r="I63">
        <v>15.65</v>
      </c>
      <c r="J63">
        <v>17.29</v>
      </c>
      <c r="K63">
        <v>298.42</v>
      </c>
      <c r="L63">
        <v>13.83</v>
      </c>
      <c r="M63">
        <v>0.2</v>
      </c>
      <c r="N63">
        <v>7.0000000000000007E-2</v>
      </c>
      <c r="O63">
        <v>9.33</v>
      </c>
    </row>
    <row r="64" spans="1:15">
      <c r="C64">
        <v>60</v>
      </c>
      <c r="D64" t="s">
        <v>182</v>
      </c>
      <c r="E64">
        <v>38.03</v>
      </c>
      <c r="F64">
        <v>33.85</v>
      </c>
      <c r="G64">
        <v>4.33</v>
      </c>
      <c r="H64">
        <v>0.06</v>
      </c>
      <c r="I64">
        <v>3.61</v>
      </c>
      <c r="J64">
        <v>6.99</v>
      </c>
      <c r="K64">
        <v>86.87</v>
      </c>
      <c r="L64">
        <v>5.17</v>
      </c>
      <c r="M64">
        <v>0.47</v>
      </c>
      <c r="N64">
        <v>0.14000000000000001</v>
      </c>
      <c r="O64">
        <v>0.72</v>
      </c>
    </row>
    <row r="65" spans="1:15">
      <c r="C65">
        <v>61</v>
      </c>
      <c r="D65" t="s">
        <v>183</v>
      </c>
      <c r="E65">
        <v>13.47</v>
      </c>
      <c r="F65">
        <v>12.03</v>
      </c>
      <c r="G65">
        <v>2.36</v>
      </c>
      <c r="H65">
        <v>0.05</v>
      </c>
      <c r="I65">
        <v>2.2799999999999998</v>
      </c>
      <c r="J65">
        <v>1.8</v>
      </c>
      <c r="K65">
        <v>31.99</v>
      </c>
      <c r="L65">
        <v>2.36</v>
      </c>
      <c r="M65">
        <v>0.08</v>
      </c>
      <c r="N65">
        <v>0.05</v>
      </c>
      <c r="O65">
        <v>0.67</v>
      </c>
    </row>
    <row r="66" spans="1:15">
      <c r="A66" s="72">
        <v>17</v>
      </c>
      <c r="B66" s="58" t="s">
        <v>93</v>
      </c>
      <c r="C66">
        <v>62</v>
      </c>
      <c r="D66" t="s">
        <v>93</v>
      </c>
      <c r="E66">
        <v>475.72</v>
      </c>
      <c r="F66">
        <v>418.63</v>
      </c>
      <c r="G66">
        <v>77.900000000000006</v>
      </c>
      <c r="H66">
        <v>0.91</v>
      </c>
      <c r="I66">
        <v>47.19</v>
      </c>
      <c r="J66">
        <v>241.15</v>
      </c>
      <c r="K66">
        <v>1261.5</v>
      </c>
      <c r="L66">
        <v>39.74</v>
      </c>
      <c r="M66">
        <v>0</v>
      </c>
      <c r="N66">
        <v>0.51</v>
      </c>
      <c r="O66">
        <v>29.88</v>
      </c>
    </row>
    <row r="67" spans="1:15">
      <c r="A67" s="72">
        <v>18</v>
      </c>
      <c r="B67" s="58" t="s">
        <v>126</v>
      </c>
      <c r="C67">
        <v>63</v>
      </c>
      <c r="D67" t="s">
        <v>184</v>
      </c>
      <c r="E67">
        <v>102.91</v>
      </c>
      <c r="F67">
        <v>90.11</v>
      </c>
      <c r="G67">
        <v>26.21</v>
      </c>
      <c r="H67">
        <v>0.05</v>
      </c>
      <c r="I67">
        <v>14.45</v>
      </c>
      <c r="J67">
        <v>13.24</v>
      </c>
      <c r="K67">
        <v>246.97</v>
      </c>
      <c r="L67">
        <v>16.95</v>
      </c>
      <c r="M67">
        <v>1.37</v>
      </c>
      <c r="N67">
        <v>0.1</v>
      </c>
      <c r="O67">
        <v>16.3</v>
      </c>
    </row>
    <row r="68" spans="1:15">
      <c r="C68">
        <v>64</v>
      </c>
      <c r="D68" t="s">
        <v>185</v>
      </c>
      <c r="E68">
        <v>6.49</v>
      </c>
      <c r="F68">
        <v>5.54</v>
      </c>
      <c r="G68">
        <v>1.1299999999999999</v>
      </c>
      <c r="H68">
        <v>0.06</v>
      </c>
      <c r="I68">
        <v>1.03</v>
      </c>
      <c r="J68">
        <v>0.98</v>
      </c>
      <c r="K68">
        <v>15.23</v>
      </c>
      <c r="L68">
        <v>1.1200000000000001</v>
      </c>
      <c r="M68">
        <v>0.05</v>
      </c>
      <c r="N68">
        <v>0.1</v>
      </c>
      <c r="O68">
        <v>0.48</v>
      </c>
    </row>
    <row r="69" spans="1:15">
      <c r="C69">
        <v>65</v>
      </c>
      <c r="D69" t="s">
        <v>186</v>
      </c>
      <c r="E69">
        <v>92.89</v>
      </c>
      <c r="F69">
        <v>80.75</v>
      </c>
      <c r="G69">
        <v>15.32</v>
      </c>
      <c r="H69">
        <v>0.25</v>
      </c>
      <c r="I69">
        <v>11.74</v>
      </c>
      <c r="J69">
        <v>12.51</v>
      </c>
      <c r="K69">
        <v>213.46</v>
      </c>
      <c r="L69">
        <v>14.41</v>
      </c>
      <c r="M69">
        <v>0.28999999999999998</v>
      </c>
      <c r="N69">
        <v>0.46</v>
      </c>
      <c r="O69">
        <v>8.9</v>
      </c>
    </row>
    <row r="70" spans="1:15">
      <c r="C70">
        <v>66</v>
      </c>
      <c r="D70" t="s">
        <v>187</v>
      </c>
      <c r="E70">
        <v>71.08</v>
      </c>
      <c r="F70">
        <v>62.94</v>
      </c>
      <c r="G70">
        <v>11.78</v>
      </c>
      <c r="H70">
        <v>0.03</v>
      </c>
      <c r="I70">
        <v>8.19</v>
      </c>
      <c r="J70">
        <v>9.5500000000000007</v>
      </c>
      <c r="K70">
        <v>163.57</v>
      </c>
      <c r="L70">
        <v>8.4600000000000009</v>
      </c>
      <c r="M70">
        <v>1.22</v>
      </c>
      <c r="N70">
        <v>0.03</v>
      </c>
      <c r="O70">
        <v>3.05</v>
      </c>
    </row>
    <row r="71" spans="1:15">
      <c r="C71">
        <v>67</v>
      </c>
      <c r="D71" t="s">
        <v>188</v>
      </c>
      <c r="E71">
        <v>8.81</v>
      </c>
      <c r="F71">
        <v>7.63</v>
      </c>
      <c r="G71">
        <v>1.47</v>
      </c>
      <c r="H71">
        <v>0.02</v>
      </c>
      <c r="I71">
        <v>1.26</v>
      </c>
      <c r="J71">
        <v>1.1399999999999999</v>
      </c>
      <c r="K71">
        <v>20.329999999999998</v>
      </c>
      <c r="L71">
        <v>2.13</v>
      </c>
      <c r="M71">
        <v>0.06</v>
      </c>
      <c r="N71">
        <v>0.08</v>
      </c>
      <c r="O71">
        <v>0.33</v>
      </c>
    </row>
    <row r="72" spans="1:15">
      <c r="C72">
        <v>68</v>
      </c>
      <c r="D72" t="s">
        <v>189</v>
      </c>
      <c r="E72">
        <v>5.46</v>
      </c>
      <c r="F72">
        <v>4.83</v>
      </c>
      <c r="G72">
        <v>0.94</v>
      </c>
      <c r="H72">
        <v>0.03</v>
      </c>
      <c r="I72">
        <v>0.78</v>
      </c>
      <c r="J72">
        <v>0.66</v>
      </c>
      <c r="K72">
        <v>12.7</v>
      </c>
      <c r="L72">
        <v>0.5</v>
      </c>
      <c r="M72">
        <v>0.06</v>
      </c>
      <c r="N72">
        <v>0</v>
      </c>
      <c r="O72">
        <v>0</v>
      </c>
    </row>
    <row r="73" spans="1:15">
      <c r="C73">
        <v>69</v>
      </c>
      <c r="D73" t="s">
        <v>190</v>
      </c>
      <c r="E73">
        <v>30.99</v>
      </c>
      <c r="F73">
        <v>27.79</v>
      </c>
      <c r="G73">
        <v>5.34</v>
      </c>
      <c r="H73">
        <v>0.1</v>
      </c>
      <c r="I73">
        <v>5.51</v>
      </c>
      <c r="J73">
        <v>4.47</v>
      </c>
      <c r="K73">
        <v>74.2</v>
      </c>
      <c r="L73">
        <v>1.78</v>
      </c>
      <c r="M73">
        <v>0.35</v>
      </c>
      <c r="N73">
        <v>1.34</v>
      </c>
      <c r="O73">
        <v>2.4300000000000002</v>
      </c>
    </row>
    <row r="74" spans="1:15">
      <c r="A74" s="72">
        <v>19</v>
      </c>
      <c r="B74" s="73" t="s">
        <v>125</v>
      </c>
      <c r="C74">
        <v>70</v>
      </c>
      <c r="D74" t="s">
        <v>191</v>
      </c>
      <c r="E74">
        <v>474.13</v>
      </c>
      <c r="F74">
        <v>415.73</v>
      </c>
      <c r="G74">
        <v>80.34</v>
      </c>
      <c r="H74">
        <v>2.1800000000000002</v>
      </c>
      <c r="I74">
        <v>62.58</v>
      </c>
      <c r="J74">
        <v>13.67</v>
      </c>
      <c r="K74">
        <v>1048.6300000000001</v>
      </c>
      <c r="L74">
        <v>12.8</v>
      </c>
      <c r="M74">
        <v>1.8</v>
      </c>
      <c r="N74">
        <v>0.15</v>
      </c>
      <c r="O74">
        <v>8.1199999999999992</v>
      </c>
    </row>
    <row r="75" spans="1:15">
      <c r="C75">
        <v>71</v>
      </c>
      <c r="D75" t="s">
        <v>192</v>
      </c>
      <c r="E75">
        <v>0.91</v>
      </c>
      <c r="F75">
        <v>0.81</v>
      </c>
      <c r="G75">
        <v>7.0000000000000007E-2</v>
      </c>
      <c r="H75">
        <v>0.05</v>
      </c>
      <c r="I75">
        <v>0.16</v>
      </c>
      <c r="J75">
        <v>0.14000000000000001</v>
      </c>
      <c r="K75">
        <v>2.14</v>
      </c>
      <c r="L75">
        <v>0.12</v>
      </c>
      <c r="M75">
        <v>0.01</v>
      </c>
      <c r="N75">
        <v>0</v>
      </c>
      <c r="O75">
        <v>0</v>
      </c>
    </row>
    <row r="76" spans="1:15">
      <c r="A76" s="72">
        <v>20</v>
      </c>
      <c r="B76" s="58" t="s">
        <v>94</v>
      </c>
      <c r="C76">
        <v>72</v>
      </c>
      <c r="D76" t="s">
        <v>94</v>
      </c>
      <c r="E76">
        <v>176.15</v>
      </c>
      <c r="F76">
        <v>156.69999999999999</v>
      </c>
      <c r="G76">
        <v>29.48</v>
      </c>
      <c r="H76">
        <v>0.23</v>
      </c>
      <c r="I76">
        <v>16.690000000000001</v>
      </c>
      <c r="J76">
        <v>30.81</v>
      </c>
      <c r="K76">
        <v>410.06</v>
      </c>
      <c r="L76">
        <v>16.579999999999998</v>
      </c>
      <c r="M76">
        <v>2.0699999999999998</v>
      </c>
      <c r="N76">
        <v>0.23</v>
      </c>
      <c r="O76">
        <v>4.5999999999999996</v>
      </c>
    </row>
    <row r="77" spans="1:15">
      <c r="C77">
        <v>73</v>
      </c>
      <c r="D77" t="s">
        <v>193</v>
      </c>
      <c r="E77">
        <v>11.79</v>
      </c>
      <c r="F77">
        <v>10.51</v>
      </c>
      <c r="G77">
        <v>2.14</v>
      </c>
      <c r="H77">
        <v>0.03</v>
      </c>
      <c r="I77">
        <v>1.44</v>
      </c>
      <c r="J77">
        <v>1.1100000000000001</v>
      </c>
      <c r="K77">
        <v>27.02</v>
      </c>
      <c r="L77">
        <v>1.07</v>
      </c>
      <c r="M77">
        <v>0.12</v>
      </c>
      <c r="N77">
        <v>0.04</v>
      </c>
      <c r="O77">
        <v>1.1399999999999999</v>
      </c>
    </row>
    <row r="78" spans="1:15">
      <c r="C78">
        <v>74</v>
      </c>
      <c r="D78" t="s">
        <v>194</v>
      </c>
      <c r="E78">
        <v>7</v>
      </c>
      <c r="F78">
        <v>5.88</v>
      </c>
      <c r="G78">
        <v>1.19</v>
      </c>
      <c r="H78">
        <v>0.13</v>
      </c>
      <c r="I78">
        <v>0.88</v>
      </c>
      <c r="J78">
        <v>0.93</v>
      </c>
      <c r="K78">
        <v>16.010000000000002</v>
      </c>
      <c r="L78">
        <v>1.06</v>
      </c>
      <c r="M78">
        <v>7.0000000000000007E-2</v>
      </c>
      <c r="N78">
        <v>0.08</v>
      </c>
      <c r="O78">
        <v>0.59</v>
      </c>
    </row>
    <row r="79" spans="1:15">
      <c r="A79" s="74">
        <v>21</v>
      </c>
      <c r="B79" s="75" t="s">
        <v>4</v>
      </c>
    </row>
    <row r="80" spans="1:15">
      <c r="D80" t="s">
        <v>19</v>
      </c>
      <c r="E80">
        <v>52747.58</v>
      </c>
      <c r="F80">
        <v>46315.42</v>
      </c>
      <c r="G80">
        <v>5755.33</v>
      </c>
      <c r="H80">
        <v>1741.89</v>
      </c>
      <c r="I80">
        <v>5332.34</v>
      </c>
      <c r="J80">
        <v>11394.22</v>
      </c>
      <c r="K80">
        <v>123286.78</v>
      </c>
      <c r="L80">
        <v>3306.99</v>
      </c>
      <c r="M80">
        <v>2053.5500000000002</v>
      </c>
      <c r="N80">
        <v>45.67</v>
      </c>
      <c r="O80">
        <v>2019.54</v>
      </c>
    </row>
    <row r="86" spans="1:26">
      <c r="C86" s="88" t="s">
        <v>195</v>
      </c>
      <c r="D86" s="89" t="s">
        <v>196</v>
      </c>
      <c r="E86" s="88" t="s">
        <v>197</v>
      </c>
      <c r="F86" s="88" t="s">
        <v>0</v>
      </c>
      <c r="G86" s="88" t="s">
        <v>1</v>
      </c>
      <c r="H86" s="89" t="s">
        <v>2</v>
      </c>
      <c r="I86" s="88" t="s">
        <v>3</v>
      </c>
      <c r="J86" s="88" t="s">
        <v>4</v>
      </c>
      <c r="K86" s="88" t="s">
        <v>19</v>
      </c>
      <c r="L86" s="88" t="s">
        <v>198</v>
      </c>
      <c r="M86" s="88" t="s">
        <v>7</v>
      </c>
      <c r="N86" s="88" t="s">
        <v>199</v>
      </c>
      <c r="O86" s="88" t="s">
        <v>200</v>
      </c>
    </row>
    <row r="87" spans="1:26">
      <c r="C87" s="88" t="s">
        <v>201</v>
      </c>
      <c r="D87" s="90"/>
      <c r="E87" s="91"/>
      <c r="F87" s="91"/>
      <c r="G87" s="91"/>
      <c r="H87" s="90"/>
      <c r="I87" s="91"/>
      <c r="J87" s="91"/>
      <c r="K87" s="91"/>
      <c r="L87" s="88" t="s">
        <v>202</v>
      </c>
      <c r="M87" s="91"/>
      <c r="N87" s="88" t="s">
        <v>203</v>
      </c>
      <c r="O87" s="88" t="s">
        <v>204</v>
      </c>
    </row>
    <row r="88" spans="1:26" ht="15.75" thickBot="1">
      <c r="C88" s="92">
        <v>1</v>
      </c>
      <c r="D88" s="93">
        <v>2</v>
      </c>
      <c r="E88" s="93">
        <v>3</v>
      </c>
      <c r="F88" s="93">
        <v>4</v>
      </c>
      <c r="G88" s="93">
        <v>5</v>
      </c>
      <c r="H88" s="93">
        <v>6</v>
      </c>
      <c r="I88" s="93">
        <v>7</v>
      </c>
      <c r="J88" s="92">
        <v>8</v>
      </c>
      <c r="K88" s="93">
        <v>9</v>
      </c>
      <c r="L88" s="92">
        <v>10</v>
      </c>
      <c r="M88" s="92">
        <v>11</v>
      </c>
      <c r="N88" s="92">
        <v>12</v>
      </c>
      <c r="O88" s="92">
        <v>13</v>
      </c>
    </row>
    <row r="89" spans="1:26" ht="15.75" thickTop="1">
      <c r="A89" s="72">
        <v>1</v>
      </c>
      <c r="B89" s="58" t="s">
        <v>116</v>
      </c>
      <c r="C89">
        <v>4</v>
      </c>
      <c r="D89" t="s">
        <v>132</v>
      </c>
      <c r="E89">
        <v>923.6</v>
      </c>
      <c r="F89">
        <v>768.91</v>
      </c>
      <c r="G89">
        <v>94.4</v>
      </c>
      <c r="H89">
        <v>33.01</v>
      </c>
      <c r="I89">
        <v>96.19</v>
      </c>
      <c r="J89">
        <v>438.53</v>
      </c>
      <c r="K89">
        <v>2354.64</v>
      </c>
      <c r="L89">
        <v>46.84</v>
      </c>
      <c r="M89">
        <v>0</v>
      </c>
      <c r="N89">
        <v>0.43</v>
      </c>
      <c r="O89">
        <v>48.08</v>
      </c>
    </row>
    <row r="90" spans="1:26">
      <c r="A90" s="72">
        <v>2</v>
      </c>
      <c r="B90" s="58" t="s">
        <v>117</v>
      </c>
      <c r="C90">
        <v>11</v>
      </c>
      <c r="D90" t="s">
        <v>139</v>
      </c>
      <c r="E90">
        <v>146.36000000000001</v>
      </c>
      <c r="F90">
        <v>117.66</v>
      </c>
      <c r="G90">
        <v>31.44</v>
      </c>
      <c r="H90">
        <v>0.27</v>
      </c>
      <c r="I90">
        <v>19.03</v>
      </c>
      <c r="J90">
        <v>24.52</v>
      </c>
      <c r="K90">
        <v>339.28</v>
      </c>
      <c r="L90">
        <v>22.3</v>
      </c>
      <c r="M90">
        <v>1.62</v>
      </c>
      <c r="N90">
        <v>0.21</v>
      </c>
      <c r="O90">
        <v>1.1499999999999999</v>
      </c>
    </row>
    <row r="91" spans="1:26">
      <c r="A91" s="72">
        <v>3</v>
      </c>
      <c r="B91" s="58" t="s">
        <v>86</v>
      </c>
      <c r="C91">
        <v>14</v>
      </c>
      <c r="D91" t="s">
        <v>86</v>
      </c>
      <c r="E91">
        <v>108.19</v>
      </c>
      <c r="F91">
        <v>94.74</v>
      </c>
      <c r="G91">
        <v>20.92</v>
      </c>
      <c r="H91">
        <v>0.48</v>
      </c>
      <c r="I91">
        <v>17.010000000000002</v>
      </c>
      <c r="J91">
        <v>21.32</v>
      </c>
      <c r="K91">
        <v>262.66000000000003</v>
      </c>
      <c r="L91">
        <v>12.16</v>
      </c>
      <c r="M91">
        <v>1.51</v>
      </c>
      <c r="N91">
        <v>2.81</v>
      </c>
      <c r="O91">
        <v>3.02</v>
      </c>
    </row>
    <row r="92" spans="1:26">
      <c r="A92" s="72">
        <v>4</v>
      </c>
      <c r="B92" s="58" t="s">
        <v>118</v>
      </c>
      <c r="C92">
        <v>15</v>
      </c>
      <c r="D92" t="s">
        <v>142</v>
      </c>
      <c r="E92">
        <v>6665.9</v>
      </c>
      <c r="F92">
        <v>5793.93</v>
      </c>
      <c r="G92">
        <v>836.97</v>
      </c>
      <c r="H92">
        <v>684.08</v>
      </c>
      <c r="I92">
        <v>655.67</v>
      </c>
      <c r="J92">
        <v>821.09</v>
      </c>
      <c r="K92">
        <v>15457.64</v>
      </c>
      <c r="L92">
        <v>320.01</v>
      </c>
      <c r="M92">
        <v>87.72</v>
      </c>
      <c r="N92">
        <v>2.2799999999999998</v>
      </c>
      <c r="O92">
        <v>130.66</v>
      </c>
    </row>
    <row r="93" spans="1:26">
      <c r="A93" s="72">
        <v>5</v>
      </c>
      <c r="B93" s="58" t="s">
        <v>87</v>
      </c>
      <c r="C93">
        <v>19</v>
      </c>
      <c r="D93" t="s">
        <v>87</v>
      </c>
      <c r="E93">
        <v>122.8</v>
      </c>
      <c r="F93">
        <v>106.04</v>
      </c>
      <c r="G93">
        <v>19.03</v>
      </c>
      <c r="H93">
        <v>0.02</v>
      </c>
      <c r="I93">
        <v>16.309999999999999</v>
      </c>
      <c r="J93">
        <v>18.05</v>
      </c>
      <c r="K93">
        <v>282.25</v>
      </c>
      <c r="L93">
        <v>8.4</v>
      </c>
      <c r="M93">
        <v>1.41</v>
      </c>
      <c r="N93">
        <v>0.14000000000000001</v>
      </c>
      <c r="O93">
        <v>8.16</v>
      </c>
    </row>
    <row r="94" spans="1:26">
      <c r="C94" s="72">
        <v>6</v>
      </c>
      <c r="D94" s="58" t="s">
        <v>119</v>
      </c>
      <c r="E94">
        <v>2459.17</v>
      </c>
      <c r="F94">
        <v>2164.14</v>
      </c>
      <c r="G94">
        <v>421.38</v>
      </c>
      <c r="H94">
        <v>6.65</v>
      </c>
      <c r="I94">
        <v>272.77</v>
      </c>
      <c r="J94">
        <v>281.56</v>
      </c>
      <c r="K94">
        <v>5605.67</v>
      </c>
      <c r="L94">
        <v>80.929999999999993</v>
      </c>
      <c r="M94">
        <v>14.59</v>
      </c>
      <c r="N94">
        <v>2.5</v>
      </c>
      <c r="O94">
        <v>59.02</v>
      </c>
      <c r="P94">
        <v>2459.17</v>
      </c>
      <c r="Q94">
        <v>2164.14</v>
      </c>
      <c r="R94">
        <v>421.38</v>
      </c>
      <c r="S94">
        <v>6.65</v>
      </c>
      <c r="T94">
        <v>272.77</v>
      </c>
      <c r="U94">
        <v>281.56</v>
      </c>
      <c r="V94">
        <v>5605.67</v>
      </c>
      <c r="W94">
        <v>80.929999999999993</v>
      </c>
      <c r="X94">
        <v>14.59</v>
      </c>
      <c r="Y94">
        <v>2.5</v>
      </c>
      <c r="Z94">
        <v>59.02</v>
      </c>
    </row>
    <row r="95" spans="1:26" ht="25.5">
      <c r="A95" s="72">
        <v>7</v>
      </c>
      <c r="B95" s="58" t="s">
        <v>88</v>
      </c>
      <c r="C95">
        <v>28</v>
      </c>
      <c r="D95" t="s">
        <v>88</v>
      </c>
      <c r="E95">
        <v>634.82000000000005</v>
      </c>
      <c r="F95">
        <v>542.39</v>
      </c>
      <c r="G95">
        <v>110.26</v>
      </c>
      <c r="H95">
        <v>0.3</v>
      </c>
      <c r="I95">
        <v>74.63</v>
      </c>
      <c r="J95">
        <v>121.37</v>
      </c>
      <c r="K95">
        <v>1483.77</v>
      </c>
      <c r="L95">
        <v>14.86</v>
      </c>
      <c r="M95">
        <v>6.24</v>
      </c>
      <c r="N95">
        <v>0.11</v>
      </c>
      <c r="O95">
        <v>18.190000000000001</v>
      </c>
    </row>
    <row r="96" spans="1:26">
      <c r="A96" s="72">
        <v>8</v>
      </c>
      <c r="B96" s="58" t="s">
        <v>89</v>
      </c>
      <c r="C96">
        <v>31</v>
      </c>
      <c r="D96" t="s">
        <v>89</v>
      </c>
      <c r="E96">
        <v>12693.33</v>
      </c>
      <c r="F96">
        <v>11088</v>
      </c>
      <c r="G96">
        <v>757.94</v>
      </c>
      <c r="H96">
        <v>1.97</v>
      </c>
      <c r="I96">
        <v>1097.1400000000001</v>
      </c>
      <c r="J96">
        <v>4829.3599999999997</v>
      </c>
      <c r="K96">
        <v>30467.74</v>
      </c>
      <c r="L96">
        <v>995.09</v>
      </c>
      <c r="M96">
        <v>217.97</v>
      </c>
      <c r="N96">
        <v>5.83</v>
      </c>
      <c r="O96">
        <v>183.18</v>
      </c>
    </row>
    <row r="97" spans="1:15" ht="25.5">
      <c r="A97" s="72">
        <v>9</v>
      </c>
      <c r="B97" s="58" t="s">
        <v>90</v>
      </c>
      <c r="C97">
        <v>32</v>
      </c>
      <c r="D97" t="s">
        <v>90</v>
      </c>
      <c r="E97">
        <v>1084.31</v>
      </c>
      <c r="F97">
        <v>943.65</v>
      </c>
      <c r="G97">
        <v>193.75</v>
      </c>
      <c r="H97">
        <v>0.4</v>
      </c>
      <c r="I97">
        <v>130.09</v>
      </c>
      <c r="J97">
        <v>109.58</v>
      </c>
      <c r="K97">
        <v>2461.7800000000002</v>
      </c>
      <c r="L97">
        <v>130.21</v>
      </c>
      <c r="M97">
        <v>9.26</v>
      </c>
      <c r="N97">
        <v>3.02</v>
      </c>
      <c r="O97">
        <v>62.27</v>
      </c>
    </row>
    <row r="98" spans="1:15" ht="25.5">
      <c r="A98" s="72">
        <v>10</v>
      </c>
      <c r="B98" s="58" t="s">
        <v>120</v>
      </c>
      <c r="C98">
        <v>35</v>
      </c>
      <c r="D98" t="s">
        <v>158</v>
      </c>
      <c r="E98">
        <v>194.74</v>
      </c>
      <c r="F98">
        <v>179.78</v>
      </c>
      <c r="G98">
        <v>33.130000000000003</v>
      </c>
      <c r="H98">
        <v>0.15</v>
      </c>
      <c r="I98">
        <v>24.26</v>
      </c>
      <c r="J98">
        <v>22.31</v>
      </c>
      <c r="K98">
        <v>454.37</v>
      </c>
      <c r="L98">
        <v>9.51</v>
      </c>
      <c r="M98">
        <v>0.48</v>
      </c>
      <c r="N98">
        <v>0.46</v>
      </c>
      <c r="O98">
        <v>5.5</v>
      </c>
    </row>
    <row r="99" spans="1:15" ht="25.5">
      <c r="A99" s="72">
        <v>11</v>
      </c>
      <c r="B99" s="58" t="s">
        <v>91</v>
      </c>
      <c r="C99">
        <v>36</v>
      </c>
      <c r="D99" t="s">
        <v>91</v>
      </c>
      <c r="E99">
        <v>150.22999999999999</v>
      </c>
      <c r="F99">
        <v>128.16</v>
      </c>
      <c r="G99">
        <v>16.63</v>
      </c>
      <c r="H99">
        <v>0.11</v>
      </c>
      <c r="I99">
        <v>12.52</v>
      </c>
      <c r="J99">
        <v>34.29</v>
      </c>
      <c r="K99">
        <v>341.94</v>
      </c>
      <c r="L99">
        <v>12.98</v>
      </c>
      <c r="M99">
        <v>1.32</v>
      </c>
      <c r="N99">
        <v>0.18</v>
      </c>
      <c r="O99" s="94" t="s">
        <v>159</v>
      </c>
    </row>
    <row r="100" spans="1:15">
      <c r="A100" s="72">
        <v>12</v>
      </c>
      <c r="B100" s="58" t="s">
        <v>121</v>
      </c>
      <c r="C100">
        <v>40</v>
      </c>
      <c r="D100" t="s">
        <v>163</v>
      </c>
      <c r="E100">
        <v>208.64</v>
      </c>
      <c r="F100">
        <v>183.36</v>
      </c>
      <c r="G100">
        <v>56.44</v>
      </c>
      <c r="H100">
        <v>0.14000000000000001</v>
      </c>
      <c r="I100">
        <v>35.96</v>
      </c>
      <c r="J100">
        <v>25</v>
      </c>
      <c r="K100">
        <v>509.54</v>
      </c>
      <c r="L100">
        <v>28.08</v>
      </c>
      <c r="M100">
        <v>1.23</v>
      </c>
      <c r="N100">
        <v>0.06</v>
      </c>
      <c r="O100">
        <v>9.1300000000000008</v>
      </c>
    </row>
    <row r="101" spans="1:15" ht="38.25">
      <c r="A101" s="72">
        <v>13</v>
      </c>
      <c r="B101" s="58" t="s">
        <v>122</v>
      </c>
      <c r="C101">
        <v>46</v>
      </c>
      <c r="D101" s="85" t="s">
        <v>169</v>
      </c>
      <c r="E101">
        <v>166.82</v>
      </c>
      <c r="F101">
        <v>142.37</v>
      </c>
      <c r="G101">
        <v>27.3</v>
      </c>
      <c r="H101">
        <v>0.11</v>
      </c>
      <c r="I101">
        <v>24.03</v>
      </c>
      <c r="J101">
        <v>114.87</v>
      </c>
      <c r="K101">
        <v>475.5</v>
      </c>
      <c r="L101">
        <v>24.81</v>
      </c>
      <c r="M101">
        <v>2.29</v>
      </c>
      <c r="N101">
        <v>0.5</v>
      </c>
      <c r="O101">
        <v>3.39</v>
      </c>
    </row>
    <row r="102" spans="1:15">
      <c r="A102" s="72">
        <v>14</v>
      </c>
      <c r="B102" s="58" t="s">
        <v>123</v>
      </c>
      <c r="C102">
        <v>49</v>
      </c>
      <c r="D102" t="s">
        <v>172</v>
      </c>
      <c r="E102">
        <v>4762.1499999999996</v>
      </c>
      <c r="F102">
        <v>4296.53</v>
      </c>
      <c r="G102">
        <v>516.22</v>
      </c>
      <c r="H102">
        <v>18.3</v>
      </c>
      <c r="I102">
        <v>369.35</v>
      </c>
      <c r="J102">
        <v>314.33999999999997</v>
      </c>
      <c r="K102">
        <v>10276.89</v>
      </c>
      <c r="L102">
        <v>68.72</v>
      </c>
      <c r="M102">
        <v>245.31</v>
      </c>
      <c r="N102">
        <v>5.23</v>
      </c>
      <c r="O102">
        <v>221.88</v>
      </c>
    </row>
    <row r="103" spans="1:15">
      <c r="A103" s="72">
        <v>15</v>
      </c>
      <c r="B103" s="58" t="s">
        <v>92</v>
      </c>
      <c r="C103">
        <v>54</v>
      </c>
      <c r="D103" t="s">
        <v>92</v>
      </c>
      <c r="E103">
        <v>19884.66</v>
      </c>
      <c r="F103">
        <v>17539.57</v>
      </c>
      <c r="G103">
        <v>2179.73</v>
      </c>
      <c r="H103">
        <v>987.45</v>
      </c>
      <c r="I103">
        <v>2171.7199999999998</v>
      </c>
      <c r="J103">
        <v>3745.63</v>
      </c>
      <c r="K103">
        <v>46508.76</v>
      </c>
      <c r="L103">
        <v>1244</v>
      </c>
      <c r="M103">
        <v>1445.46</v>
      </c>
      <c r="N103">
        <v>12.14</v>
      </c>
      <c r="O103">
        <v>1123.6400000000001</v>
      </c>
    </row>
    <row r="104" spans="1:15" ht="25.5">
      <c r="A104" s="72">
        <v>16</v>
      </c>
      <c r="B104" s="58" t="s">
        <v>124</v>
      </c>
      <c r="C104">
        <v>59</v>
      </c>
      <c r="D104" t="s">
        <v>181</v>
      </c>
      <c r="E104">
        <v>120.76</v>
      </c>
      <c r="F104">
        <v>108.34</v>
      </c>
      <c r="G104">
        <v>36.32</v>
      </c>
      <c r="H104">
        <v>0.06</v>
      </c>
      <c r="I104">
        <v>15.65</v>
      </c>
      <c r="J104">
        <v>17.29</v>
      </c>
      <c r="K104">
        <v>298.42</v>
      </c>
      <c r="L104">
        <v>13.83</v>
      </c>
      <c r="M104">
        <v>0.2</v>
      </c>
      <c r="N104">
        <v>7.0000000000000007E-2</v>
      </c>
      <c r="O104">
        <v>9.33</v>
      </c>
    </row>
    <row r="105" spans="1:15">
      <c r="A105" s="72">
        <v>17</v>
      </c>
      <c r="B105" s="58" t="s">
        <v>93</v>
      </c>
      <c r="C105">
        <v>62</v>
      </c>
      <c r="D105" t="s">
        <v>93</v>
      </c>
      <c r="E105">
        <v>475.72</v>
      </c>
      <c r="F105">
        <v>418.63</v>
      </c>
      <c r="G105">
        <v>77.900000000000006</v>
      </c>
      <c r="H105">
        <v>0.91</v>
      </c>
      <c r="I105">
        <v>47.19</v>
      </c>
      <c r="J105">
        <v>241.15</v>
      </c>
      <c r="K105">
        <v>1261.5</v>
      </c>
      <c r="L105">
        <v>39.74</v>
      </c>
      <c r="M105">
        <v>0</v>
      </c>
      <c r="N105">
        <v>0.51</v>
      </c>
      <c r="O105">
        <v>29.88</v>
      </c>
    </row>
    <row r="106" spans="1:15">
      <c r="A106" s="72">
        <v>18</v>
      </c>
      <c r="B106" s="58" t="s">
        <v>126</v>
      </c>
      <c r="C106">
        <v>63</v>
      </c>
      <c r="D106" t="s">
        <v>184</v>
      </c>
      <c r="E106">
        <v>102.91</v>
      </c>
      <c r="F106">
        <v>90.11</v>
      </c>
      <c r="G106">
        <v>26.21</v>
      </c>
      <c r="H106">
        <v>0.05</v>
      </c>
      <c r="I106">
        <v>14.45</v>
      </c>
      <c r="J106">
        <v>13.24</v>
      </c>
      <c r="K106">
        <v>246.97</v>
      </c>
      <c r="L106">
        <v>16.95</v>
      </c>
      <c r="M106">
        <v>1.37</v>
      </c>
      <c r="N106">
        <v>0.1</v>
      </c>
      <c r="O106">
        <v>16.3</v>
      </c>
    </row>
    <row r="107" spans="1:15">
      <c r="A107" s="72">
        <v>19</v>
      </c>
      <c r="B107" s="73" t="s">
        <v>125</v>
      </c>
      <c r="C107">
        <v>70</v>
      </c>
      <c r="D107" t="s">
        <v>191</v>
      </c>
      <c r="E107">
        <v>474.13</v>
      </c>
      <c r="F107">
        <v>415.73</v>
      </c>
      <c r="G107">
        <v>80.34</v>
      </c>
      <c r="H107">
        <v>2.1800000000000002</v>
      </c>
      <c r="I107">
        <v>62.58</v>
      </c>
      <c r="J107">
        <v>13.67</v>
      </c>
      <c r="K107">
        <v>1048.6300000000001</v>
      </c>
      <c r="L107">
        <v>12.8</v>
      </c>
      <c r="M107">
        <v>1.8</v>
      </c>
      <c r="N107">
        <v>0.15</v>
      </c>
      <c r="O107">
        <v>8.1199999999999992</v>
      </c>
    </row>
    <row r="108" spans="1:15">
      <c r="A108" s="72">
        <v>20</v>
      </c>
      <c r="B108" s="58" t="s">
        <v>94</v>
      </c>
      <c r="C108">
        <v>72</v>
      </c>
      <c r="D108" t="s">
        <v>94</v>
      </c>
      <c r="E108">
        <v>176.15</v>
      </c>
      <c r="F108">
        <v>156.69999999999999</v>
      </c>
      <c r="G108">
        <v>29.48</v>
      </c>
      <c r="H108">
        <v>0.23</v>
      </c>
      <c r="I108">
        <v>16.690000000000001</v>
      </c>
      <c r="J108">
        <v>30.81</v>
      </c>
      <c r="K108">
        <v>410.06</v>
      </c>
      <c r="L108">
        <v>16.579999999999998</v>
      </c>
      <c r="M108">
        <v>2.0699999999999998</v>
      </c>
      <c r="N108">
        <v>0.23</v>
      </c>
      <c r="O108">
        <v>4.5999999999999996</v>
      </c>
    </row>
    <row r="109" spans="1:15">
      <c r="A109" s="74">
        <v>21</v>
      </c>
      <c r="B109" s="75" t="s">
        <v>4</v>
      </c>
      <c r="D109" t="s">
        <v>4</v>
      </c>
      <c r="E109">
        <v>1192.1899999999951</v>
      </c>
      <c r="F109">
        <v>1036.6800000000076</v>
      </c>
      <c r="G109">
        <v>189.53999999999996</v>
      </c>
      <c r="H109">
        <v>5.0199999999999818</v>
      </c>
      <c r="I109">
        <v>159.10000000000127</v>
      </c>
      <c r="J109">
        <v>156.23999999999978</v>
      </c>
      <c r="K109">
        <v>2738.769999999975</v>
      </c>
      <c r="L109">
        <v>188.19000000000005</v>
      </c>
      <c r="M109">
        <v>11.700000000000273</v>
      </c>
      <c r="N109">
        <v>8.7100000000000009</v>
      </c>
      <c r="O109">
        <v>74.040000000000191</v>
      </c>
    </row>
    <row r="110" spans="1:15">
      <c r="D110" t="s">
        <v>205</v>
      </c>
      <c r="E110">
        <v>52747.58</v>
      </c>
      <c r="F110">
        <v>46315.42</v>
      </c>
      <c r="G110">
        <v>5755.33</v>
      </c>
      <c r="H110">
        <v>1741.89</v>
      </c>
      <c r="I110">
        <v>5332.34</v>
      </c>
      <c r="J110">
        <v>11394.22</v>
      </c>
      <c r="K110">
        <v>123286.78</v>
      </c>
      <c r="L110">
        <v>3306.99</v>
      </c>
      <c r="M110">
        <v>2053.5500000000002</v>
      </c>
      <c r="N110">
        <v>45.67</v>
      </c>
      <c r="O110">
        <v>2019.54</v>
      </c>
    </row>
    <row r="112" spans="1:15">
      <c r="D112" t="s">
        <v>19</v>
      </c>
      <c r="E112">
        <v>51555.390000000007</v>
      </c>
      <c r="F112">
        <v>45278.739999999991</v>
      </c>
      <c r="G112">
        <v>5565.79</v>
      </c>
      <c r="H112">
        <v>1736.8700000000001</v>
      </c>
      <c r="I112">
        <v>5173.2399999999989</v>
      </c>
      <c r="J112">
        <v>11237.98</v>
      </c>
      <c r="K112">
        <v>120548.01000000002</v>
      </c>
      <c r="L112">
        <v>3118.7999999999997</v>
      </c>
      <c r="M112">
        <v>2041.85</v>
      </c>
      <c r="N112">
        <v>36.96</v>
      </c>
      <c r="O112">
        <v>1945.4999999999998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32.25(A I)</vt:lpstr>
      <vt:lpstr>Table 32.25(Dept.-wise)</vt:lpstr>
      <vt:lpstr>Sheet1</vt:lpstr>
      <vt:lpstr>'Table 32.25(A I)'!Print_Area</vt:lpstr>
      <vt:lpstr>'Table 32.25(Dept.-wise)'!Print_Area</vt:lpstr>
      <vt:lpstr>'Table 32.25(Dept.-wise)'!Print_Titles</vt:lpstr>
    </vt:vector>
  </TitlesOfParts>
  <Company>HCL Infosystems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 VENKATESWARLU</dc:creator>
  <cp:lastModifiedBy>Lenovo</cp:lastModifiedBy>
  <cp:lastPrinted>2015-12-18T10:49:14Z</cp:lastPrinted>
  <dcterms:created xsi:type="dcterms:W3CDTF">2010-07-29T04:18:50Z</dcterms:created>
  <dcterms:modified xsi:type="dcterms:W3CDTF">2015-12-18T10:51:54Z</dcterms:modified>
</cp:coreProperties>
</file>