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Saurabh JSO\Energy Statistics Publication 2026\Final\Energy Statistics India 2026\Chapter-7\"/>
    </mc:Choice>
  </mc:AlternateContent>
  <xr:revisionPtr revIDLastSave="0" documentId="13_ncr:1_{A7D6BA28-5D0C-425A-9380-730CD10E9E9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7.1_FY-2023-24(F) " sheetId="3" r:id="rId1"/>
    <sheet name="7.2_FY-2023-24(F)" sheetId="2" r:id="rId2"/>
    <sheet name="7.3_FY-2023-24(F)_PJ" sheetId="4" r:id="rId3"/>
    <sheet name="7.4_FY-2023-24(F) " sheetId="5" r:id="rId4"/>
    <sheet name="7.5_FY-2024-25(P)" sheetId="6" r:id="rId5"/>
    <sheet name="7.6_FY-2024-25(P)" sheetId="7" r:id="rId6"/>
    <sheet name="7.7_FY-2024-25(P)_PJ" sheetId="10" r:id="rId7"/>
    <sheet name="7.8_FY-2024-25(P)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I" localSheetId="7">#REF!</definedName>
    <definedName name="\I">#REF!</definedName>
    <definedName name="\P" localSheetId="7">#REF!</definedName>
    <definedName name="\P">#REF!</definedName>
    <definedName name="aa" localSheetId="6">'[6]Oil Consumption – barrels'!#REF!</definedName>
    <definedName name="aa" localSheetId="7">'[1]Oil Consumption – barrels'!#REF!</definedName>
    <definedName name="aa">'[1]Oil Consumption – barrels'!#REF!</definedName>
    <definedName name="bb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1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FHeadings" localSheetId="1">'[2]Conversion factors_1'!$B$5:$Q$5</definedName>
    <definedName name="CFHeadings" localSheetId="6">'[5]Conversion factors_1'!$B$5:$Q$5</definedName>
    <definedName name="CFHeadings">'[3]Conversion factors_1'!$B$5:$Q$5</definedName>
    <definedName name="coal_washeries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oal_washeries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oal_washeries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oal_washeries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oal_washeries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oal_washeries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oal_washeries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oal_washeries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ConversionFactors" localSheetId="1">OFFSET('[2]Conversion factors_1'!$B$6,0,0,100,16)</definedName>
    <definedName name="ConversionFactors" localSheetId="6">OFFSET('[5]Conversion factors_1'!$B$6,0,0,100,16)</definedName>
    <definedName name="ConversionFactors">OFFSET('[3]Conversion factors_1'!$B$6,0,0,100,16)</definedName>
    <definedName name="ConversionFactors2" localSheetId="1">OFFSET('[2]Conversion factors_2'!$B$6,0,0,100,16)</definedName>
    <definedName name="ConversionFactors2" localSheetId="6">OFFSET('[5]Conversion factors_2'!$B$6,0,0,100,16)</definedName>
    <definedName name="ConversionFactors2">OFFSET('[3]Conversion factors_2'!$B$6,0,0,100,16)</definedName>
    <definedName name="Countries" localSheetId="6">'[7]automatic MM'!$C$77:$C$114</definedName>
    <definedName name="Countries">'[4]automatic MM'!$C$77:$C$114</definedName>
    <definedName name="CountryName" localSheetId="6">'[7]automatic MM'!$D$6</definedName>
    <definedName name="CountryName">'[4]automatic MM'!$D$6</definedName>
    <definedName name="CountryName_1" localSheetId="6">'[7]automatic MM'!$D$6</definedName>
    <definedName name="CountryName_1">'[4]automatic MM'!$D$6</definedName>
    <definedName name="DataYear" localSheetId="6">'[7]automatic MM'!$D$9</definedName>
    <definedName name="DataYear">'[4]automatic MM'!$D$9</definedName>
    <definedName name="elec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1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1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1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1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xceptions" localSheetId="6">OFFSET([7]Exceptions!$B$8,1,0,COUNTA([7]Exceptions!$B$8:$B$305)-1,6)</definedName>
    <definedName name="Exceptions">OFFSET([4]Exceptions!$B$8,1,0,COUNTA([4]Exceptions!$B$8:$B$305)-1,6)</definedName>
    <definedName name="fafh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fafh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fafh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fafh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fafh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fafh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fafh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fafh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hh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hh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hh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hh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hh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hh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hh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hh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INIT" localSheetId="6">#REF!</definedName>
    <definedName name="INIT" localSheetId="7">#REF!</definedName>
    <definedName name="INIT">#REF!</definedName>
    <definedName name="LEAP" localSheetId="7">#REF!</definedName>
    <definedName name="LEAP">#REF!</definedName>
    <definedName name="MJ_per_toe">41868</definedName>
    <definedName name="NAS_Year" localSheetId="6">#REF!</definedName>
    <definedName name="NAS_Year">#REF!</definedName>
    <definedName name="NONLEAP" localSheetId="6">#REF!</definedName>
    <definedName name="NONLEAP" localSheetId="7">#REF!</definedName>
    <definedName name="NONLEAP">#REF!</definedName>
    <definedName name="_xlnm.Print_Area" localSheetId="0">'7.1_FY-2023-24(F) '!$A$1:$P$53</definedName>
    <definedName name="_xlnm.Print_Area" localSheetId="4">'7.5_FY-2024-25(P)'!$A$1:$P$53</definedName>
    <definedName name="Print1" localSheetId="6">#REF!</definedName>
    <definedName name="Print1" localSheetId="7">#REF!</definedName>
    <definedName name="Print1">#REF!</definedName>
    <definedName name="RawData" localSheetId="1">'[2]Data in physical units_1'!$B$5:$BM$106</definedName>
    <definedName name="RawData" localSheetId="6">'[5]Data in physical units_1'!$B$5:$BM$106</definedName>
    <definedName name="RawData">'[3]Data in physical units_1'!$B$5:$BM$106</definedName>
    <definedName name="RawData2" localSheetId="1">'[2]Data in physical units_2'!$B$5:$BM$106</definedName>
    <definedName name="RawData2" localSheetId="6">'[5]Data in physical units_2'!$B$5:$BM$106</definedName>
    <definedName name="RawData2">'[3]Data in physical units_2'!$B$5:$BM$106</definedName>
    <definedName name="RawDataHeadings" localSheetId="1">'[2]Data in physical units_1'!$B$4:$BM$4</definedName>
    <definedName name="RawDataHeadings" localSheetId="6">'[5]Data in physical units_1'!$B$4:$BM$4</definedName>
    <definedName name="RawDataHeadings">'[3]Data in physical units_1'!$B$4:$BM$4</definedName>
    <definedName name="RawDataHeadings2" localSheetId="1">'[2]Data in physical units_2'!$B$4:$BM$4</definedName>
    <definedName name="RawDataHeadings2" localSheetId="6">'[5]Data in physical units_2'!$B$4:$BM$4</definedName>
    <definedName name="RawDataHeadings2">'[3]Data in physical units_2'!$B$4:$BM$4</definedName>
    <definedName name="table6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1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Coal._.Questionnaire." localSheetId="0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1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2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3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4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5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6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7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Electricity._.Questionnaire." localSheetId="0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1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4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7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" i="10" l="1"/>
  <c r="I50" i="10"/>
  <c r="I48" i="10" s="1"/>
  <c r="H50" i="10"/>
  <c r="H48" i="10" s="1"/>
  <c r="G50" i="10"/>
  <c r="F50" i="10"/>
  <c r="E50" i="10"/>
  <c r="D50" i="10"/>
  <c r="C50" i="10"/>
  <c r="B50" i="10"/>
  <c r="J49" i="10"/>
  <c r="I49" i="10"/>
  <c r="H49" i="10"/>
  <c r="G49" i="10"/>
  <c r="G48" i="10" s="1"/>
  <c r="F49" i="10"/>
  <c r="F48" i="10" s="1"/>
  <c r="E49" i="10"/>
  <c r="D49" i="10"/>
  <c r="C49" i="10"/>
  <c r="C48" i="10" s="1"/>
  <c r="B49" i="10"/>
  <c r="B48" i="10" s="1"/>
  <c r="J48" i="10"/>
  <c r="E48" i="10"/>
  <c r="D48" i="10"/>
  <c r="H47" i="10"/>
  <c r="J45" i="10"/>
  <c r="I44" i="10"/>
  <c r="H44" i="10"/>
  <c r="G43" i="10"/>
  <c r="J42" i="10"/>
  <c r="H41" i="10"/>
  <c r="J39" i="10"/>
  <c r="I38" i="10"/>
  <c r="H38" i="10"/>
  <c r="G37" i="10"/>
  <c r="J36" i="10"/>
  <c r="H35" i="10"/>
  <c r="J33" i="10"/>
  <c r="I32" i="10"/>
  <c r="H32" i="10"/>
  <c r="G31" i="10"/>
  <c r="J30" i="10"/>
  <c r="H29" i="10"/>
  <c r="J27" i="10"/>
  <c r="I26" i="10"/>
  <c r="H26" i="10"/>
  <c r="G25" i="10"/>
  <c r="J24" i="10"/>
  <c r="H23" i="10"/>
  <c r="J21" i="10"/>
  <c r="I20" i="10"/>
  <c r="H20" i="10"/>
  <c r="G19" i="10"/>
  <c r="J18" i="10"/>
  <c r="H17" i="10"/>
  <c r="J15" i="10"/>
  <c r="I14" i="10"/>
  <c r="H14" i="10"/>
  <c r="G13" i="10"/>
  <c r="J12" i="10"/>
  <c r="H11" i="10"/>
  <c r="J9" i="10"/>
  <c r="J6" i="10"/>
  <c r="I5" i="10"/>
  <c r="H5" i="10"/>
  <c r="G4" i="10"/>
  <c r="L3" i="10"/>
  <c r="I43" i="10" s="1"/>
  <c r="K50" i="10" l="1"/>
  <c r="J4" i="10"/>
  <c r="H12" i="10"/>
  <c r="J13" i="10"/>
  <c r="H18" i="10"/>
  <c r="J19" i="10"/>
  <c r="H24" i="10"/>
  <c r="J25" i="10"/>
  <c r="H30" i="10"/>
  <c r="J31" i="10"/>
  <c r="H36" i="10"/>
  <c r="J37" i="10"/>
  <c r="H42" i="10"/>
  <c r="J43" i="10"/>
  <c r="G11" i="10"/>
  <c r="I12" i="10"/>
  <c r="C15" i="10"/>
  <c r="G17" i="10"/>
  <c r="I18" i="10"/>
  <c r="G23" i="10"/>
  <c r="I24" i="10"/>
  <c r="G29" i="10"/>
  <c r="I30" i="10"/>
  <c r="G35" i="10"/>
  <c r="I36" i="10"/>
  <c r="G41" i="10"/>
  <c r="I42" i="10"/>
  <c r="G47" i="10"/>
  <c r="K49" i="10"/>
  <c r="K48" i="10" s="1"/>
  <c r="G10" i="10"/>
  <c r="C14" i="10"/>
  <c r="J11" i="10"/>
  <c r="J23" i="10"/>
  <c r="J29" i="10"/>
  <c r="J41" i="10"/>
  <c r="J47" i="10"/>
  <c r="I10" i="10"/>
  <c r="G15" i="10"/>
  <c r="I16" i="10"/>
  <c r="G21" i="10"/>
  <c r="I22" i="10"/>
  <c r="G27" i="10"/>
  <c r="I28" i="10"/>
  <c r="G33" i="10"/>
  <c r="I34" i="10"/>
  <c r="G39" i="10"/>
  <c r="I40" i="10"/>
  <c r="G45" i="10"/>
  <c r="I46" i="10"/>
  <c r="I11" i="10"/>
  <c r="I17" i="10"/>
  <c r="G34" i="10"/>
  <c r="G40" i="10"/>
  <c r="G46" i="10"/>
  <c r="H16" i="10"/>
  <c r="H28" i="10"/>
  <c r="G6" i="10"/>
  <c r="H6" i="10"/>
  <c r="H9" i="10"/>
  <c r="J10" i="10"/>
  <c r="H15" i="10"/>
  <c r="J16" i="10"/>
  <c r="H21" i="10"/>
  <c r="J22" i="10"/>
  <c r="H27" i="10"/>
  <c r="J28" i="10"/>
  <c r="H33" i="10"/>
  <c r="J34" i="10"/>
  <c r="H39" i="10"/>
  <c r="J40" i="10"/>
  <c r="H45" i="10"/>
  <c r="J46" i="10"/>
  <c r="G16" i="10"/>
  <c r="G22" i="10"/>
  <c r="I23" i="10"/>
  <c r="G28" i="10"/>
  <c r="I29" i="10"/>
  <c r="I35" i="10"/>
  <c r="I41" i="10"/>
  <c r="I47" i="10"/>
  <c r="H10" i="10"/>
  <c r="J17" i="10"/>
  <c r="H22" i="10"/>
  <c r="H34" i="10"/>
  <c r="J35" i="10"/>
  <c r="H40" i="10"/>
  <c r="H46" i="10"/>
  <c r="G9" i="10"/>
  <c r="E4" i="10"/>
  <c r="G5" i="10"/>
  <c r="I6" i="10"/>
  <c r="I9" i="10"/>
  <c r="G14" i="10"/>
  <c r="I15" i="10"/>
  <c r="G20" i="10"/>
  <c r="I21" i="10"/>
  <c r="G26" i="10"/>
  <c r="I27" i="10"/>
  <c r="G32" i="10"/>
  <c r="I33" i="10"/>
  <c r="G38" i="10"/>
  <c r="I39" i="10"/>
  <c r="G44" i="10"/>
  <c r="I45" i="10"/>
  <c r="H4" i="10"/>
  <c r="J5" i="10"/>
  <c r="H13" i="10"/>
  <c r="J14" i="10"/>
  <c r="H19" i="10"/>
  <c r="J20" i="10"/>
  <c r="H25" i="10"/>
  <c r="J26" i="10"/>
  <c r="H31" i="10"/>
  <c r="J32" i="10"/>
  <c r="H37" i="10"/>
  <c r="J38" i="10"/>
  <c r="H43" i="10"/>
  <c r="J44" i="10"/>
  <c r="I4" i="10"/>
  <c r="G12" i="10"/>
  <c r="I13" i="10"/>
  <c r="C16" i="10"/>
  <c r="G18" i="10"/>
  <c r="I19" i="10"/>
  <c r="G24" i="10"/>
  <c r="I25" i="10"/>
  <c r="G30" i="10"/>
  <c r="I31" i="10"/>
  <c r="G36" i="10"/>
  <c r="I37" i="10"/>
  <c r="G42" i="10"/>
  <c r="C9" i="10" l="1"/>
  <c r="C30" i="10" l="1"/>
  <c r="B29" i="10"/>
  <c r="B20" i="10"/>
  <c r="B27" i="10"/>
  <c r="B9" i="10"/>
  <c r="B19" i="10"/>
  <c r="C6" i="10"/>
  <c r="F9" i="10"/>
  <c r="B34" i="10"/>
  <c r="B33" i="10"/>
  <c r="B40" i="10"/>
  <c r="B35" i="10"/>
  <c r="B12" i="10"/>
  <c r="B45" i="10"/>
  <c r="B37" i="10"/>
  <c r="B4" i="10"/>
  <c r="C5" i="10"/>
  <c r="B46" i="10"/>
  <c r="C40" i="10"/>
  <c r="F37" i="10"/>
  <c r="F46" i="10"/>
  <c r="B43" i="10"/>
  <c r="C13" i="10"/>
  <c r="F38" i="10"/>
  <c r="B36" i="10"/>
  <c r="C33" i="10"/>
  <c r="B47" i="10"/>
  <c r="C45" i="10"/>
  <c r="B41" i="10"/>
  <c r="B13" i="10"/>
  <c r="B5" i="10"/>
  <c r="F41" i="10"/>
  <c r="F47" i="10"/>
  <c r="F13" i="10"/>
  <c r="C42" i="10"/>
  <c r="C46" i="10"/>
  <c r="C38" i="10"/>
  <c r="C47" i="10"/>
  <c r="F35" i="10"/>
  <c r="C35" i="10"/>
  <c r="C41" i="10"/>
  <c r="C37" i="10"/>
  <c r="F14" i="10"/>
  <c r="F34" i="10"/>
  <c r="C36" i="10"/>
  <c r="C43" i="10"/>
  <c r="C34" i="10"/>
  <c r="B42" i="10"/>
  <c r="B38" i="10"/>
  <c r="C4" i="10"/>
  <c r="C19" i="10"/>
  <c r="C23" i="10" l="1"/>
  <c r="F26" i="10"/>
  <c r="B26" i="10"/>
  <c r="B24" i="10"/>
  <c r="F24" i="10"/>
  <c r="F29" i="10"/>
  <c r="B31" i="10"/>
  <c r="C29" i="10"/>
  <c r="C24" i="10"/>
  <c r="B28" i="10"/>
  <c r="B21" i="10"/>
  <c r="B25" i="10"/>
  <c r="F25" i="10"/>
  <c r="F20" i="10"/>
  <c r="F30" i="10"/>
  <c r="C21" i="10"/>
  <c r="F23" i="10"/>
  <c r="F28" i="10"/>
  <c r="B23" i="10"/>
  <c r="C27" i="10"/>
  <c r="F21" i="10"/>
  <c r="B22" i="10"/>
  <c r="C20" i="10"/>
  <c r="F22" i="10"/>
  <c r="F27" i="10"/>
  <c r="B30" i="10"/>
  <c r="C25" i="10"/>
  <c r="C22" i="10"/>
  <c r="C26" i="10"/>
  <c r="E8" i="10"/>
  <c r="E7" i="10"/>
  <c r="E22" i="10"/>
  <c r="C10" i="10"/>
  <c r="C39" i="10"/>
  <c r="B18" i="10"/>
  <c r="B32" i="10"/>
  <c r="C32" i="10"/>
  <c r="B44" i="10"/>
  <c r="B39" i="10"/>
  <c r="C44" i="10"/>
  <c r="B6" i="10"/>
  <c r="D15" i="10"/>
  <c r="D9" i="10"/>
  <c r="E46" i="10"/>
  <c r="D46" i="10"/>
  <c r="D35" i="10"/>
  <c r="B16" i="10"/>
  <c r="D34" i="10"/>
  <c r="D36" i="10"/>
  <c r="D16" i="10"/>
  <c r="D33" i="10"/>
  <c r="E9" i="10"/>
  <c r="E15" i="10"/>
  <c r="E47" i="10"/>
  <c r="D37" i="10"/>
  <c r="C12" i="10"/>
  <c r="B14" i="10"/>
  <c r="E13" i="10"/>
  <c r="E45" i="10"/>
  <c r="D5" i="10"/>
  <c r="D45" i="10"/>
  <c r="D19" i="10"/>
  <c r="D6" i="10"/>
  <c r="D42" i="10"/>
  <c r="F19" i="10"/>
  <c r="D12" i="10"/>
  <c r="D13" i="10"/>
  <c r="E16" i="10"/>
  <c r="B15" i="10"/>
  <c r="D40" i="10"/>
  <c r="D38" i="10"/>
  <c r="D4" i="10"/>
  <c r="D43" i="10"/>
  <c r="D47" i="10"/>
  <c r="D41" i="10"/>
  <c r="F40" i="10"/>
  <c r="E36" i="10"/>
  <c r="D27" i="10" l="1"/>
  <c r="E28" i="10"/>
  <c r="E23" i="10"/>
  <c r="E27" i="10"/>
  <c r="D24" i="10"/>
  <c r="D23" i="10"/>
  <c r="E26" i="10"/>
  <c r="D31" i="10"/>
  <c r="D22" i="10"/>
  <c r="D20" i="10"/>
  <c r="D26" i="10"/>
  <c r="D28" i="10"/>
  <c r="D25" i="10"/>
  <c r="D30" i="10"/>
  <c r="D29" i="10"/>
  <c r="D21" i="10"/>
  <c r="B10" i="10"/>
  <c r="B17" i="10"/>
  <c r="K46" i="10"/>
  <c r="E44" i="10"/>
  <c r="K9" i="10"/>
  <c r="K47" i="10"/>
  <c r="D32" i="10"/>
  <c r="D10" i="10"/>
  <c r="D39" i="10"/>
  <c r="D18" i="10"/>
  <c r="D44" i="10"/>
  <c r="D17" i="10" l="1"/>
  <c r="F6" i="10" l="1"/>
  <c r="E34" i="10"/>
  <c r="F15" i="10"/>
  <c r="E35" i="10"/>
  <c r="E37" i="10"/>
  <c r="F16" i="10"/>
  <c r="E6" i="10"/>
  <c r="E19" i="10"/>
  <c r="E38" i="10"/>
  <c r="E30" i="10" l="1"/>
  <c r="E24" i="10"/>
  <c r="E21" i="10"/>
  <c r="E29" i="10"/>
  <c r="E25" i="10"/>
  <c r="K38" i="10"/>
  <c r="K37" i="10"/>
  <c r="K35" i="10"/>
  <c r="K34" i="10"/>
  <c r="K16" i="10"/>
  <c r="K6" i="10"/>
  <c r="E5" i="10"/>
  <c r="K21" i="10" l="1"/>
  <c r="K29" i="10"/>
  <c r="E10" i="10"/>
  <c r="E33" i="10" l="1"/>
  <c r="F43" i="10"/>
  <c r="F5" i="10"/>
  <c r="F33" i="10"/>
  <c r="F42" i="10"/>
  <c r="E20" i="10" l="1"/>
  <c r="K15" i="10"/>
  <c r="K13" i="10"/>
  <c r="E32" i="10"/>
  <c r="K5" i="10"/>
  <c r="F39" i="10"/>
  <c r="K33" i="10"/>
  <c r="E41" i="10"/>
  <c r="E40" i="10"/>
  <c r="E14" i="10"/>
  <c r="F12" i="10"/>
  <c r="E42" i="10"/>
  <c r="F4" i="10"/>
  <c r="E43" i="10"/>
  <c r="E31" i="10" l="1"/>
  <c r="F31" i="10"/>
  <c r="K43" i="10"/>
  <c r="K41" i="10"/>
  <c r="K42" i="10"/>
  <c r="F18" i="10"/>
  <c r="K4" i="10"/>
  <c r="F10" i="10"/>
  <c r="E39" i="10"/>
  <c r="F36" i="10"/>
  <c r="E12" i="10"/>
  <c r="E18" i="10"/>
  <c r="K40" i="10"/>
  <c r="K10" i="10" l="1"/>
  <c r="K39" i="10"/>
  <c r="K12" i="10"/>
  <c r="K36" i="10"/>
  <c r="E17" i="10"/>
  <c r="F32" i="10"/>
  <c r="E11" i="10"/>
  <c r="F45" i="10"/>
  <c r="B11" i="10"/>
  <c r="K45" i="10" l="1"/>
  <c r="K32" i="10"/>
  <c r="F44" i="10"/>
  <c r="K44" i="10" l="1"/>
  <c r="F17" i="10"/>
  <c r="F11" i="10"/>
  <c r="D14" i="10"/>
  <c r="K14" i="10" l="1"/>
  <c r="D11" i="10"/>
  <c r="K22" i="10" l="1"/>
  <c r="K25" i="10" l="1"/>
  <c r="K26" i="10"/>
  <c r="K23" i="10"/>
  <c r="K24" i="10" l="1"/>
  <c r="K20" i="10"/>
  <c r="K30" i="10"/>
  <c r="K27" i="10"/>
  <c r="K19" i="10" l="1"/>
  <c r="C31" i="10" l="1"/>
  <c r="K31" i="10" l="1"/>
  <c r="C28" i="10" l="1"/>
  <c r="K28" i="10" l="1"/>
  <c r="C17" i="10" l="1"/>
  <c r="C18" i="10"/>
  <c r="K18" i="10"/>
  <c r="K17" i="10" l="1"/>
  <c r="C11" i="10"/>
  <c r="K11" i="10" l="1"/>
  <c r="B38" i="6" l="1"/>
  <c r="C38" i="6"/>
  <c r="D38" i="6"/>
  <c r="E38" i="6"/>
  <c r="F38" i="6"/>
  <c r="G38" i="6"/>
  <c r="H38" i="6"/>
  <c r="K38" i="6"/>
  <c r="O38" i="6"/>
  <c r="P38" i="6"/>
  <c r="B39" i="6"/>
  <c r="C39" i="6"/>
  <c r="D39" i="6"/>
  <c r="E39" i="6"/>
  <c r="F39" i="6"/>
  <c r="G39" i="6"/>
  <c r="H39" i="6"/>
  <c r="P39" i="6"/>
  <c r="B40" i="6"/>
  <c r="C40" i="6"/>
  <c r="D40" i="6"/>
  <c r="E40" i="6"/>
  <c r="F40" i="6"/>
  <c r="G40" i="6"/>
  <c r="H40" i="6"/>
  <c r="P40" i="6"/>
  <c r="B41" i="6"/>
  <c r="C41" i="6"/>
  <c r="D41" i="6"/>
  <c r="E41" i="6"/>
  <c r="F41" i="6"/>
  <c r="G41" i="6"/>
  <c r="H41" i="6"/>
  <c r="O41" i="6"/>
  <c r="P41" i="6"/>
  <c r="B42" i="6"/>
  <c r="C42" i="6"/>
  <c r="D42" i="6"/>
  <c r="E42" i="6"/>
  <c r="F42" i="6"/>
  <c r="G42" i="6"/>
  <c r="H42" i="6"/>
  <c r="L42" i="6"/>
  <c r="P42" i="6"/>
  <c r="B43" i="6"/>
  <c r="C43" i="6"/>
  <c r="D43" i="6"/>
  <c r="E43" i="6"/>
  <c r="F43" i="6"/>
  <c r="G43" i="6"/>
  <c r="H43" i="6"/>
  <c r="P43" i="6"/>
  <c r="L48" i="9" l="1"/>
  <c r="K48" i="9"/>
  <c r="J48" i="9"/>
  <c r="I48" i="9"/>
  <c r="H48" i="9"/>
  <c r="G48" i="9"/>
  <c r="F48" i="9"/>
  <c r="E48" i="9"/>
  <c r="D48" i="9"/>
  <c r="C48" i="9"/>
  <c r="B48" i="9"/>
  <c r="K48" i="7"/>
  <c r="G48" i="7"/>
  <c r="I48" i="7"/>
  <c r="H48" i="7"/>
  <c r="F48" i="7"/>
  <c r="E48" i="7"/>
  <c r="D48" i="7"/>
  <c r="C48" i="7"/>
  <c r="G44" i="7"/>
  <c r="H44" i="7"/>
  <c r="J44" i="7"/>
  <c r="I44" i="7"/>
  <c r="J39" i="7"/>
  <c r="G39" i="7"/>
  <c r="I39" i="7"/>
  <c r="H39" i="7"/>
  <c r="J32" i="7"/>
  <c r="I32" i="7"/>
  <c r="G32" i="7"/>
  <c r="H32" i="7"/>
  <c r="I18" i="7"/>
  <c r="H18" i="7"/>
  <c r="J18" i="7"/>
  <c r="G18" i="7"/>
  <c r="I10" i="7"/>
  <c r="G10" i="7"/>
  <c r="J10" i="7"/>
  <c r="H10" i="7"/>
  <c r="Q49" i="6"/>
  <c r="Q48" i="6"/>
  <c r="F44" i="6"/>
  <c r="Q47" i="6"/>
  <c r="G44" i="6"/>
  <c r="E44" i="6"/>
  <c r="D44" i="6"/>
  <c r="C44" i="6"/>
  <c r="B44" i="6"/>
  <c r="Q46" i="6"/>
  <c r="Q45" i="6"/>
  <c r="P44" i="6"/>
  <c r="H44" i="6"/>
  <c r="O44" i="6"/>
  <c r="Q44" i="6" s="1"/>
  <c r="N44" i="6"/>
  <c r="M44" i="6"/>
  <c r="L44" i="6"/>
  <c r="K44" i="6"/>
  <c r="J44" i="6"/>
  <c r="I44" i="6"/>
  <c r="Q43" i="6"/>
  <c r="Q42" i="6"/>
  <c r="L37" i="6"/>
  <c r="Q41" i="6"/>
  <c r="H37" i="6"/>
  <c r="G37" i="6"/>
  <c r="F37" i="6"/>
  <c r="E37" i="6"/>
  <c r="Q40" i="6"/>
  <c r="C37" i="6"/>
  <c r="Q39" i="6"/>
  <c r="P37" i="6"/>
  <c r="Q38" i="6"/>
  <c r="N37" i="6"/>
  <c r="M37" i="6"/>
  <c r="K37" i="6"/>
  <c r="J37" i="6"/>
  <c r="I37" i="6"/>
  <c r="I22" i="6" s="1"/>
  <c r="D37" i="6"/>
  <c r="B37" i="6"/>
  <c r="Q36" i="6"/>
  <c r="Q35" i="6"/>
  <c r="Q34" i="6"/>
  <c r="Q32" i="6"/>
  <c r="Q30" i="6"/>
  <c r="Q29" i="6"/>
  <c r="F23" i="6"/>
  <c r="E23" i="6"/>
  <c r="Q26" i="6"/>
  <c r="C23" i="6"/>
  <c r="B23" i="6"/>
  <c r="Q25" i="6"/>
  <c r="D23" i="6"/>
  <c r="Q24" i="6"/>
  <c r="P23" i="6"/>
  <c r="H23" i="6"/>
  <c r="G23" i="6"/>
  <c r="O23" i="6"/>
  <c r="Q23" i="6" s="1"/>
  <c r="N23" i="6"/>
  <c r="M23" i="6"/>
  <c r="L23" i="6"/>
  <c r="K23" i="6"/>
  <c r="J23" i="6"/>
  <c r="I23" i="6"/>
  <c r="Q21" i="6"/>
  <c r="Q20" i="6"/>
  <c r="P16" i="6"/>
  <c r="Q18" i="6"/>
  <c r="O16" i="6"/>
  <c r="Q16" i="6" s="1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Q15" i="6"/>
  <c r="E14" i="6"/>
  <c r="D14" i="6"/>
  <c r="C14" i="6"/>
  <c r="B14" i="6"/>
  <c r="P14" i="6"/>
  <c r="O14" i="6"/>
  <c r="Q14" i="6" s="1"/>
  <c r="N14" i="6"/>
  <c r="M14" i="6"/>
  <c r="L14" i="6"/>
  <c r="K14" i="6"/>
  <c r="J14" i="6"/>
  <c r="I14" i="6"/>
  <c r="H14" i="6"/>
  <c r="G14" i="6"/>
  <c r="F14" i="6"/>
  <c r="Q12" i="6"/>
  <c r="O11" i="6"/>
  <c r="C11" i="6"/>
  <c r="Q10" i="6"/>
  <c r="Q7" i="6"/>
  <c r="Q6" i="6"/>
  <c r="P11" i="6"/>
  <c r="F11" i="6"/>
  <c r="E11" i="6"/>
  <c r="D11" i="6"/>
  <c r="Q5" i="6"/>
  <c r="Q4" i="6"/>
  <c r="N11" i="6"/>
  <c r="M11" i="6"/>
  <c r="L11" i="6"/>
  <c r="K11" i="6"/>
  <c r="J11" i="6"/>
  <c r="I11" i="6"/>
  <c r="H11" i="6"/>
  <c r="G11" i="6"/>
  <c r="B11" i="6"/>
  <c r="M48" i="5"/>
  <c r="L48" i="5"/>
  <c r="K48" i="5"/>
  <c r="J48" i="5"/>
  <c r="I48" i="5"/>
  <c r="H48" i="5"/>
  <c r="G48" i="5"/>
  <c r="F48" i="5"/>
  <c r="E48" i="5"/>
  <c r="D48" i="5"/>
  <c r="C48" i="5"/>
  <c r="B48" i="5"/>
  <c r="J48" i="4"/>
  <c r="G48" i="4"/>
  <c r="I48" i="4"/>
  <c r="H48" i="4"/>
  <c r="F48" i="4"/>
  <c r="E48" i="4"/>
  <c r="D48" i="4"/>
  <c r="C48" i="4"/>
  <c r="B48" i="4"/>
  <c r="H18" i="4"/>
  <c r="L3" i="4"/>
  <c r="F44" i="3"/>
  <c r="P44" i="3"/>
  <c r="O44" i="3"/>
  <c r="H44" i="3"/>
  <c r="D44" i="3"/>
  <c r="C44" i="3"/>
  <c r="B44" i="3"/>
  <c r="N44" i="3"/>
  <c r="M44" i="3"/>
  <c r="L44" i="3"/>
  <c r="K44" i="3"/>
  <c r="J44" i="3"/>
  <c r="I44" i="3"/>
  <c r="G44" i="3"/>
  <c r="E44" i="3"/>
  <c r="F37" i="3"/>
  <c r="O37" i="3"/>
  <c r="H37" i="3"/>
  <c r="G37" i="3"/>
  <c r="C37" i="3"/>
  <c r="B37" i="3"/>
  <c r="P37" i="3"/>
  <c r="N37" i="3"/>
  <c r="M37" i="3"/>
  <c r="L37" i="3"/>
  <c r="K37" i="3"/>
  <c r="J37" i="3"/>
  <c r="I37" i="3"/>
  <c r="E37" i="3"/>
  <c r="D37" i="3"/>
  <c r="N23" i="3"/>
  <c r="M23" i="3"/>
  <c r="H23" i="3"/>
  <c r="G23" i="3"/>
  <c r="F23" i="3"/>
  <c r="P23" i="3"/>
  <c r="O23" i="3"/>
  <c r="E23" i="3"/>
  <c r="D23" i="3"/>
  <c r="C23" i="3"/>
  <c r="L23" i="3"/>
  <c r="K23" i="3"/>
  <c r="J23" i="3"/>
  <c r="I23" i="3"/>
  <c r="B23" i="3"/>
  <c r="I22" i="3"/>
  <c r="P16" i="3"/>
  <c r="C16" i="3"/>
  <c r="B16" i="3"/>
  <c r="O16" i="3"/>
  <c r="N16" i="3"/>
  <c r="M16" i="3"/>
  <c r="L16" i="3"/>
  <c r="K16" i="3"/>
  <c r="J16" i="3"/>
  <c r="I16" i="3"/>
  <c r="H16" i="3"/>
  <c r="G16" i="3"/>
  <c r="F16" i="3"/>
  <c r="E16" i="3"/>
  <c r="D16" i="3"/>
  <c r="O14" i="3"/>
  <c r="E14" i="3"/>
  <c r="D14" i="3"/>
  <c r="C14" i="3"/>
  <c r="P14" i="3"/>
  <c r="N14" i="3"/>
  <c r="M14" i="3"/>
  <c r="L14" i="3"/>
  <c r="K14" i="3"/>
  <c r="J14" i="3"/>
  <c r="I14" i="3"/>
  <c r="H14" i="3"/>
  <c r="G14" i="3"/>
  <c r="F14" i="3"/>
  <c r="B14" i="3"/>
  <c r="L11" i="3"/>
  <c r="F11" i="3"/>
  <c r="M11" i="3"/>
  <c r="G11" i="3"/>
  <c r="K11" i="3"/>
  <c r="P11" i="3"/>
  <c r="O11" i="3"/>
  <c r="N11" i="3"/>
  <c r="J11" i="3"/>
  <c r="I11" i="3"/>
  <c r="H11" i="3"/>
  <c r="E11" i="3"/>
  <c r="D11" i="3"/>
  <c r="C11" i="3"/>
  <c r="B11" i="3"/>
  <c r="J48" i="2"/>
  <c r="G48" i="2"/>
  <c r="C48" i="2"/>
  <c r="B48" i="2"/>
  <c r="I48" i="2"/>
  <c r="H48" i="2"/>
  <c r="H44" i="2"/>
  <c r="G44" i="2"/>
  <c r="E44" i="2"/>
  <c r="C44" i="2"/>
  <c r="J39" i="2"/>
  <c r="I39" i="2"/>
  <c r="H39" i="2"/>
  <c r="G39" i="2"/>
  <c r="J32" i="2"/>
  <c r="G32" i="2"/>
  <c r="H32" i="2"/>
  <c r="G18" i="2"/>
  <c r="J18" i="2"/>
  <c r="I18" i="2"/>
  <c r="H18" i="2"/>
  <c r="G10" i="2"/>
  <c r="J10" i="2"/>
  <c r="I10" i="2"/>
  <c r="H10" i="2"/>
  <c r="D22" i="6" l="1"/>
  <c r="M48" i="9"/>
  <c r="I17" i="7"/>
  <c r="N22" i="6"/>
  <c r="K22" i="6"/>
  <c r="P22" i="6"/>
  <c r="J22" i="6"/>
  <c r="M22" i="6"/>
  <c r="E22" i="6"/>
  <c r="H17" i="2"/>
  <c r="L22" i="3"/>
  <c r="E22" i="3"/>
  <c r="O22" i="3"/>
  <c r="M22" i="3"/>
  <c r="P22" i="3"/>
  <c r="N22" i="3"/>
  <c r="J22" i="3"/>
  <c r="K22" i="3"/>
  <c r="I44" i="2"/>
  <c r="D48" i="2"/>
  <c r="J44" i="2"/>
  <c r="J17" i="2" s="1"/>
  <c r="E48" i="2"/>
  <c r="I32" i="2"/>
  <c r="F48" i="2"/>
  <c r="G17" i="2"/>
  <c r="F32" i="2"/>
  <c r="D44" i="2"/>
  <c r="H17" i="7"/>
  <c r="G17" i="7"/>
  <c r="J17" i="7"/>
  <c r="J48" i="7"/>
  <c r="B48" i="7"/>
  <c r="L22" i="6"/>
  <c r="C22" i="6"/>
  <c r="F22" i="6"/>
  <c r="G22" i="6"/>
  <c r="H22" i="6"/>
  <c r="B22" i="6"/>
  <c r="O37" i="6"/>
  <c r="Q11" i="6"/>
  <c r="Q17" i="6"/>
  <c r="I18" i="4"/>
  <c r="K48" i="4"/>
  <c r="J18" i="4"/>
  <c r="G10" i="4"/>
  <c r="H10" i="4"/>
  <c r="I10" i="4"/>
  <c r="G39" i="4"/>
  <c r="J10" i="4"/>
  <c r="H39" i="4"/>
  <c r="G32" i="4"/>
  <c r="I39" i="4"/>
  <c r="H32" i="4"/>
  <c r="J39" i="4"/>
  <c r="J32" i="4"/>
  <c r="G18" i="4"/>
  <c r="B22" i="3"/>
  <c r="C22" i="3"/>
  <c r="F22" i="3"/>
  <c r="D22" i="3"/>
  <c r="G22" i="3"/>
  <c r="H22" i="3"/>
  <c r="I17" i="2"/>
  <c r="K48" i="2"/>
  <c r="B44" i="2"/>
  <c r="Q37" i="6" l="1"/>
  <c r="O22" i="6"/>
  <c r="Q22" i="6" l="1"/>
  <c r="Q13" i="6"/>
  <c r="F32" i="4" l="1"/>
  <c r="H44" i="4" l="1"/>
  <c r="I44" i="4"/>
  <c r="G44" i="4"/>
  <c r="J44" i="4"/>
  <c r="I32" i="4"/>
  <c r="C44" i="9" l="1"/>
  <c r="I44" i="9"/>
  <c r="K44" i="9"/>
  <c r="J44" i="9"/>
  <c r="L44" i="9"/>
  <c r="H44" i="9"/>
  <c r="D44" i="9"/>
  <c r="E44" i="9"/>
  <c r="B44" i="9"/>
  <c r="F44" i="9"/>
  <c r="J39" i="9"/>
  <c r="D32" i="9"/>
  <c r="G44" i="9"/>
  <c r="H32" i="9"/>
  <c r="I39" i="9"/>
  <c r="L32" i="9"/>
  <c r="G32" i="9"/>
  <c r="K39" i="9"/>
  <c r="C32" i="9"/>
  <c r="K32" i="9"/>
  <c r="L39" i="9"/>
  <c r="K10" i="9" l="1"/>
  <c r="L10" i="9"/>
  <c r="J10" i="9"/>
  <c r="H10" i="9"/>
  <c r="D18" i="9"/>
  <c r="H18" i="9"/>
  <c r="G18" i="9"/>
  <c r="I18" i="9"/>
  <c r="J18" i="9"/>
  <c r="K18" i="9"/>
  <c r="K17" i="9" s="1"/>
  <c r="L18" i="9"/>
  <c r="L17" i="9" s="1"/>
  <c r="M44" i="9"/>
  <c r="E32" i="9"/>
  <c r="F39" i="9" l="1"/>
  <c r="G39" i="9"/>
  <c r="G17" i="9" s="1"/>
  <c r="C39" i="9"/>
  <c r="H39" i="9"/>
  <c r="H17" i="9" s="1"/>
  <c r="E39" i="9"/>
  <c r="I32" i="9"/>
  <c r="I17" i="9" s="1"/>
  <c r="J32" i="9"/>
  <c r="J17" i="9" s="1"/>
  <c r="C10" i="9"/>
  <c r="D10" i="9"/>
  <c r="I10" i="9"/>
  <c r="E10" i="9"/>
  <c r="C10" i="7"/>
  <c r="E18" i="9"/>
  <c r="B32" i="9"/>
  <c r="D39" i="9"/>
  <c r="D17" i="9" s="1"/>
  <c r="B39" i="7"/>
  <c r="C44" i="7"/>
  <c r="C39" i="7"/>
  <c r="C32" i="7"/>
  <c r="B18" i="7"/>
  <c r="B44" i="7"/>
  <c r="B32" i="7"/>
  <c r="E17" i="9" l="1"/>
  <c r="F32" i="9"/>
  <c r="M32" i="9" s="1"/>
  <c r="E44" i="7"/>
  <c r="B18" i="9"/>
  <c r="C18" i="9"/>
  <c r="C17" i="9" s="1"/>
  <c r="B10" i="9"/>
  <c r="B39" i="9"/>
  <c r="M39" i="9" s="1"/>
  <c r="F10" i="9"/>
  <c r="F18" i="9"/>
  <c r="D18" i="7"/>
  <c r="D44" i="7"/>
  <c r="D10" i="7"/>
  <c r="B17" i="7"/>
  <c r="D32" i="7"/>
  <c r="D39" i="7"/>
  <c r="F17" i="9" l="1"/>
  <c r="G10" i="9"/>
  <c r="B10" i="7"/>
  <c r="M10" i="9"/>
  <c r="M18" i="9"/>
  <c r="B17" i="9"/>
  <c r="D17" i="7"/>
  <c r="M17" i="9" l="1"/>
  <c r="I19" i="5" l="1"/>
  <c r="K19" i="5"/>
  <c r="L19" i="5"/>
  <c r="J19" i="5"/>
  <c r="D19" i="5"/>
  <c r="F19" i="5"/>
  <c r="C19" i="5"/>
  <c r="G19" i="5"/>
  <c r="H19" i="5"/>
  <c r="B19" i="5"/>
  <c r="E19" i="5"/>
  <c r="E44" i="5" l="1"/>
  <c r="E10" i="7"/>
  <c r="K10" i="5"/>
  <c r="C44" i="5"/>
  <c r="C32" i="5"/>
  <c r="K44" i="5"/>
  <c r="F44" i="5"/>
  <c r="L10" i="5"/>
  <c r="F32" i="5"/>
  <c r="D44" i="5"/>
  <c r="K32" i="5"/>
  <c r="G44" i="5"/>
  <c r="J32" i="5"/>
  <c r="B44" i="5"/>
  <c r="H44" i="5"/>
  <c r="L32" i="5"/>
  <c r="I44" i="5"/>
  <c r="E32" i="5"/>
  <c r="H32" i="5"/>
  <c r="C39" i="5"/>
  <c r="K39" i="5"/>
  <c r="J39" i="5"/>
  <c r="I39" i="5"/>
  <c r="F39" i="5"/>
  <c r="J44" i="5"/>
  <c r="L39" i="5"/>
  <c r="E39" i="5"/>
  <c r="G32" i="5"/>
  <c r="D32" i="5"/>
  <c r="L44" i="5"/>
  <c r="C39" i="2"/>
  <c r="B32" i="2"/>
  <c r="C32" i="2"/>
  <c r="G17" i="4" l="1"/>
  <c r="J10" i="5"/>
  <c r="H17" i="4"/>
  <c r="M44" i="5"/>
  <c r="E18" i="5"/>
  <c r="E17" i="5" s="1"/>
  <c r="G18" i="5"/>
  <c r="K18" i="5"/>
  <c r="K17" i="5" s="1"/>
  <c r="L18" i="5"/>
  <c r="L17" i="5" s="1"/>
  <c r="H18" i="5"/>
  <c r="D18" i="5"/>
  <c r="F18" i="5"/>
  <c r="F17" i="5" s="1"/>
  <c r="J18" i="5"/>
  <c r="J17" i="5" s="1"/>
  <c r="I18" i="5"/>
  <c r="M19" i="5"/>
  <c r="D39" i="2"/>
  <c r="D10" i="2"/>
  <c r="D18" i="2"/>
  <c r="D32" i="2"/>
  <c r="E10" i="2" l="1"/>
  <c r="D17" i="2"/>
  <c r="I17" i="4" l="1"/>
  <c r="E10" i="5" l="1"/>
  <c r="H10" i="5" l="1"/>
  <c r="I10" i="5"/>
  <c r="D10" i="5"/>
  <c r="H39" i="5"/>
  <c r="H17" i="5" s="1"/>
  <c r="F10" i="5"/>
  <c r="I32" i="5" l="1"/>
  <c r="I17" i="5" s="1"/>
  <c r="B32" i="5"/>
  <c r="F39" i="7"/>
  <c r="E32" i="7"/>
  <c r="B10" i="5"/>
  <c r="C10" i="2"/>
  <c r="B10" i="2"/>
  <c r="G10" i="5"/>
  <c r="C10" i="5"/>
  <c r="F18" i="7"/>
  <c r="E18" i="7"/>
  <c r="F39" i="2"/>
  <c r="G39" i="5"/>
  <c r="G17" i="5" s="1"/>
  <c r="D39" i="5"/>
  <c r="D17" i="5" s="1"/>
  <c r="B39" i="5"/>
  <c r="C18" i="2" l="1"/>
  <c r="C17" i="2" s="1"/>
  <c r="E39" i="7"/>
  <c r="E17" i="7" s="1"/>
  <c r="F10" i="7"/>
  <c r="C18" i="5"/>
  <c r="C17" i="5" s="1"/>
  <c r="M10" i="5"/>
  <c r="E32" i="2"/>
  <c r="M32" i="5"/>
  <c r="E18" i="2" l="1"/>
  <c r="F18" i="2"/>
  <c r="K32" i="7"/>
  <c r="F32" i="7"/>
  <c r="K10" i="7"/>
  <c r="K39" i="7"/>
  <c r="K32" i="2"/>
  <c r="M18" i="5"/>
  <c r="B18" i="5"/>
  <c r="B17" i="5" s="1"/>
  <c r="F10" i="2"/>
  <c r="K10" i="2" s="1"/>
  <c r="F44" i="2"/>
  <c r="K44" i="2"/>
  <c r="F17" i="2" l="1"/>
  <c r="F44" i="7"/>
  <c r="F17" i="7" s="1"/>
  <c r="K44" i="7"/>
  <c r="M39" i="5"/>
  <c r="M17" i="5" s="1"/>
  <c r="E39" i="2"/>
  <c r="E17" i="2" s="1"/>
  <c r="J17" i="4" l="1"/>
  <c r="B44" i="4" l="1"/>
  <c r="C44" i="4"/>
  <c r="C39" i="4"/>
  <c r="C32" i="4"/>
  <c r="B32" i="4"/>
  <c r="D44" i="4" l="1"/>
  <c r="E44" i="4"/>
  <c r="D39" i="4"/>
  <c r="D32" i="4"/>
  <c r="E10" i="4"/>
  <c r="D18" i="4"/>
  <c r="D10" i="4"/>
  <c r="D17" i="4" l="1"/>
  <c r="F39" i="4"/>
  <c r="C18" i="4" l="1"/>
  <c r="B10" i="4"/>
  <c r="C10" i="4"/>
  <c r="E32" i="4"/>
  <c r="F18" i="4"/>
  <c r="E18" i="4"/>
  <c r="C17" i="4" l="1"/>
  <c r="E39" i="4"/>
  <c r="F44" i="4"/>
  <c r="F10" i="4"/>
  <c r="K32" i="4" l="1"/>
  <c r="E17" i="4"/>
  <c r="K44" i="4"/>
  <c r="F17" i="4"/>
  <c r="K10" i="4" l="1"/>
  <c r="K39" i="2" l="1"/>
  <c r="B39" i="2"/>
  <c r="K18" i="2"/>
  <c r="B18" i="2"/>
  <c r="B17" i="2" s="1"/>
  <c r="K17" i="2" l="1"/>
  <c r="B39" i="4" l="1"/>
  <c r="B18" i="4"/>
  <c r="B17" i="4"/>
  <c r="K39" i="4"/>
  <c r="K18" i="4" l="1"/>
  <c r="K17" i="4" l="1"/>
  <c r="C18" i="7" l="1"/>
  <c r="C17" i="7" s="1"/>
  <c r="K18" i="7"/>
  <c r="K17" i="7" l="1"/>
</calcChain>
</file>

<file path=xl/sharedStrings.xml><?xml version="1.0" encoding="utf-8"?>
<sst xmlns="http://schemas.openxmlformats.org/spreadsheetml/2006/main" count="515" uniqueCount="137">
  <si>
    <t>Table-7.2 : Energy Balance of India for 2023-24 ( Final )</t>
  </si>
  <si>
    <t>All figures in KToE</t>
  </si>
  <si>
    <t>Coal</t>
  </si>
  <si>
    <t>Lignite</t>
  </si>
  <si>
    <t>Crude Oil</t>
  </si>
  <si>
    <t>Oil Products</t>
  </si>
  <si>
    <t>Natural Gas</t>
  </si>
  <si>
    <t>Nuclear</t>
  </si>
  <si>
    <t>Large Hydro</t>
  </si>
  <si>
    <t>Solar, Wind, Others</t>
  </si>
  <si>
    <t>Electricity</t>
  </si>
  <si>
    <t>Total</t>
  </si>
  <si>
    <t>Production</t>
  </si>
  <si>
    <t>Imports</t>
  </si>
  <si>
    <t>Exports</t>
  </si>
  <si>
    <t>International marine bunkers</t>
  </si>
  <si>
    <t>International aviation bunkers</t>
  </si>
  <si>
    <t>Stock changes</t>
  </si>
  <si>
    <t>Total primary energy supply</t>
  </si>
  <si>
    <t>Statistical differences</t>
  </si>
  <si>
    <t xml:space="preserve">Main activity producer electricity plants    </t>
  </si>
  <si>
    <t xml:space="preserve">Autoproducer electricity plants              </t>
  </si>
  <si>
    <t>Oil refineries</t>
  </si>
  <si>
    <t>Energy industry own use</t>
  </si>
  <si>
    <t>Losses</t>
  </si>
  <si>
    <t xml:space="preserve">Final consumption                            </t>
  </si>
  <si>
    <t xml:space="preserve">Industry                 </t>
  </si>
  <si>
    <t xml:space="preserve">Iron and steel                               </t>
  </si>
  <si>
    <t xml:space="preserve">Chemical and petrochemical               </t>
  </si>
  <si>
    <t xml:space="preserve">Non-ferrous metals                           </t>
  </si>
  <si>
    <t>Non-metallic minerals</t>
  </si>
  <si>
    <t>Transport equipment</t>
  </si>
  <si>
    <t xml:space="preserve">Machinery                                    </t>
  </si>
  <si>
    <t xml:space="preserve">Mining and quarrying                         </t>
  </si>
  <si>
    <t>Food, beverages and tobacco</t>
  </si>
  <si>
    <t xml:space="preserve">Paper, pulp and print                        </t>
  </si>
  <si>
    <t>Wood and wood products</t>
  </si>
  <si>
    <t xml:space="preserve">Construction                           </t>
  </si>
  <si>
    <t xml:space="preserve">Textile and leather                          </t>
  </si>
  <si>
    <t xml:space="preserve">Non-specified (industry)                     </t>
  </si>
  <si>
    <t xml:space="preserve">Transport                         </t>
  </si>
  <si>
    <t xml:space="preserve">Road                                         </t>
  </si>
  <si>
    <t xml:space="preserve">Domestic aviation                            </t>
  </si>
  <si>
    <t xml:space="preserve">Rail                                         </t>
  </si>
  <si>
    <t xml:space="preserve">Pipeline transport                           </t>
  </si>
  <si>
    <t xml:space="preserve">Domestic navigation                          </t>
  </si>
  <si>
    <t xml:space="preserve">Non-specified (transport)                    </t>
  </si>
  <si>
    <t xml:space="preserve">Other                           </t>
  </si>
  <si>
    <t xml:space="preserve">Residential                                  </t>
  </si>
  <si>
    <t xml:space="preserve">Commercial and public services               </t>
  </si>
  <si>
    <t xml:space="preserve">Agriculture/forestry                         </t>
  </si>
  <si>
    <t xml:space="preserve">Non-specified (other)                        </t>
  </si>
  <si>
    <t xml:space="preserve">Non-energy use                               </t>
  </si>
  <si>
    <t>Non-energy use industry/transformation/energy</t>
  </si>
  <si>
    <t xml:space="preserve">Non-energy use in transport                  </t>
  </si>
  <si>
    <t xml:space="preserve">Non-energy use in other              </t>
  </si>
  <si>
    <t xml:space="preserve">Elect. output in GWh                          </t>
  </si>
  <si>
    <t>Elec output-main activity producer ele plants</t>
  </si>
  <si>
    <t xml:space="preserve">Elec output-autoproducer electricity plants  </t>
  </si>
  <si>
    <t xml:space="preserve">Final consumption refers to End Use Consumption </t>
  </si>
  <si>
    <t>Table-7.1 : Energy  Commodity  Balance for 2023-24 (Final)</t>
  </si>
  <si>
    <t xml:space="preserve">Supply </t>
  </si>
  <si>
    <t xml:space="preserve">Coal                                   </t>
  </si>
  <si>
    <t xml:space="preserve">Lignite                 </t>
  </si>
  <si>
    <t xml:space="preserve">LPG                   </t>
  </si>
  <si>
    <t xml:space="preserve">Naphtha                          </t>
  </si>
  <si>
    <t xml:space="preserve">Kerosene                           </t>
  </si>
  <si>
    <t xml:space="preserve">Diesel (HSD+ LDO)                      </t>
  </si>
  <si>
    <t>Fuel Oil</t>
  </si>
  <si>
    <t>Lubricants</t>
  </si>
  <si>
    <t>Bitumin</t>
  </si>
  <si>
    <t>Petrol/Motor Spirit</t>
  </si>
  <si>
    <t>ATF</t>
  </si>
  <si>
    <t>Petroleum Coke</t>
  </si>
  <si>
    <t>Other Petroleum Products*</t>
  </si>
  <si>
    <t xml:space="preserve">Electricity          </t>
  </si>
  <si>
    <t xml:space="preserve"> (000 tonnes) </t>
  </si>
  <si>
    <t>MMSCM</t>
  </si>
  <si>
    <t>(GWh)</t>
  </si>
  <si>
    <t>From Other Sources</t>
  </si>
  <si>
    <t>Domestic Supply</t>
  </si>
  <si>
    <t>Transfer</t>
  </si>
  <si>
    <t>Statistical difference</t>
  </si>
  <si>
    <t>Transformation</t>
  </si>
  <si>
    <t>Electricity plants</t>
  </si>
  <si>
    <t>Oil and Gas extraction</t>
  </si>
  <si>
    <t>Petroleum refineries</t>
  </si>
  <si>
    <t xml:space="preserve">Own use in electricity, CHP and heat plants  </t>
  </si>
  <si>
    <t>Other energy sector</t>
  </si>
  <si>
    <t>Distribution losses</t>
  </si>
  <si>
    <t>Final Consumption</t>
  </si>
  <si>
    <t>Note:</t>
  </si>
  <si>
    <t>Industry Sector</t>
  </si>
  <si>
    <t>Coal:</t>
  </si>
  <si>
    <t>Iron and steel</t>
  </si>
  <si>
    <t>1. Total of Transformation + Industry Consumption = Total Consumption</t>
  </si>
  <si>
    <t>Chemical and petrochemical</t>
  </si>
  <si>
    <t>2. Sectors will be common for Coal and Lignite</t>
  </si>
  <si>
    <t>Non-ferrous metals</t>
  </si>
  <si>
    <t>Machinery</t>
  </si>
  <si>
    <t>Mining &amp; Quarrying</t>
  </si>
  <si>
    <t>Paper, pulp and print</t>
  </si>
  <si>
    <t>Construction</t>
  </si>
  <si>
    <t>Textile and leather</t>
  </si>
  <si>
    <t>Non-specified</t>
  </si>
  <si>
    <t>Transport Sector</t>
  </si>
  <si>
    <t>Road</t>
  </si>
  <si>
    <t>Domestic Aviation</t>
  </si>
  <si>
    <t>Rail</t>
  </si>
  <si>
    <t>Pipeline transport</t>
  </si>
  <si>
    <t>Domestic navigation</t>
  </si>
  <si>
    <t>Other Sectors</t>
  </si>
  <si>
    <t>Residential</t>
  </si>
  <si>
    <t>Comm. And public services</t>
  </si>
  <si>
    <t>Agriculture/forestry</t>
  </si>
  <si>
    <t>Non-Energy Use</t>
  </si>
  <si>
    <t>Statistical Difference is defined as final consumption + use for transformation processes and consumption by energy industry own use + losses - domestic supply</t>
  </si>
  <si>
    <t>Final consumption = Total Consumption in Transport + Total Industrial Consumption+Consumption by Other sectors+Non energy Use</t>
  </si>
  <si>
    <t>* Incluse  Paraffin waxes, petroleum jelly, LSWR, MTBE  and reformate, BGO, Benzene, MTO, CBFS and Sulfur etc.</t>
  </si>
  <si>
    <t># Import Non-cooking coal to power sectore has been sifted from Industry Sector to Electricity Plants.</t>
  </si>
  <si>
    <t>Table-7.3 : Energy Balance of India for 2023-24 ( Final )</t>
  </si>
  <si>
    <t>All figures in Peta Joule</t>
  </si>
  <si>
    <t>Note: 1 KToE= 0.41868 PJ</t>
  </si>
  <si>
    <t>Table 7.4: Energy Balance of Petroleum Products for 2023-24( Final )</t>
  </si>
  <si>
    <t xml:space="preserve">   All figures in KToE</t>
  </si>
  <si>
    <t xml:space="preserve"> Petroleum Products Total</t>
  </si>
  <si>
    <t xml:space="preserve">    Final consumption refers to End Use Consumption </t>
  </si>
  <si>
    <t xml:space="preserve">   * Incluse  Paraffin waxes, petroleum jelly, LSWR, MTBE  and reformate, BGO, Benzene, MTO, CBFS and Sulfur etc.</t>
  </si>
  <si>
    <t>Table 7.5 : Energy  Commodity  Balance  for  2024-25(P)</t>
  </si>
  <si>
    <t>Chemical and petroleum</t>
  </si>
  <si>
    <t>P: Provisional</t>
  </si>
  <si>
    <t>Table 7.6: Energy Balance of India for 2024-25 (P)</t>
  </si>
  <si>
    <t>Table 7.7: Energy Balance of India for 2024-25 (P)</t>
  </si>
  <si>
    <t xml:space="preserve">All figures in Peta Joule </t>
  </si>
  <si>
    <t>Not: 1 KToE= 0.041868 PJ</t>
  </si>
  <si>
    <t>Table 7.8 : Energy Balance of  Petroleum Products for 2024-25(P)</t>
  </si>
  <si>
    <t>Petroleum Products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</si>
</sst>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;\-"/>
    <numFmt numFmtId="165" formatCode="0.000"/>
    <numFmt numFmtId="166" formatCode="0.0000000"/>
    <numFmt numFmtId="167" formatCode="0.0"/>
    <numFmt numFmtId="168" formatCode="#,##0.00000"/>
    <numFmt numFmtId="169" formatCode="#,##0.00000000"/>
    <numFmt numFmtId="170" formatCode="_ * #,##0.00_ ;_ * \-#,##0.00_ ;_ * &quot;-&quot;??_ ;_ @_ "/>
    <numFmt numFmtId="171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162">
    <xf numFmtId="0" fontId="0" fillId="0" borderId="0" xfId="0"/>
    <xf numFmtId="164" fontId="3" fillId="2" borderId="4" xfId="0" applyNumberFormat="1" applyFont="1" applyFill="1" applyBorder="1"/>
    <xf numFmtId="164" fontId="3" fillId="2" borderId="0" xfId="0" applyNumberFormat="1" applyFont="1" applyFill="1"/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3" fontId="7" fillId="4" borderId="1" xfId="0" applyNumberFormat="1" applyFont="1" applyFill="1" applyBorder="1"/>
    <xf numFmtId="3" fontId="7" fillId="4" borderId="8" xfId="0" applyNumberFormat="1" applyFont="1" applyFill="1" applyBorder="1"/>
    <xf numFmtId="3" fontId="0" fillId="0" borderId="0" xfId="0" applyNumberFormat="1"/>
    <xf numFmtId="0" fontId="7" fillId="4" borderId="4" xfId="0" applyFont="1" applyFill="1" applyBorder="1"/>
    <xf numFmtId="1" fontId="0" fillId="0" borderId="0" xfId="0" applyNumberFormat="1"/>
    <xf numFmtId="0" fontId="6" fillId="4" borderId="9" xfId="0" applyFont="1" applyFill="1" applyBorder="1" applyAlignment="1">
      <alignment vertical="center"/>
    </xf>
    <xf numFmtId="0" fontId="5" fillId="5" borderId="8" xfId="0" applyFont="1" applyFill="1" applyBorder="1"/>
    <xf numFmtId="3" fontId="3" fillId="5" borderId="7" xfId="0" applyNumberFormat="1" applyFont="1" applyFill="1" applyBorder="1"/>
    <xf numFmtId="3" fontId="3" fillId="5" borderId="8" xfId="0" applyNumberFormat="1" applyFont="1" applyFill="1" applyBorder="1"/>
    <xf numFmtId="165" fontId="0" fillId="0" borderId="0" xfId="0" applyNumberFormat="1"/>
    <xf numFmtId="0" fontId="7" fillId="4" borderId="1" xfId="0" applyFont="1" applyFill="1" applyBorder="1"/>
    <xf numFmtId="0" fontId="6" fillId="4" borderId="4" xfId="0" applyFont="1" applyFill="1" applyBorder="1"/>
    <xf numFmtId="0" fontId="7" fillId="4" borderId="9" xfId="0" applyFont="1" applyFill="1" applyBorder="1"/>
    <xf numFmtId="3" fontId="5" fillId="5" borderId="7" xfId="0" applyNumberFormat="1" applyFont="1" applyFill="1" applyBorder="1"/>
    <xf numFmtId="3" fontId="5" fillId="5" borderId="8" xfId="0" applyNumberFormat="1" applyFont="1" applyFill="1" applyBorder="1"/>
    <xf numFmtId="1" fontId="8" fillId="0" borderId="0" xfId="0" applyNumberFormat="1" applyFont="1"/>
    <xf numFmtId="0" fontId="6" fillId="4" borderId="9" xfId="0" applyFont="1" applyFill="1" applyBorder="1"/>
    <xf numFmtId="0" fontId="3" fillId="5" borderId="7" xfId="0" applyFont="1" applyFill="1" applyBorder="1"/>
    <xf numFmtId="0" fontId="6" fillId="4" borderId="1" xfId="0" applyFont="1" applyFill="1" applyBorder="1"/>
    <xf numFmtId="3" fontId="7" fillId="4" borderId="7" xfId="0" applyNumberFormat="1" applyFont="1" applyFill="1" applyBorder="1"/>
    <xf numFmtId="0" fontId="7" fillId="4" borderId="4" xfId="0" applyFont="1" applyFill="1" applyBorder="1" applyAlignment="1">
      <alignment horizontal="left"/>
    </xf>
    <xf numFmtId="0" fontId="9" fillId="4" borderId="4" xfId="0" applyFont="1" applyFill="1" applyBorder="1"/>
    <xf numFmtId="0" fontId="9" fillId="4" borderId="9" xfId="0" applyFont="1" applyFill="1" applyBorder="1"/>
    <xf numFmtId="0" fontId="10" fillId="5" borderId="8" xfId="0" applyFont="1" applyFill="1" applyBorder="1"/>
    <xf numFmtId="0" fontId="9" fillId="4" borderId="1" xfId="0" applyFont="1" applyFill="1" applyBorder="1"/>
    <xf numFmtId="0" fontId="10" fillId="5" borderId="9" xfId="0" applyFont="1" applyFill="1" applyBorder="1"/>
    <xf numFmtId="0" fontId="7" fillId="2" borderId="10" xfId="0" applyFont="1" applyFill="1" applyBorder="1" applyAlignment="1">
      <alignment horizontal="left"/>
    </xf>
    <xf numFmtId="0" fontId="9" fillId="2" borderId="0" xfId="0" applyFont="1" applyFill="1"/>
    <xf numFmtId="0" fontId="9" fillId="2" borderId="11" xfId="0" applyFont="1" applyFill="1" applyBorder="1"/>
    <xf numFmtId="0" fontId="7" fillId="2" borderId="9" xfId="0" applyFont="1" applyFill="1" applyBorder="1"/>
    <xf numFmtId="0" fontId="9" fillId="2" borderId="5" xfId="0" applyFont="1" applyFill="1" applyBorder="1"/>
    <xf numFmtId="0" fontId="9" fillId="2" borderId="6" xfId="0" applyFont="1" applyFill="1" applyBorder="1"/>
    <xf numFmtId="0" fontId="6" fillId="7" borderId="0" xfId="0" applyFont="1" applyFill="1" applyAlignment="1">
      <alignment vertical="center"/>
    </xf>
    <xf numFmtId="0" fontId="6" fillId="7" borderId="0" xfId="0" applyFont="1" applyFill="1"/>
    <xf numFmtId="0" fontId="3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6" fillId="4" borderId="10" xfId="0" applyFont="1" applyFill="1" applyBorder="1"/>
    <xf numFmtId="1" fontId="6" fillId="4" borderId="10" xfId="0" applyNumberFormat="1" applyFont="1" applyFill="1" applyBorder="1"/>
    <xf numFmtId="1" fontId="6" fillId="4" borderId="3" xfId="0" applyNumberFormat="1" applyFont="1" applyFill="1" applyBorder="1"/>
    <xf numFmtId="1" fontId="12" fillId="4" borderId="10" xfId="0" applyNumberFormat="1" applyFont="1" applyFill="1" applyBorder="1"/>
    <xf numFmtId="1" fontId="6" fillId="7" borderId="0" xfId="0" applyNumberFormat="1" applyFont="1" applyFill="1" applyAlignment="1">
      <alignment vertical="center"/>
    </xf>
    <xf numFmtId="166" fontId="6" fillId="7" borderId="0" xfId="0" applyNumberFormat="1" applyFont="1" applyFill="1"/>
    <xf numFmtId="0" fontId="6" fillId="4" borderId="14" xfId="0" applyFont="1" applyFill="1" applyBorder="1"/>
    <xf numFmtId="1" fontId="6" fillId="4" borderId="14" xfId="0" applyNumberFormat="1" applyFont="1" applyFill="1" applyBorder="1"/>
    <xf numFmtId="1" fontId="6" fillId="4" borderId="11" xfId="0" applyNumberFormat="1" applyFont="1" applyFill="1" applyBorder="1"/>
    <xf numFmtId="0" fontId="6" fillId="7" borderId="0" xfId="0" applyFont="1" applyFill="1" applyAlignment="1">
      <alignment horizontal="right"/>
    </xf>
    <xf numFmtId="1" fontId="6" fillId="4" borderId="14" xfId="0" applyNumberFormat="1" applyFont="1" applyFill="1" applyBorder="1" applyAlignment="1">
      <alignment horizontal="right"/>
    </xf>
    <xf numFmtId="1" fontId="6" fillId="4" borderId="11" xfId="0" applyNumberFormat="1" applyFont="1" applyFill="1" applyBorder="1" applyAlignment="1">
      <alignment horizontal="right"/>
    </xf>
    <xf numFmtId="0" fontId="3" fillId="5" borderId="14" xfId="0" applyFont="1" applyFill="1" applyBorder="1" applyAlignment="1">
      <alignment vertical="center"/>
    </xf>
    <xf numFmtId="1" fontId="3" fillId="5" borderId="14" xfId="0" applyNumberFormat="1" applyFont="1" applyFill="1" applyBorder="1" applyAlignment="1">
      <alignment vertical="center"/>
    </xf>
    <xf numFmtId="1" fontId="6" fillId="7" borderId="0" xfId="0" applyNumberFormat="1" applyFont="1" applyFill="1"/>
    <xf numFmtId="1" fontId="6" fillId="4" borderId="14" xfId="0" applyNumberFormat="1" applyFont="1" applyFill="1" applyBorder="1" applyAlignment="1">
      <alignment vertical="center"/>
    </xf>
    <xf numFmtId="1" fontId="6" fillId="4" borderId="14" xfId="0" applyNumberFormat="1" applyFont="1" applyFill="1" applyBorder="1" applyAlignment="1">
      <alignment horizontal="right" vertical="center"/>
    </xf>
    <xf numFmtId="0" fontId="3" fillId="5" borderId="14" xfId="0" applyFont="1" applyFill="1" applyBorder="1"/>
    <xf numFmtId="167" fontId="3" fillId="5" borderId="14" xfId="0" applyNumberFormat="1" applyFont="1" applyFill="1" applyBorder="1"/>
    <xf numFmtId="1" fontId="3" fillId="5" borderId="14" xfId="0" applyNumberFormat="1" applyFont="1" applyFill="1" applyBorder="1"/>
    <xf numFmtId="0" fontId="6" fillId="4" borderId="14" xfId="0" applyFont="1" applyFill="1" applyBorder="1" applyAlignment="1">
      <alignment wrapText="1"/>
    </xf>
    <xf numFmtId="167" fontId="6" fillId="4" borderId="14" xfId="0" applyNumberFormat="1" applyFont="1" applyFill="1" applyBorder="1" applyAlignment="1">
      <alignment horizontal="right" vertical="center"/>
    </xf>
    <xf numFmtId="0" fontId="3" fillId="8" borderId="14" xfId="0" applyFont="1" applyFill="1" applyBorder="1" applyAlignment="1">
      <alignment vertical="center"/>
    </xf>
    <xf numFmtId="1" fontId="3" fillId="8" borderId="14" xfId="0" applyNumberFormat="1" applyFont="1" applyFill="1" applyBorder="1" applyAlignment="1">
      <alignment vertical="center"/>
    </xf>
    <xf numFmtId="0" fontId="6" fillId="9" borderId="14" xfId="0" applyFont="1" applyFill="1" applyBorder="1"/>
    <xf numFmtId="1" fontId="6" fillId="9" borderId="14" xfId="0" applyNumberFormat="1" applyFont="1" applyFill="1" applyBorder="1"/>
    <xf numFmtId="1" fontId="6" fillId="9" borderId="14" xfId="0" applyNumberFormat="1" applyFont="1" applyFill="1" applyBorder="1" applyAlignment="1">
      <alignment horizontal="right"/>
    </xf>
    <xf numFmtId="1" fontId="6" fillId="9" borderId="11" xfId="0" applyNumberFormat="1" applyFont="1" applyFill="1" applyBorder="1" applyAlignment="1">
      <alignment horizontal="right"/>
    </xf>
    <xf numFmtId="2" fontId="6" fillId="7" borderId="0" xfId="0" applyNumberFormat="1" applyFont="1" applyFill="1" applyAlignment="1">
      <alignment vertical="center"/>
    </xf>
    <xf numFmtId="9" fontId="6" fillId="7" borderId="0" xfId="1" applyFont="1" applyFill="1"/>
    <xf numFmtId="2" fontId="6" fillId="7" borderId="0" xfId="0" applyNumberFormat="1" applyFont="1" applyFill="1"/>
    <xf numFmtId="0" fontId="3" fillId="10" borderId="4" xfId="0" applyFont="1" applyFill="1" applyBorder="1" applyAlignment="1">
      <alignment vertical="center"/>
    </xf>
    <xf numFmtId="1" fontId="3" fillId="10" borderId="0" xfId="0" applyNumberFormat="1" applyFont="1" applyFill="1" applyAlignment="1">
      <alignment vertical="center"/>
    </xf>
    <xf numFmtId="1" fontId="3" fillId="10" borderId="0" xfId="0" applyNumberFormat="1" applyFont="1" applyFill="1" applyAlignment="1">
      <alignment horizontal="right" vertical="center"/>
    </xf>
    <xf numFmtId="1" fontId="3" fillId="10" borderId="1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6" fillId="2" borderId="11" xfId="0" applyFont="1" applyFill="1" applyBorder="1"/>
    <xf numFmtId="0" fontId="6" fillId="2" borderId="9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2" fontId="3" fillId="7" borderId="0" xfId="0" applyNumberFormat="1" applyFont="1" applyFill="1"/>
    <xf numFmtId="0" fontId="6" fillId="0" borderId="0" xfId="0" applyFont="1"/>
    <xf numFmtId="1" fontId="6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165" fontId="6" fillId="0" borderId="0" xfId="0" applyNumberFormat="1" applyFont="1"/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7" fillId="4" borderId="10" xfId="0" applyNumberFormat="1" applyFont="1" applyFill="1" applyBorder="1"/>
    <xf numFmtId="1" fontId="5" fillId="5" borderId="8" xfId="0" applyNumberFormat="1" applyFont="1" applyFill="1" applyBorder="1"/>
    <xf numFmtId="1" fontId="10" fillId="5" borderId="8" xfId="0" applyNumberFormat="1" applyFont="1" applyFill="1" applyBorder="1"/>
    <xf numFmtId="168" fontId="0" fillId="0" borderId="0" xfId="0" applyNumberFormat="1"/>
    <xf numFmtId="169" fontId="0" fillId="0" borderId="0" xfId="0" applyNumberFormat="1"/>
    <xf numFmtId="0" fontId="7" fillId="2" borderId="10" xfId="0" applyFont="1" applyFill="1" applyBorder="1" applyAlignment="1">
      <alignment horizontal="left" vertical="center"/>
    </xf>
    <xf numFmtId="0" fontId="9" fillId="2" borderId="2" xfId="0" applyFont="1" applyFill="1" applyBorder="1"/>
    <xf numFmtId="0" fontId="9" fillId="2" borderId="3" xfId="0" applyFont="1" applyFill="1" applyBorder="1"/>
    <xf numFmtId="0" fontId="7" fillId="2" borderId="9" xfId="0" applyFont="1" applyFill="1" applyBorder="1" applyAlignment="1">
      <alignment horizontal="left" vertical="center"/>
    </xf>
    <xf numFmtId="0" fontId="0" fillId="2" borderId="5" xfId="0" applyFill="1" applyBorder="1"/>
    <xf numFmtId="0" fontId="0" fillId="2" borderId="6" xfId="0" applyFill="1" applyBorder="1"/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1" fontId="12" fillId="4" borderId="3" xfId="0" applyNumberFormat="1" applyFont="1" applyFill="1" applyBorder="1"/>
    <xf numFmtId="1" fontId="3" fillId="5" borderId="11" xfId="0" applyNumberFormat="1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165" fontId="6" fillId="4" borderId="14" xfId="0" applyNumberFormat="1" applyFont="1" applyFill="1" applyBorder="1" applyAlignment="1">
      <alignment vertical="center"/>
    </xf>
    <xf numFmtId="1" fontId="6" fillId="4" borderId="11" xfId="0" applyNumberFormat="1" applyFont="1" applyFill="1" applyBorder="1" applyAlignment="1">
      <alignment vertical="center"/>
    </xf>
    <xf numFmtId="1" fontId="6" fillId="11" borderId="0" xfId="0" applyNumberFormat="1" applyFont="1" applyFill="1"/>
    <xf numFmtId="1" fontId="3" fillId="5" borderId="11" xfId="0" applyNumberFormat="1" applyFont="1" applyFill="1" applyBorder="1"/>
    <xf numFmtId="2" fontId="6" fillId="4" borderId="14" xfId="0" applyNumberFormat="1" applyFont="1" applyFill="1" applyBorder="1"/>
    <xf numFmtId="1" fontId="3" fillId="8" borderId="11" xfId="0" applyNumberFormat="1" applyFont="1" applyFill="1" applyBorder="1" applyAlignment="1">
      <alignment vertical="center"/>
    </xf>
    <xf numFmtId="0" fontId="3" fillId="10" borderId="15" xfId="0" applyFont="1" applyFill="1" applyBorder="1" applyAlignment="1">
      <alignment vertical="center"/>
    </xf>
    <xf numFmtId="1" fontId="3" fillId="10" borderId="15" xfId="0" applyNumberFormat="1" applyFont="1" applyFill="1" applyBorder="1" applyAlignment="1">
      <alignment vertical="center"/>
    </xf>
    <xf numFmtId="1" fontId="3" fillId="10" borderId="15" xfId="0" applyNumberFormat="1" applyFont="1" applyFill="1" applyBorder="1" applyAlignment="1">
      <alignment horizontal="right" vertical="center"/>
    </xf>
    <xf numFmtId="1" fontId="3" fillId="10" borderId="6" xfId="0" applyNumberFormat="1" applyFont="1" applyFill="1" applyBorder="1" applyAlignment="1">
      <alignment vertical="center"/>
    </xf>
    <xf numFmtId="0" fontId="13" fillId="2" borderId="4" xfId="0" applyFont="1" applyFill="1" applyBorder="1"/>
    <xf numFmtId="0" fontId="13" fillId="2" borderId="0" xfId="0" applyFont="1" applyFill="1" applyAlignment="1">
      <alignment horizontal="right"/>
    </xf>
    <xf numFmtId="0" fontId="14" fillId="2" borderId="0" xfId="0" applyFont="1" applyFill="1" applyAlignment="1">
      <alignment horizontal="right"/>
    </xf>
    <xf numFmtId="0" fontId="13" fillId="2" borderId="11" xfId="0" applyFont="1" applyFill="1" applyBorder="1"/>
    <xf numFmtId="0" fontId="13" fillId="2" borderId="0" xfId="0" applyFont="1" applyFill="1"/>
    <xf numFmtId="0" fontId="13" fillId="2" borderId="9" xfId="0" applyFont="1" applyFill="1" applyBorder="1"/>
    <xf numFmtId="0" fontId="13" fillId="2" borderId="5" xfId="0" applyFont="1" applyFill="1" applyBorder="1"/>
    <xf numFmtId="0" fontId="13" fillId="2" borderId="6" xfId="0" applyFont="1" applyFill="1" applyBorder="1"/>
    <xf numFmtId="164" fontId="3" fillId="2" borderId="9" xfId="0" applyNumberFormat="1" applyFont="1" applyFill="1" applyBorder="1"/>
    <xf numFmtId="164" fontId="3" fillId="2" borderId="5" xfId="0" applyNumberFormat="1" applyFont="1" applyFill="1" applyBorder="1"/>
    <xf numFmtId="0" fontId="8" fillId="0" borderId="12" xfId="0" applyFont="1" applyBorder="1" applyAlignment="1">
      <alignment horizontal="center" vertical="center" wrapText="1"/>
    </xf>
    <xf numFmtId="4" fontId="0" fillId="0" borderId="0" xfId="0" applyNumberFormat="1"/>
    <xf numFmtId="0" fontId="4" fillId="2" borderId="6" xfId="0" applyFont="1" applyFill="1" applyBorder="1" applyAlignment="1">
      <alignment horizontal="right"/>
    </xf>
    <xf numFmtId="0" fontId="7" fillId="2" borderId="4" xfId="0" applyFont="1" applyFill="1" applyBorder="1"/>
    <xf numFmtId="0" fontId="11" fillId="6" borderId="7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13" fillId="2" borderId="11" xfId="0" applyFont="1" applyFill="1" applyBorder="1" applyAlignment="1">
      <alignment horizontal="left" wrapText="1"/>
    </xf>
  </cellXfs>
  <cellStyles count="4">
    <cellStyle name="Comma 2" xfId="2" xr:uid="{89FE6D2E-149A-4004-8219-56D9A5A5114E}"/>
    <cellStyle name="Comma 3 2" xfId="3" xr:uid="{2DA80666-C039-4925-A05D-FD0A947B2F28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Owner\My%20Documents\BP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D\Downloads\33rd%20Edition%20of%20ES-2026-dated%2003.11.2025_working%20shee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aurabh%20JSO/Energy%20Statistics%20Publication%202026/Excel%20Sheet/saurabh/11_33rd%20Edition%20of%20ES-2026-dated%2025.03.2026_working%20shee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RC\Energy%20Statistics%20Unit\Energy%20Balance\Chapter%207\IEA%20Energy%20Balance%20Builder_India_2020-21%20-%20Calculation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aurabh%20JSO/Energy%20Statistics%20Publication%202026/Final/11_33rd%20Edition%20of%20ES-2026-dated%2025.03.2026_working%20sheet_after%20change%20in%20PJ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wner/My%20Documents/BP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IRC/Energy%20Statistics%20Unit/Energy%20Balance/Chapter%207/IEA%20Energy%20Balance%20Builder_India_2020-21%20-%20Calcul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mtoe"/>
      <sheetName val="Gas Consumption – bcm"/>
      <sheetName val="Gas Consumption – bcf"/>
      <sheetName val="Gas Consumption – mtoe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mtoe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erve Position"/>
      <sheetName val="1.1"/>
      <sheetName val="1.2"/>
      <sheetName val="1.3"/>
      <sheetName val="1.4"/>
      <sheetName val="Installed Capacity"/>
      <sheetName val="2.1"/>
      <sheetName val="2.1 Cont."/>
      <sheetName val="2.2"/>
      <sheetName val="2.3"/>
      <sheetName val="2.4"/>
      <sheetName val="2.5"/>
      <sheetName val="2.6"/>
      <sheetName val="Production"/>
      <sheetName val="3.1"/>
      <sheetName val="3.2"/>
      <sheetName val="3.3"/>
      <sheetName val="3.3 (A&amp;B)"/>
      <sheetName val=" 3.4"/>
      <sheetName val="3.5"/>
      <sheetName val="3.6"/>
      <sheetName val="Foreign Trade"/>
      <sheetName val="4.1"/>
      <sheetName val="4.3 Base Table"/>
      <sheetName val="4.2"/>
      <sheetName val="Availability"/>
      <sheetName val="5.1"/>
      <sheetName val="5.2"/>
      <sheetName val="5.3"/>
      <sheetName val="5.4"/>
      <sheetName val="Consumption"/>
      <sheetName val="6.1"/>
      <sheetName val="6.2"/>
      <sheetName val="6.2_Original"/>
      <sheetName val="Base table 6.3(MoC)"/>
      <sheetName val="6.3(MoC)"/>
      <sheetName val="ASI Base Data(Coal)"/>
      <sheetName val="Moving Avg. of Coal"/>
      <sheetName val="Base table 6.3 (ASI)"/>
      <sheetName val="6.3(ASI)"/>
      <sheetName val="Base table-6.4"/>
      <sheetName val="6.4"/>
      <sheetName val="6.5"/>
      <sheetName val="Base tabels-6.6 -new"/>
      <sheetName val="6.6 (A) and (b) "/>
      <sheetName val="6.6(c) and (d)"/>
      <sheetName val="6.6(e) , (f), g)"/>
      <sheetName val="base table for 6.7"/>
      <sheetName val="6.7 new"/>
      <sheetName val="6.6"/>
      <sheetName val="6.6 conti"/>
      <sheetName val="6.6 conti 1"/>
      <sheetName val="Base Tables for 6.6"/>
      <sheetName val="6.7"/>
      <sheetName val="Base table-6.8"/>
      <sheetName val="ASI Base Data(Electricity)"/>
      <sheetName val="Moving Avg. of Electricity"/>
      <sheetName val="6.8(ASI)"/>
      <sheetName val="6.9"/>
      <sheetName val="Domestic Conversion Factors"/>
      <sheetName val="Energy Balance_2023-24"/>
      <sheetName val="7.1_FY-2023-24(F) "/>
      <sheetName val="Data in physical units_1"/>
      <sheetName val="Conversion factors_1"/>
      <sheetName val="Disaggregated Balance_1"/>
      <sheetName val="Aggregated Balance_1"/>
      <sheetName val="7.2_FY-2023-24(F)"/>
      <sheetName val="7.3_FY-2023-24(F)_PJ"/>
      <sheetName val="7.4_FY-2023-24(F) "/>
      <sheetName val="Sankey Diagram(2023-24(F))"/>
      <sheetName val="Energy Balance_2024-25"/>
      <sheetName val="7.5_FY-2024-25(P)"/>
      <sheetName val="Data in physical units_2"/>
      <sheetName val="Conversion factors_2"/>
      <sheetName val="Disaggregated Balance_2"/>
      <sheetName val="Aggregated Balance_2"/>
      <sheetName val="7.6_FY-2024-25(P)"/>
      <sheetName val="7.7_FY-2024-25(P)_PJ"/>
      <sheetName val="7.8_FY-2024-25(P)"/>
      <sheetName val="Sankey Diagram(2024-25(P)"/>
      <sheetName val="Sustainability and Energy"/>
      <sheetName val=" 8.1"/>
      <sheetName val=" 8.2"/>
      <sheetName val="8.3"/>
      <sheetName val="8.4"/>
      <sheetName val="Supporting Tables(Ch-8)"/>
      <sheetName val="Annexure I"/>
      <sheetName val="Annexure 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B4" t="str">
            <v>SHORT NAMES</v>
          </cell>
          <cell r="C4" t="str">
            <v>ANTCOAL</v>
          </cell>
          <cell r="D4" t="str">
            <v>COKCOAL</v>
          </cell>
          <cell r="E4" t="str">
            <v>BITCOAL</v>
          </cell>
          <cell r="F4" t="str">
            <v>SUBCOAL</v>
          </cell>
          <cell r="G4" t="str">
            <v>LIGNITE</v>
          </cell>
          <cell r="H4" t="str">
            <v>PATFUEL</v>
          </cell>
          <cell r="I4" t="str">
            <v>OVENCOKE</v>
          </cell>
          <cell r="J4" t="str">
            <v>GASCOKE</v>
          </cell>
          <cell r="K4" t="str">
            <v>COALTAR</v>
          </cell>
          <cell r="L4" t="str">
            <v>BKB</v>
          </cell>
          <cell r="M4" t="str">
            <v>GASWKSGS</v>
          </cell>
          <cell r="N4" t="str">
            <v>COKEOVGS</v>
          </cell>
          <cell r="O4" t="str">
            <v>BLFURGS</v>
          </cell>
          <cell r="P4" t="str">
            <v>OXYSTGS</v>
          </cell>
          <cell r="Q4" t="str">
            <v>MANGAS</v>
          </cell>
          <cell r="R4" t="str">
            <v>PEAT</v>
          </cell>
          <cell r="S4" t="str">
            <v>CRUDEOIL</v>
          </cell>
          <cell r="T4" t="str">
            <v>NGL</v>
          </cell>
          <cell r="U4" t="str">
            <v>REFFEEDS</v>
          </cell>
          <cell r="V4" t="str">
            <v>ADDITIVE</v>
          </cell>
          <cell r="W4" t="str">
            <v>NONCRUDE</v>
          </cell>
          <cell r="X4" t="str">
            <v>REFINGAS</v>
          </cell>
          <cell r="Y4" t="str">
            <v>ETHANE</v>
          </cell>
          <cell r="Z4" t="str">
            <v>LPG</v>
          </cell>
          <cell r="AA4" t="str">
            <v>MOTORGAS</v>
          </cell>
          <cell r="AB4" t="str">
            <v>AVGAS</v>
          </cell>
          <cell r="AC4" t="str">
            <v>JETGAS</v>
          </cell>
          <cell r="AD4" t="str">
            <v>JETKERO</v>
          </cell>
          <cell r="AE4" t="str">
            <v>OTHKERO</v>
          </cell>
          <cell r="AF4" t="str">
            <v>GASDIES</v>
          </cell>
          <cell r="AG4" t="str">
            <v>RESFUEL</v>
          </cell>
          <cell r="AH4" t="str">
            <v>NAPHTHA</v>
          </cell>
          <cell r="AI4" t="str">
            <v>WHITESP</v>
          </cell>
          <cell r="AJ4" t="str">
            <v>LUBRIC</v>
          </cell>
          <cell r="AK4" t="str">
            <v>BITUMEN</v>
          </cell>
          <cell r="AL4" t="str">
            <v>PARWAX</v>
          </cell>
          <cell r="AM4" t="str">
            <v>PETCOKE</v>
          </cell>
          <cell r="AN4" t="str">
            <v>ONONSPEC</v>
          </cell>
          <cell r="AO4" t="str">
            <v>NATGAS</v>
          </cell>
          <cell r="AP4" t="str">
            <v>INDWASTE</v>
          </cell>
          <cell r="AQ4" t="str">
            <v>MUNWASTER</v>
          </cell>
          <cell r="AR4" t="str">
            <v>MUNWASTEN</v>
          </cell>
          <cell r="AS4" t="str">
            <v>SBIOMASS</v>
          </cell>
          <cell r="AT4" t="str">
            <v>GBIOMASS</v>
          </cell>
          <cell r="AU4" t="str">
            <v>BIOGASOL</v>
          </cell>
          <cell r="AV4" t="str">
            <v>BIODIESEL</v>
          </cell>
          <cell r="AW4" t="str">
            <v>OBIOLIQ</v>
          </cell>
          <cell r="AX4" t="str">
            <v>RENEWNS</v>
          </cell>
          <cell r="AY4" t="str">
            <v>CHARCOAL</v>
          </cell>
          <cell r="AZ4" t="str">
            <v>NUCLEAR</v>
          </cell>
          <cell r="BA4" t="str">
            <v>HYDRO</v>
          </cell>
          <cell r="BB4" t="str">
            <v>GEOTHERM</v>
          </cell>
          <cell r="BC4" t="str">
            <v>SOLARPV</v>
          </cell>
          <cell r="BD4" t="str">
            <v>SOLARTH</v>
          </cell>
          <cell r="BE4" t="str">
            <v>TIDE</v>
          </cell>
          <cell r="BF4" t="str">
            <v>WIND</v>
          </cell>
          <cell r="BG4" t="str">
            <v>HEATPUMP</v>
          </cell>
          <cell r="BH4" t="str">
            <v>BOILER</v>
          </cell>
          <cell r="BI4" t="str">
            <v>CHEMHEAT</v>
          </cell>
          <cell r="BJ4" t="str">
            <v>OTHER</v>
          </cell>
          <cell r="BK4" t="str">
            <v>ELECTR</v>
          </cell>
          <cell r="BL4" t="str">
            <v>HEAT</v>
          </cell>
          <cell r="BM4" t="str">
            <v>HEATNS</v>
          </cell>
        </row>
        <row r="5">
          <cell r="B5" t="str">
            <v>INDPROD</v>
          </cell>
          <cell r="C5">
            <v>0</v>
          </cell>
          <cell r="D5">
            <v>997825.99999999988</v>
          </cell>
          <cell r="E5">
            <v>0</v>
          </cell>
          <cell r="F5">
            <v>0</v>
          </cell>
          <cell r="G5">
            <v>42921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29356.492686348003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12776.939382856999</v>
          </cell>
          <cell r="AA5">
            <v>657.29884158100003</v>
          </cell>
          <cell r="AB5">
            <v>0</v>
          </cell>
          <cell r="AC5">
            <v>0</v>
          </cell>
          <cell r="AD5">
            <v>134620.53483329399</v>
          </cell>
          <cell r="AE5">
            <v>18735.587213146002</v>
          </cell>
          <cell r="AF5">
            <v>76992.747270544991</v>
          </cell>
          <cell r="AG5">
            <v>983.12226038499989</v>
          </cell>
          <cell r="AH5">
            <v>45480.220674541997</v>
          </cell>
          <cell r="AI5">
            <v>0</v>
          </cell>
          <cell r="AJ5">
            <v>17112.772538929999</v>
          </cell>
          <cell r="AK5">
            <v>115867.341192398</v>
          </cell>
          <cell r="AL5">
            <v>0</v>
          </cell>
          <cell r="AM5">
            <v>9020.7207083630001</v>
          </cell>
          <cell r="AN5">
            <v>1351.5861597860001</v>
          </cell>
          <cell r="AO5">
            <v>1411420.7883684619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1734375.082076824</v>
          </cell>
          <cell r="BL5">
            <v>0</v>
          </cell>
          <cell r="BM5">
            <v>0</v>
          </cell>
        </row>
        <row r="6">
          <cell r="B6" t="str">
            <v>OSCOAL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</row>
        <row r="7">
          <cell r="B7" t="str">
            <v>OSNATGAS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</row>
        <row r="8">
          <cell r="B8" t="str">
            <v>OSOIL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</row>
        <row r="9">
          <cell r="B9" t="str">
            <v>OSRENEW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</row>
        <row r="10">
          <cell r="B10" t="str">
            <v>OSNONSPEC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/>
          <cell r="AG10"/>
          <cell r="AH10"/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214581</v>
          </cell>
          <cell r="BL10">
            <v>0</v>
          </cell>
          <cell r="BM10">
            <v>0</v>
          </cell>
        </row>
        <row r="11">
          <cell r="B11" t="str">
            <v>IMPORTS</v>
          </cell>
          <cell r="C11">
            <v>0</v>
          </cell>
          <cell r="D11">
            <v>264531.36571099999</v>
          </cell>
          <cell r="E11">
            <v>0</v>
          </cell>
          <cell r="F11">
            <v>0</v>
          </cell>
          <cell r="G11">
            <v>52.116931000000001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232700.41197882604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18514.197282000001</v>
          </cell>
          <cell r="AA11">
            <v>717.40101700000014</v>
          </cell>
          <cell r="AB11">
            <v>0</v>
          </cell>
          <cell r="AC11">
            <v>0</v>
          </cell>
          <cell r="AD11">
            <v>2.3500000000000001E-3</v>
          </cell>
          <cell r="AE11">
            <v>0</v>
          </cell>
          <cell r="AF11">
            <v>42.058901000000006</v>
          </cell>
          <cell r="AG11">
            <v>9052.6392720000003</v>
          </cell>
          <cell r="AH11">
            <v>1210.7779389999998</v>
          </cell>
          <cell r="AI11">
            <v>0</v>
          </cell>
          <cell r="AJ11">
            <v>2412.4712880000002</v>
          </cell>
          <cell r="AK11">
            <v>3243.6172710000001</v>
          </cell>
          <cell r="AL11">
            <v>0</v>
          </cell>
          <cell r="AM11">
            <v>10955.784716999999</v>
          </cell>
          <cell r="AN11">
            <v>2543.8749269999971</v>
          </cell>
          <cell r="AO11">
            <v>1231587.1293035906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6648.69</v>
          </cell>
          <cell r="BL11">
            <v>0</v>
          </cell>
          <cell r="BM11">
            <v>0</v>
          </cell>
        </row>
        <row r="12">
          <cell r="B12" t="str">
            <v>EXPORTS</v>
          </cell>
          <cell r="C12">
            <v>0</v>
          </cell>
          <cell r="D12">
            <v>-1545.3649509999998</v>
          </cell>
          <cell r="E12">
            <v>0</v>
          </cell>
          <cell r="F12">
            <v>0</v>
          </cell>
          <cell r="G12">
            <v>1.6180889999999999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-525.38200000000006</v>
          </cell>
          <cell r="AA12">
            <v>-13472.477672666999</v>
          </cell>
          <cell r="AB12">
            <v>0</v>
          </cell>
          <cell r="AC12">
            <v>0</v>
          </cell>
          <cell r="AD12">
            <v>-8579.3739019999994</v>
          </cell>
          <cell r="AE12">
            <v>-10.890999999999998</v>
          </cell>
          <cell r="AF12">
            <v>-28204.495859190098</v>
          </cell>
          <cell r="AG12">
            <v>-2102.9561478410001</v>
          </cell>
          <cell r="AH12">
            <v>-5275.2696560000004</v>
          </cell>
          <cell r="AI12">
            <v>0</v>
          </cell>
          <cell r="AJ12">
            <v>-14.8082859868</v>
          </cell>
          <cell r="AK12">
            <v>-17.564695999999998</v>
          </cell>
          <cell r="AL12">
            <v>0</v>
          </cell>
          <cell r="AM12">
            <v>-27.5</v>
          </cell>
          <cell r="AN12">
            <v>-4362.1472876999978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-11361.98</v>
          </cell>
          <cell r="BL12">
            <v>0</v>
          </cell>
          <cell r="BM12">
            <v>0</v>
          </cell>
        </row>
        <row r="13">
          <cell r="B13" t="str">
            <v>MARBUNK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</row>
        <row r="14">
          <cell r="B14" t="str">
            <v>AVBUNK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</row>
        <row r="15">
          <cell r="B15" t="str">
            <v>STOCKCHA</v>
          </cell>
          <cell r="C15">
            <v>0</v>
          </cell>
          <cell r="D15">
            <v>-24330</v>
          </cell>
          <cell r="E15">
            <v>0</v>
          </cell>
          <cell r="F15">
            <v>0</v>
          </cell>
          <cell r="G15">
            <v>-326.99999999999994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</row>
        <row r="16">
          <cell r="B16" t="str">
            <v>DOMSUP</v>
          </cell>
          <cell r="C16">
            <v>0</v>
          </cell>
          <cell r="D16">
            <v>1236482.0007599997</v>
          </cell>
          <cell r="E16">
            <v>0</v>
          </cell>
          <cell r="F16">
            <v>0</v>
          </cell>
          <cell r="G16">
            <v>42647.73502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262056.90466517405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30765.754664856999</v>
          </cell>
          <cell r="AA16">
            <v>-12097.777814085999</v>
          </cell>
          <cell r="AB16">
            <v>0</v>
          </cell>
          <cell r="AC16">
            <v>0</v>
          </cell>
          <cell r="AD16">
            <v>126041.16328129399</v>
          </cell>
          <cell r="AE16">
            <v>18724.696213146002</v>
          </cell>
          <cell r="AF16">
            <v>48830.310312354894</v>
          </cell>
          <cell r="AG16">
            <v>7932.8053845440008</v>
          </cell>
          <cell r="AH16">
            <v>41415.728957542</v>
          </cell>
          <cell r="AI16">
            <v>0</v>
          </cell>
          <cell r="AJ16">
            <v>19510.435540943199</v>
          </cell>
          <cell r="AK16">
            <v>119093.393767398</v>
          </cell>
          <cell r="AL16">
            <v>0</v>
          </cell>
          <cell r="AM16">
            <v>19949.005425363001</v>
          </cell>
          <cell r="AN16">
            <v>-466.68620091400044</v>
          </cell>
          <cell r="AO16">
            <v>2643007.9176720525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1944242.792076824</v>
          </cell>
          <cell r="BL16">
            <v>0</v>
          </cell>
          <cell r="BM16">
            <v>0</v>
          </cell>
        </row>
        <row r="17">
          <cell r="B17" t="str">
            <v>TRANSFER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</row>
        <row r="18">
          <cell r="B18" t="str">
            <v>STATDIFF</v>
          </cell>
          <cell r="C18">
            <v>0</v>
          </cell>
          <cell r="D18">
            <v>-100796.76857462339</v>
          </cell>
          <cell r="E18">
            <v>0</v>
          </cell>
          <cell r="F18">
            <v>0</v>
          </cell>
          <cell r="G18">
            <v>-5872.7350200000001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19217.681050672109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-1362.3078854134037</v>
          </cell>
          <cell r="AA18">
            <v>49317.140226254458</v>
          </cell>
          <cell r="AB18">
            <v>0</v>
          </cell>
          <cell r="AC18">
            <v>0</v>
          </cell>
          <cell r="AD18">
            <v>-117794.12536552902</v>
          </cell>
          <cell r="AE18">
            <v>-18245.620925574018</v>
          </cell>
          <cell r="AF18">
            <v>41533.089687645115</v>
          </cell>
          <cell r="AG18">
            <v>-1503.77203082094</v>
          </cell>
          <cell r="AH18">
            <v>-27603.664882602003</v>
          </cell>
          <cell r="AI18">
            <v>0</v>
          </cell>
          <cell r="AJ18">
            <v>-15423.230890485533</v>
          </cell>
          <cell r="AK18">
            <v>-110286.14591039797</v>
          </cell>
          <cell r="AL18">
            <v>0</v>
          </cell>
          <cell r="AM18">
            <v>369.53289763698194</v>
          </cell>
          <cell r="AN18">
            <v>15162.759634285396</v>
          </cell>
          <cell r="AO18">
            <v>101981.64027093397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-624580.06655435264</v>
          </cell>
          <cell r="BL18">
            <v>0</v>
          </cell>
          <cell r="BM18">
            <v>0</v>
          </cell>
        </row>
        <row r="19">
          <cell r="B19" t="str">
            <v>TOTTRANF</v>
          </cell>
          <cell r="C19">
            <v>0</v>
          </cell>
          <cell r="D19">
            <v>859336</v>
          </cell>
          <cell r="E19">
            <v>0</v>
          </cell>
          <cell r="F19">
            <v>0</v>
          </cell>
          <cell r="G19">
            <v>35695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255232.56899999999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0.28792800000000002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1758.5616</v>
          </cell>
          <cell r="AG19">
            <v>207.60881561588647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351779.61580721993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</row>
        <row r="20">
          <cell r="B20" t="str">
            <v>MAINELEC</v>
          </cell>
          <cell r="C20">
            <v>0</v>
          </cell>
          <cell r="D20">
            <v>859336</v>
          </cell>
          <cell r="E20">
            <v>0</v>
          </cell>
          <cell r="F20">
            <v>0</v>
          </cell>
          <cell r="G20">
            <v>35695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0.28792800000000002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1758.5616</v>
          </cell>
          <cell r="AG20">
            <v>207.60881561588647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351779.61580721993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</row>
        <row r="21">
          <cell r="B21" t="str">
            <v>AUTOELEC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</row>
        <row r="22">
          <cell r="B22" t="str">
            <v>MAINCHP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</row>
        <row r="23">
          <cell r="B23" t="str">
            <v>AUTOCHP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</row>
        <row r="24">
          <cell r="B24" t="str">
            <v>MAINHEAT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</row>
        <row r="25">
          <cell r="B25" t="str">
            <v>AUTOHEAT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</row>
        <row r="26">
          <cell r="B26" t="str">
            <v>THEAT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</row>
        <row r="27">
          <cell r="B27" t="str">
            <v>TBOILER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</row>
        <row r="28">
          <cell r="B28" t="str">
            <v>TELE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</row>
        <row r="29">
          <cell r="B29" t="str">
            <v>TPATFUEL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</row>
        <row r="30">
          <cell r="B30" t="str">
            <v>TCOKEOVS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</row>
        <row r="31">
          <cell r="B31" t="str">
            <v>TGASWKS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</row>
        <row r="32">
          <cell r="B32" t="str">
            <v>TBLASTFUR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</row>
        <row r="33">
          <cell r="B33" t="str">
            <v>TPETCHEM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</row>
        <row r="34">
          <cell r="B34" t="str">
            <v>TBKB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</row>
        <row r="35">
          <cell r="B35" t="str">
            <v>TREFINER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255232.56899999999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</row>
        <row r="36">
          <cell r="B36" t="str">
            <v>TCOALLIQ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</row>
        <row r="37">
          <cell r="B37" t="str">
            <v>TGTL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</row>
        <row r="38">
          <cell r="B38" t="str">
            <v>TBLENDGAS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</row>
        <row r="39">
          <cell r="B39" t="str">
            <v>TCHARCOAL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</row>
        <row r="40">
          <cell r="B40" t="str">
            <v>TNONSPEC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</row>
        <row r="41">
          <cell r="B41" t="str">
            <v>TOTENGY</v>
          </cell>
          <cell r="C41">
            <v>0</v>
          </cell>
          <cell r="D41">
            <v>0.161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441655.30794999999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100073.44211599999</v>
          </cell>
          <cell r="BL41">
            <v>0</v>
          </cell>
          <cell r="BM41">
            <v>0</v>
          </cell>
        </row>
        <row r="42">
          <cell r="B42" t="str">
            <v>EMINES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</row>
        <row r="43">
          <cell r="B43" t="str">
            <v>EOILGASEX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215578.48045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</row>
        <row r="44">
          <cell r="B44" t="str">
            <v>EPATFUEL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</row>
        <row r="45">
          <cell r="B45" t="str">
            <v>ECOKEOVS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</row>
        <row r="46">
          <cell r="B46" t="str">
            <v>EGASWKS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</row>
        <row r="47">
          <cell r="B47" t="str">
            <v>EBIOGAS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</row>
        <row r="48">
          <cell r="B48" t="str">
            <v>EBLASTFUR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</row>
        <row r="49">
          <cell r="B49" t="str">
            <v>EBKB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</row>
        <row r="50">
          <cell r="B50" t="str">
            <v>EREFINER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226076.82749999998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</row>
        <row r="51">
          <cell r="B51" t="str">
            <v>ECOALLIQ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</row>
        <row r="52">
          <cell r="B52" t="str">
            <v>ELNG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</row>
        <row r="53">
          <cell r="B53" t="str">
            <v>EGTL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</row>
        <row r="54">
          <cell r="B54" t="str">
            <v>EPOWERPLT</v>
          </cell>
          <cell r="C54">
            <v>0</v>
          </cell>
          <cell r="D54">
            <v>0.161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100073.44211599999</v>
          </cell>
          <cell r="BL54">
            <v>0</v>
          </cell>
          <cell r="BM54">
            <v>0</v>
          </cell>
        </row>
        <row r="55">
          <cell r="B55" t="str">
            <v>EPUMPST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</row>
        <row r="56">
          <cell r="B56" t="str">
            <v>ENUC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</row>
        <row r="57">
          <cell r="B57" t="str">
            <v>ECHARCOAL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</row>
        <row r="58">
          <cell r="B58" t="str">
            <v>ENONSPEC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</row>
        <row r="59">
          <cell r="B59" t="str">
            <v>DISTLOSS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26042.016715846199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4307.4130350917549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281355.63996082405</v>
          </cell>
          <cell r="BL59">
            <v>0</v>
          </cell>
          <cell r="BM59">
            <v>0</v>
          </cell>
        </row>
        <row r="60">
          <cell r="B60" t="str">
            <v>FINCONS</v>
          </cell>
          <cell r="C60">
            <v>0</v>
          </cell>
          <cell r="D60">
            <v>276349.07118537632</v>
          </cell>
          <cell r="E60">
            <v>0</v>
          </cell>
          <cell r="F60">
            <v>0</v>
          </cell>
          <cell r="G60">
            <v>1080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29403.158851443593</v>
          </cell>
          <cell r="AA60">
            <v>37219.362412168455</v>
          </cell>
          <cell r="AB60">
            <v>0</v>
          </cell>
          <cell r="AC60">
            <v>0</v>
          </cell>
          <cell r="AD60">
            <v>8247.0379157649731</v>
          </cell>
          <cell r="AE60">
            <v>479.07528757198475</v>
          </cell>
          <cell r="AF60">
            <v>88604.838400000008</v>
          </cell>
          <cell r="AG60">
            <v>6221.4245381071742</v>
          </cell>
          <cell r="AH60">
            <v>13812.064074939999</v>
          </cell>
          <cell r="AI60">
            <v>0</v>
          </cell>
          <cell r="AJ60">
            <v>4087.204650457666</v>
          </cell>
          <cell r="AK60">
            <v>8807.2478570000221</v>
          </cell>
          <cell r="AL60">
            <v>0</v>
          </cell>
          <cell r="AM60">
            <v>20318.538322999982</v>
          </cell>
          <cell r="AN60">
            <v>14696.073433371395</v>
          </cell>
          <cell r="AO60">
            <v>1947247.2211506749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938233.64344564732</v>
          </cell>
          <cell r="BL60">
            <v>0</v>
          </cell>
          <cell r="BM60">
            <v>0</v>
          </cell>
        </row>
        <row r="61">
          <cell r="B61" t="str">
            <v>TOTIND</v>
          </cell>
          <cell r="C61">
            <v>0</v>
          </cell>
          <cell r="D61">
            <v>276349.07118537632</v>
          </cell>
          <cell r="E61">
            <v>0</v>
          </cell>
          <cell r="F61">
            <v>0</v>
          </cell>
          <cell r="G61">
            <v>1080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2880.887969679151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7746.6113000000005</v>
          </cell>
          <cell r="AG61">
            <v>1474.9617519710384</v>
          </cell>
          <cell r="AH61">
            <v>13812.064074939999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20318.538322999982</v>
          </cell>
          <cell r="AN61">
            <v>14696.073433371395</v>
          </cell>
          <cell r="AO61">
            <v>56466.075674368614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40233.64344564738</v>
          </cell>
          <cell r="BL61">
            <v>0</v>
          </cell>
          <cell r="BM61">
            <v>0</v>
          </cell>
        </row>
        <row r="62">
          <cell r="B62" t="str">
            <v>IRONSTL</v>
          </cell>
          <cell r="C62">
            <v>0</v>
          </cell>
          <cell r="D62">
            <v>191985.79282617371</v>
          </cell>
          <cell r="E62">
            <v>0</v>
          </cell>
          <cell r="F62">
            <v>0</v>
          </cell>
          <cell r="G62">
            <v>86</v>
          </cell>
          <cell r="H62">
            <v>0</v>
          </cell>
          <cell r="I62">
            <v>0</v>
          </cell>
          <cell r="J62"/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179.8</v>
          </cell>
          <cell r="AG62">
            <v>557.1420018852649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</row>
        <row r="63">
          <cell r="B63" t="str">
            <v>CHEMICAL</v>
          </cell>
          <cell r="C63">
            <v>0</v>
          </cell>
          <cell r="D63">
            <v>40497.4638116965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100.9</v>
          </cell>
          <cell r="AG63">
            <v>408.07819395049876</v>
          </cell>
          <cell r="AH63">
            <v>10424.31116994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</row>
        <row r="64">
          <cell r="B64" t="str">
            <v>NONFERR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19.5</v>
          </cell>
          <cell r="AG64">
            <v>233.22487897448207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</row>
        <row r="65">
          <cell r="B65" t="str">
            <v>NONMET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</row>
        <row r="66">
          <cell r="B66" t="str">
            <v>TRANSEQ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</row>
        <row r="67">
          <cell r="B67" t="str">
            <v>MACHINE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96.3</v>
          </cell>
          <cell r="AG67">
            <v>14.612022951841904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</row>
        <row r="68">
          <cell r="B68" t="str">
            <v>MINING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1338.8</v>
          </cell>
          <cell r="AG68">
            <v>114.94386171335377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</row>
        <row r="69">
          <cell r="B69" t="str">
            <v>FOODPRO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</row>
        <row r="70">
          <cell r="B70" t="str">
            <v>PAPERPRO</v>
          </cell>
          <cell r="C70">
            <v>0</v>
          </cell>
          <cell r="D70">
            <v>17889.525734648385</v>
          </cell>
          <cell r="E70">
            <v>0</v>
          </cell>
          <cell r="F70">
            <v>0</v>
          </cell>
          <cell r="G70">
            <v>994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</row>
        <row r="71">
          <cell r="B71" t="str">
            <v>WOODPRO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</row>
        <row r="72">
          <cell r="B72" t="str">
            <v>CONSTRUC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412.70000000000005</v>
          </cell>
          <cell r="AG72">
            <v>22.34436942192081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</row>
        <row r="73">
          <cell r="B73" t="str">
            <v>TEXTILES</v>
          </cell>
          <cell r="C73">
            <v>0</v>
          </cell>
          <cell r="D73">
            <v>23368.283449522558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502.5</v>
          </cell>
          <cell r="AG73">
            <v>18.711755452801228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</row>
        <row r="74">
          <cell r="B74" t="str">
            <v>INONSPEC</v>
          </cell>
          <cell r="C74">
            <v>0</v>
          </cell>
          <cell r="D74">
            <v>2608.0053633351195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2880.887969679151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5096.1113000000005</v>
          </cell>
          <cell r="AG74">
            <v>105.90466762087485</v>
          </cell>
          <cell r="AH74">
            <v>3387.7529049999998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20318.538322999982</v>
          </cell>
          <cell r="AN74">
            <v>14696.073433371395</v>
          </cell>
          <cell r="AO74">
            <v>56466.075674368614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40233.64344564738</v>
          </cell>
          <cell r="BL74">
            <v>0</v>
          </cell>
          <cell r="BM74">
            <v>0</v>
          </cell>
        </row>
        <row r="75">
          <cell r="B75" t="str">
            <v>TOTTRANS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88.269007569000038</v>
          </cell>
          <cell r="AA75">
            <v>37219.362412168455</v>
          </cell>
          <cell r="AB75">
            <v>0</v>
          </cell>
          <cell r="AC75">
            <v>0</v>
          </cell>
          <cell r="AD75">
            <v>8247.0379157649731</v>
          </cell>
          <cell r="AE75">
            <v>0</v>
          </cell>
          <cell r="AF75">
            <v>68377.825700000001</v>
          </cell>
          <cell r="AG75">
            <v>1484.1363007501734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597102.42646336625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33000</v>
          </cell>
          <cell r="BL75">
            <v>0</v>
          </cell>
          <cell r="BM75">
            <v>0</v>
          </cell>
        </row>
        <row r="76">
          <cell r="B76" t="str">
            <v>ROAD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88.269007569000038</v>
          </cell>
          <cell r="AA76">
            <v>37219.362412168455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63850.607800000005</v>
          </cell>
          <cell r="AG76">
            <v>173.74473275230235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522585.12545505795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</row>
        <row r="77">
          <cell r="B77" t="str">
            <v>DOMESAIR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8247.0379157649731</v>
          </cell>
          <cell r="AE77">
            <v>0</v>
          </cell>
          <cell r="AF77">
            <v>1.2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</row>
        <row r="78">
          <cell r="B78" t="str">
            <v>RAIL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3119.8371000000002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33000</v>
          </cell>
          <cell r="BL78">
            <v>0</v>
          </cell>
          <cell r="BM78">
            <v>0</v>
          </cell>
        </row>
        <row r="79">
          <cell r="B79" t="str">
            <v>PIPELINE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74517.301008308292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</row>
        <row r="80">
          <cell r="B80" t="str">
            <v>DOMESNAV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1406.1808000000001</v>
          </cell>
          <cell r="AG80">
            <v>1310.3915679978711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</row>
        <row r="81">
          <cell r="B81" t="str">
            <v>TRNONSPE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</row>
        <row r="82">
          <cell r="B82" t="str">
            <v>TOTOTHER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26434.001874195441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479.07528757198475</v>
          </cell>
          <cell r="AF82">
            <v>12480.401400000001</v>
          </cell>
          <cell r="AG82">
            <v>3262.3264853859619</v>
          </cell>
          <cell r="AH82">
            <v>0</v>
          </cell>
          <cell r="AI82">
            <v>0</v>
          </cell>
          <cell r="AJ82">
            <v>4087.204650457666</v>
          </cell>
          <cell r="AK82">
            <v>8807.2478570000221</v>
          </cell>
          <cell r="AL82">
            <v>0</v>
          </cell>
          <cell r="AM82">
            <v>0</v>
          </cell>
          <cell r="AN82">
            <v>0</v>
          </cell>
          <cell r="AO82">
            <v>429158.3251114657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865000</v>
          </cell>
          <cell r="BL82">
            <v>0</v>
          </cell>
          <cell r="BM82">
            <v>0</v>
          </cell>
        </row>
        <row r="83">
          <cell r="B83" t="str">
            <v>RESIDENT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26207.423904155443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298.42725554319134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375000</v>
          </cell>
          <cell r="BL83">
            <v>0</v>
          </cell>
          <cell r="BM83">
            <v>0</v>
          </cell>
        </row>
        <row r="84">
          <cell r="B84" t="str">
            <v>COMMPUB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62.241971522957122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125000</v>
          </cell>
          <cell r="BL84">
            <v>0</v>
          </cell>
          <cell r="BM84">
            <v>0</v>
          </cell>
        </row>
        <row r="85">
          <cell r="B85" t="str">
            <v>AGRICULT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26.499566999999999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4222.8847999999998</v>
          </cell>
          <cell r="AG85">
            <v>34.591251904259401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5490.3427480199998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255000</v>
          </cell>
          <cell r="BL85">
            <v>0</v>
          </cell>
          <cell r="BM85">
            <v>0</v>
          </cell>
        </row>
        <row r="86">
          <cell r="B86" t="str">
            <v>FISHING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</row>
        <row r="87">
          <cell r="B87" t="str">
            <v>ONONSPEC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200.07840304000001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118.40606050583634</v>
          </cell>
          <cell r="AF87">
            <v>8257.5166000000008</v>
          </cell>
          <cell r="AG87">
            <v>3227.7352334817024</v>
          </cell>
          <cell r="AH87">
            <v>0</v>
          </cell>
          <cell r="AI87">
            <v>0</v>
          </cell>
          <cell r="AJ87">
            <v>4087.204650457666</v>
          </cell>
          <cell r="AK87">
            <v>8807.2478570000221</v>
          </cell>
          <cell r="AL87">
            <v>0</v>
          </cell>
          <cell r="AM87">
            <v>0</v>
          </cell>
          <cell r="AN87">
            <v>0</v>
          </cell>
          <cell r="AO87">
            <v>423667.98236344568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110000</v>
          </cell>
          <cell r="BL87">
            <v>0</v>
          </cell>
          <cell r="BM87">
            <v>0</v>
          </cell>
        </row>
        <row r="88">
          <cell r="B88" t="str">
            <v>NONENUSE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864520.39390147431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</row>
        <row r="89">
          <cell r="B89" t="str">
            <v>NEINTREN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864520.39390147431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</row>
        <row r="90">
          <cell r="B90" t="str">
            <v>NETRANS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/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</row>
        <row r="91">
          <cell r="B91" t="str">
            <v>NEOTHER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/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</row>
        <row r="92">
          <cell r="B92" t="str">
            <v>NECHEM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</row>
        <row r="93">
          <cell r="B93" t="str">
            <v>ELOUTPUT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45861.09</v>
          </cell>
          <cell r="BA93">
            <v>162389.47095330799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212242.48169230315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1948956.082076824</v>
          </cell>
          <cell r="BL93">
            <v>0</v>
          </cell>
          <cell r="BM93">
            <v>0</v>
          </cell>
        </row>
        <row r="94">
          <cell r="B94" t="str">
            <v>ELMAINE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45861.09</v>
          </cell>
          <cell r="BA94">
            <v>162098.76999999999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203554.56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1734375.082076824</v>
          </cell>
          <cell r="BL94">
            <v>0</v>
          </cell>
          <cell r="BM94">
            <v>0</v>
          </cell>
        </row>
        <row r="95">
          <cell r="B95" t="str">
            <v>ELAUTOE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290.70095330799995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8687.9216923031472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214581</v>
          </cell>
          <cell r="BL95">
            <v>0</v>
          </cell>
          <cell r="BM95">
            <v>0</v>
          </cell>
        </row>
        <row r="96">
          <cell r="B96" t="str">
            <v>ELMAINC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</row>
        <row r="97">
          <cell r="B97" t="str">
            <v>ELAUTOC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</row>
        <row r="98">
          <cell r="B98" t="str">
            <v>HEMAINC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</row>
        <row r="99">
          <cell r="B99" t="str">
            <v>HEAUTOC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</row>
        <row r="100">
          <cell r="B100" t="str">
            <v>HEMAINH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</row>
        <row r="101">
          <cell r="B101" t="str">
            <v>HEAUTOH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</row>
        <row r="102">
          <cell r="B102" t="str">
            <v>HEATOUT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</row>
        <row r="103">
          <cell r="B103" t="str">
            <v>MHYDPUMP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</row>
        <row r="104">
          <cell r="B104" t="str">
            <v>AHYDPUMP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</row>
        <row r="105">
          <cell r="B105" t="str">
            <v>VENTED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</row>
        <row r="106">
          <cell r="B106" t="str">
            <v>FLARED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</row>
      </sheetData>
      <sheetData sheetId="63">
        <row r="5">
          <cell r="B5" t="str">
            <v>SHORT NAME</v>
          </cell>
          <cell r="C5" t="str">
            <v>NAVERAGE</v>
          </cell>
          <cell r="D5" t="str">
            <v>NINDPROD</v>
          </cell>
          <cell r="E5" t="str">
            <v>NOSOURCES</v>
          </cell>
          <cell r="F5" t="str">
            <v>NIMPORTS</v>
          </cell>
          <cell r="G5" t="str">
            <v>NEXPORTS</v>
          </cell>
          <cell r="H5" t="str">
            <v>NCOKEOVS</v>
          </cell>
          <cell r="I5" t="str">
            <v>NBLAST</v>
          </cell>
          <cell r="J5" t="str">
            <v>NMAIN</v>
          </cell>
          <cell r="K5" t="str">
            <v>NAUTOELEC</v>
          </cell>
          <cell r="L5" t="str">
            <v>NMAINCHP</v>
          </cell>
          <cell r="M5" t="str">
            <v>NAUTOCHP</v>
          </cell>
          <cell r="N5" t="str">
            <v>NMAINHEAT</v>
          </cell>
          <cell r="O5" t="str">
            <v>NAUTOHEAT</v>
          </cell>
          <cell r="P5" t="str">
            <v>NIND</v>
          </cell>
          <cell r="Q5" t="str">
            <v>NOTHER</v>
          </cell>
        </row>
        <row r="6">
          <cell r="B6" t="str">
            <v>ANTCOAL</v>
          </cell>
        </row>
      </sheetData>
      <sheetData sheetId="64">
        <row r="86">
          <cell r="F86">
            <v>0</v>
          </cell>
        </row>
      </sheetData>
      <sheetData sheetId="65">
        <row r="44">
          <cell r="F44">
            <v>12479.332795866783</v>
          </cell>
        </row>
      </sheetData>
      <sheetData sheetId="66"/>
      <sheetData sheetId="67"/>
      <sheetData sheetId="68"/>
      <sheetData sheetId="69"/>
      <sheetData sheetId="70"/>
      <sheetData sheetId="71"/>
      <sheetData sheetId="72">
        <row r="4">
          <cell r="B4" t="str">
            <v>SHORT NAMES</v>
          </cell>
          <cell r="C4" t="str">
            <v>ANTCOAL</v>
          </cell>
          <cell r="D4" t="str">
            <v>COKCOAL</v>
          </cell>
          <cell r="E4" t="str">
            <v>BITCOAL</v>
          </cell>
          <cell r="F4" t="str">
            <v>SUBCOAL</v>
          </cell>
          <cell r="G4" t="str">
            <v>LIGNITE</v>
          </cell>
          <cell r="H4" t="str">
            <v>PATFUEL</v>
          </cell>
          <cell r="I4" t="str">
            <v>OVENCOKE</v>
          </cell>
          <cell r="J4" t="str">
            <v>GASCOKE</v>
          </cell>
          <cell r="K4" t="str">
            <v>COALTAR</v>
          </cell>
          <cell r="L4" t="str">
            <v>BKB</v>
          </cell>
          <cell r="M4" t="str">
            <v>GASWKSGS</v>
          </cell>
          <cell r="N4" t="str">
            <v>COKEOVGS</v>
          </cell>
          <cell r="O4" t="str">
            <v>BLFURGS</v>
          </cell>
          <cell r="P4" t="str">
            <v>OXYSTGS</v>
          </cell>
          <cell r="Q4" t="str">
            <v>MANGAS</v>
          </cell>
          <cell r="R4" t="str">
            <v>PEAT</v>
          </cell>
          <cell r="S4" t="str">
            <v>CRUDEOIL</v>
          </cell>
          <cell r="T4" t="str">
            <v>NGL</v>
          </cell>
          <cell r="U4" t="str">
            <v>REFFEEDS</v>
          </cell>
          <cell r="V4" t="str">
            <v>ADDITIVE</v>
          </cell>
          <cell r="W4" t="str">
            <v>NONCRUDE</v>
          </cell>
          <cell r="X4" t="str">
            <v>REFINGAS</v>
          </cell>
          <cell r="Y4" t="str">
            <v>ETHANE</v>
          </cell>
          <cell r="Z4" t="str">
            <v>LPG</v>
          </cell>
          <cell r="AA4" t="str">
            <v>MOTORGAS</v>
          </cell>
          <cell r="AB4" t="str">
            <v>AVGAS</v>
          </cell>
          <cell r="AC4" t="str">
            <v>JETGAS</v>
          </cell>
          <cell r="AD4" t="str">
            <v>JETKERO</v>
          </cell>
          <cell r="AE4" t="str">
            <v>OTHKERO</v>
          </cell>
          <cell r="AF4" t="str">
            <v>GASDIES</v>
          </cell>
          <cell r="AG4" t="str">
            <v>RESFUEL</v>
          </cell>
          <cell r="AH4" t="str">
            <v>NAPHTHA</v>
          </cell>
          <cell r="AI4" t="str">
            <v>WHITESP</v>
          </cell>
          <cell r="AJ4" t="str">
            <v>LUBRIC</v>
          </cell>
          <cell r="AK4" t="str">
            <v>BITUMEN</v>
          </cell>
          <cell r="AL4" t="str">
            <v>PARWAX</v>
          </cell>
          <cell r="AM4" t="str">
            <v>PETCOKE</v>
          </cell>
          <cell r="AN4" t="str">
            <v>ONONSPEC</v>
          </cell>
          <cell r="AO4" t="str">
            <v>NATGAS</v>
          </cell>
          <cell r="AP4" t="str">
            <v>INDWASTE</v>
          </cell>
          <cell r="AQ4" t="str">
            <v>MUNWASTER</v>
          </cell>
          <cell r="AR4" t="str">
            <v>MUNWASTEN</v>
          </cell>
          <cell r="AS4" t="str">
            <v>SBIOMASS</v>
          </cell>
          <cell r="AT4" t="str">
            <v>GBIOMASS</v>
          </cell>
          <cell r="AU4" t="str">
            <v>BIOGASOL</v>
          </cell>
          <cell r="AV4" t="str">
            <v>BIODIESEL</v>
          </cell>
          <cell r="AW4" t="str">
            <v>OBIOLIQ</v>
          </cell>
          <cell r="AX4" t="str">
            <v>RENEWNS</v>
          </cell>
          <cell r="AY4" t="str">
            <v>CHARCOAL</v>
          </cell>
          <cell r="AZ4" t="str">
            <v>NUCLEAR</v>
          </cell>
          <cell r="BA4" t="str">
            <v>HYDRO</v>
          </cell>
          <cell r="BB4" t="str">
            <v>GEOTHERM</v>
          </cell>
          <cell r="BC4" t="str">
            <v>SOLARPV</v>
          </cell>
          <cell r="BD4" t="str">
            <v>SOLARTH</v>
          </cell>
          <cell r="BE4" t="str">
            <v>TIDE</v>
          </cell>
          <cell r="BF4" t="str">
            <v>WIND</v>
          </cell>
          <cell r="BG4" t="str">
            <v>HEATPUMP</v>
          </cell>
          <cell r="BH4" t="str">
            <v>BOILER</v>
          </cell>
          <cell r="BI4" t="str">
            <v>CHEMHEAT</v>
          </cell>
          <cell r="BJ4" t="str">
            <v>OTHER</v>
          </cell>
          <cell r="BK4" t="str">
            <v>ELECTR</v>
          </cell>
          <cell r="BL4" t="str">
            <v>HEAT</v>
          </cell>
          <cell r="BM4" t="str">
            <v>HEATNS</v>
          </cell>
        </row>
        <row r="5">
          <cell r="B5" t="str">
            <v>INDPROD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</row>
        <row r="6">
          <cell r="B6" t="str">
            <v>OSCOAL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</row>
        <row r="7">
          <cell r="B7" t="str">
            <v>OSNATGAS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</row>
        <row r="8">
          <cell r="B8" t="str">
            <v>OSOIL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</row>
        <row r="9">
          <cell r="B9" t="str">
            <v>OSRENEW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</row>
        <row r="10">
          <cell r="B10" t="str">
            <v>OSNONSPEC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/>
          <cell r="AG10"/>
          <cell r="AH10"/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</row>
        <row r="11">
          <cell r="B11" t="str">
            <v>IMPORTS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234261.57957307791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</row>
        <row r="12">
          <cell r="B12" t="str">
            <v>EXPORTS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</row>
        <row r="13">
          <cell r="B13" t="str">
            <v>MARBUNK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</row>
        <row r="14">
          <cell r="B14" t="str">
            <v>AVBUNK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</row>
        <row r="15">
          <cell r="B15" t="str">
            <v>STOCKCHA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</row>
        <row r="16">
          <cell r="B16" t="str">
            <v>DOMSUP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234261.57957307791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</row>
        <row r="17">
          <cell r="B17" t="str">
            <v>TRANSFER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</row>
        <row r="18">
          <cell r="B18" t="str">
            <v>STATDIFF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53933.141365668329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14696.073433371395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</row>
        <row r="19">
          <cell r="B19" t="str">
            <v>TOTTRANF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261545.47905400459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</row>
        <row r="20">
          <cell r="B20" t="str">
            <v>MAINELEC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</row>
        <row r="21">
          <cell r="B21" t="str">
            <v>AUTOELEC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</row>
        <row r="22">
          <cell r="B22" t="str">
            <v>MAINCHP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</row>
        <row r="23">
          <cell r="B23" t="str">
            <v>AUTOCHP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</row>
        <row r="24">
          <cell r="B24" t="str">
            <v>MAINHEAT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</row>
        <row r="25">
          <cell r="B25" t="str">
            <v>AUTOHEAT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</row>
        <row r="26">
          <cell r="B26" t="str">
            <v>THEAT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</row>
        <row r="27">
          <cell r="B27" t="str">
            <v>TBOILER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</row>
        <row r="28">
          <cell r="B28" t="str">
            <v>TELE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</row>
        <row r="29">
          <cell r="B29" t="str">
            <v>TPATFUEL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</row>
        <row r="30">
          <cell r="B30" t="str">
            <v>TCOKEOVS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</row>
        <row r="31">
          <cell r="B31" t="str">
            <v>TGASWKS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</row>
        <row r="32">
          <cell r="B32" t="str">
            <v>TBLASTFUR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</row>
        <row r="33">
          <cell r="B33" t="str">
            <v>TPETCHEM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</row>
        <row r="34">
          <cell r="B34" t="str">
            <v>TBKB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</row>
        <row r="35">
          <cell r="B35" t="str">
            <v>TREFINER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261545.47905400459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</row>
        <row r="36">
          <cell r="B36" t="str">
            <v>TCOALLIQ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</row>
        <row r="37">
          <cell r="B37" t="str">
            <v>TGTL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</row>
        <row r="38">
          <cell r="B38" t="str">
            <v>TBLENDGAS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</row>
        <row r="39">
          <cell r="B39" t="str">
            <v>TCHARCOAL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</row>
        <row r="40">
          <cell r="B40" t="str">
            <v>TNONSPEC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</row>
        <row r="41">
          <cell r="B41" t="str">
            <v>TOTENGY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</row>
        <row r="42">
          <cell r="B42" t="str">
            <v>EMINES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</row>
        <row r="43">
          <cell r="B43" t="str">
            <v>EOILGASEX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</row>
        <row r="44">
          <cell r="B44" t="str">
            <v>EPATFUEL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</row>
        <row r="45">
          <cell r="B45" t="str">
            <v>ECOKEOVS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</row>
        <row r="46">
          <cell r="B46" t="str">
            <v>EGASWKS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</row>
        <row r="47">
          <cell r="B47" t="str">
            <v>EBIOGAS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</row>
        <row r="48">
          <cell r="B48" t="str">
            <v>EBLASTFUR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</row>
        <row r="49">
          <cell r="B49" t="str">
            <v>EBKB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</row>
        <row r="50">
          <cell r="B50" t="str">
            <v>EREFINER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</row>
        <row r="51">
          <cell r="B51" t="str">
            <v>ECOALLIQ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</row>
        <row r="52">
          <cell r="B52" t="str">
            <v>ELNG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</row>
        <row r="53">
          <cell r="B53" t="str">
            <v>EGTL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</row>
        <row r="54">
          <cell r="B54" t="str">
            <v>EPOWERPLT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</row>
        <row r="55">
          <cell r="B55" t="str">
            <v>EPUMPST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</row>
        <row r="56">
          <cell r="B56" t="str">
            <v>ENUC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</row>
        <row r="57">
          <cell r="B57" t="str">
            <v>ECHARCOAL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</row>
        <row r="58">
          <cell r="B58" t="str">
            <v>ENONSPEC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</row>
        <row r="59">
          <cell r="B59" t="str">
            <v>DISTLOSS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26649.241884741667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</row>
        <row r="60">
          <cell r="B60" t="str">
            <v>FINCONS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14696.073433371395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</row>
        <row r="61">
          <cell r="B61" t="str">
            <v>TOTIND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14696.073433371395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</row>
        <row r="62">
          <cell r="B62" t="str">
            <v>IRONSTL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/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</row>
        <row r="63">
          <cell r="B63" t="str">
            <v>CHEMICAL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</row>
        <row r="64">
          <cell r="B64" t="str">
            <v>NONFERR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</row>
        <row r="65">
          <cell r="B65" t="str">
            <v>NONMET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</row>
        <row r="66">
          <cell r="B66" t="str">
            <v>TRANSEQ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</row>
        <row r="67">
          <cell r="B67" t="str">
            <v>MACHINE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</row>
        <row r="68">
          <cell r="B68" t="str">
            <v>MINING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</row>
        <row r="69">
          <cell r="B69" t="str">
            <v>FOODPRO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</row>
        <row r="70">
          <cell r="B70" t="str">
            <v>PAPERPRO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</row>
        <row r="71">
          <cell r="B71" t="str">
            <v>WOODPRO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</row>
        <row r="72">
          <cell r="B72" t="str">
            <v>CONSTRUC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</row>
        <row r="73">
          <cell r="B73" t="str">
            <v>TEXTILES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</row>
        <row r="74">
          <cell r="B74" t="str">
            <v>INONSPEC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14696.073433371395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</row>
        <row r="75">
          <cell r="B75" t="str">
            <v>TOTTRANS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</row>
        <row r="76">
          <cell r="B76" t="str">
            <v>ROAD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</row>
        <row r="77">
          <cell r="B77" t="str">
            <v>DOMESAIR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</row>
        <row r="78">
          <cell r="B78" t="str">
            <v>RAIL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</row>
        <row r="79">
          <cell r="B79" t="str">
            <v>PIPELINE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</row>
        <row r="80">
          <cell r="B80" t="str">
            <v>DOMESNAV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</row>
        <row r="81">
          <cell r="B81" t="str">
            <v>TRNONSPE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</row>
        <row r="82">
          <cell r="B82" t="str">
            <v>TOTOTHER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</row>
        <row r="83">
          <cell r="B83" t="str">
            <v>RESIDENT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</row>
        <row r="84">
          <cell r="B84" t="str">
            <v>COMMPUB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</row>
        <row r="85">
          <cell r="B85" t="str">
            <v>AGRICULT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</row>
        <row r="86">
          <cell r="B86" t="str">
            <v>FISHING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</row>
        <row r="87">
          <cell r="B87" t="str">
            <v>ONONSPEC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</row>
        <row r="88">
          <cell r="B88" t="str">
            <v>NONENUSE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</row>
        <row r="89">
          <cell r="B89" t="str">
            <v>NEINTREN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</row>
        <row r="90">
          <cell r="B90" t="str">
            <v>NETRANS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/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</row>
        <row r="91">
          <cell r="B91" t="str">
            <v>NEOTHER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/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</row>
        <row r="92">
          <cell r="B92" t="str">
            <v>NECHEM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</row>
        <row r="93">
          <cell r="B93" t="str">
            <v>ELOUTPUT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47937.41</v>
          </cell>
          <cell r="BA93">
            <v>134404.92000000001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235914.822076824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</row>
        <row r="94">
          <cell r="B94" t="str">
            <v>ELMAINE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47937.41</v>
          </cell>
          <cell r="BA94">
            <v>134053.92000000001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225834.822076824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</row>
        <row r="95">
          <cell r="B95" t="str">
            <v>ELAUTOE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351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10080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</row>
        <row r="96">
          <cell r="B96" t="str">
            <v>ELMAINC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</row>
        <row r="97">
          <cell r="B97" t="str">
            <v>ELAUTOC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</row>
        <row r="98">
          <cell r="B98" t="str">
            <v>HEMAINC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</row>
        <row r="99">
          <cell r="B99" t="str">
            <v>HEAUTOC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</row>
        <row r="100">
          <cell r="B100" t="str">
            <v>HEMAINH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</row>
        <row r="101">
          <cell r="B101" t="str">
            <v>HEAUTOH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</row>
        <row r="102">
          <cell r="B102" t="str">
            <v>HEATOUT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</row>
        <row r="103">
          <cell r="B103" t="str">
            <v>MHYDPUMP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</row>
        <row r="104">
          <cell r="B104" t="str">
            <v>AHYDPUMP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</row>
        <row r="105">
          <cell r="B105" t="str">
            <v>VENTED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</row>
        <row r="106">
          <cell r="B106" t="str">
            <v>FLARED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</row>
      </sheetData>
      <sheetData sheetId="73">
        <row r="6">
          <cell r="B6" t="str">
            <v>ANTCOAL</v>
          </cell>
        </row>
      </sheetData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erve Position"/>
      <sheetName val="1.1"/>
      <sheetName val="1.2"/>
      <sheetName val="1.3"/>
      <sheetName val="1.4"/>
      <sheetName val="Installed Capacity"/>
      <sheetName val="2.1(new)"/>
      <sheetName val="2.1"/>
      <sheetName val="2.1 Cont."/>
      <sheetName val="2.2"/>
      <sheetName val="2.3"/>
      <sheetName val="2.4"/>
      <sheetName val="2.5"/>
      <sheetName val="2.6"/>
      <sheetName val="Production"/>
      <sheetName val="3.1"/>
      <sheetName val="3.2"/>
      <sheetName val="3.3"/>
      <sheetName val="3.3 (A&amp;B)"/>
      <sheetName val=" 3.4"/>
      <sheetName val="3.5"/>
      <sheetName val="3.6"/>
      <sheetName val="Foreign Trade"/>
      <sheetName val="4.1"/>
      <sheetName val="4.3 Base Table"/>
      <sheetName val="4.2"/>
      <sheetName val="Availability"/>
      <sheetName val="5.1"/>
      <sheetName val="5.2"/>
      <sheetName val="5.3"/>
      <sheetName val="5.4"/>
      <sheetName val="Consumption"/>
      <sheetName val="6.1"/>
      <sheetName val="6.2"/>
      <sheetName val="6.2_Original"/>
      <sheetName val="6.3(MoC)"/>
      <sheetName val="Base table 6.3(MoC)"/>
      <sheetName val="ASI Base Data(Coal)"/>
      <sheetName val="Moving Avg. of Coal"/>
      <sheetName val="Base table 6.3 (ASI)"/>
      <sheetName val="6.3(ASI)"/>
      <sheetName val="6.4"/>
      <sheetName val="Base table-6.4"/>
      <sheetName val="6.5"/>
      <sheetName val="Base tabels-6.6(A) -new"/>
      <sheetName val="6.6 (A) and (b) "/>
      <sheetName val="6.6(c) and (d)"/>
      <sheetName val="6.6(e) , (f), g)"/>
      <sheetName val="Base table for 6.7"/>
      <sheetName val="6.6"/>
      <sheetName val="6.6 conti"/>
      <sheetName val="6.6 conti 1"/>
      <sheetName val="Base Tables for 6.6"/>
      <sheetName val="6.7 new"/>
      <sheetName val="Base table-6.8"/>
      <sheetName val="ASI Base Data(Electricity)"/>
      <sheetName val="Moving Avg. of Electricity"/>
      <sheetName val="6.8(ASI)"/>
      <sheetName val="6.9"/>
      <sheetName val="Domestic Conversion Factors"/>
      <sheetName val="Energy Balance and Sankey"/>
      <sheetName val="6.7"/>
      <sheetName val="7.1_FY-2023-24(F) "/>
      <sheetName val="Bunker Data"/>
      <sheetName val="Data in physical units_1"/>
      <sheetName val="Conversion factors_1"/>
      <sheetName val="Disaggregated Balance_1"/>
      <sheetName val="Aggregated Balance_1"/>
      <sheetName val="7.2_FY-2023-24(F)"/>
      <sheetName val="7.3_FY-2023-24(F)_PJ"/>
      <sheetName val="7.4_FY-2023-24(F) "/>
      <sheetName val="Sankey Diagram(2023-24(F))"/>
      <sheetName val="Energy Balance_2024-25"/>
      <sheetName val="7.5_FY-2024-25(P)"/>
      <sheetName val="Data in physical units_2"/>
      <sheetName val="Conversion factors_2"/>
      <sheetName val="Disaggregated Balance_2"/>
      <sheetName val="Aggregated Balance_2"/>
      <sheetName val="7.6_FY-2024-25(P)"/>
      <sheetName val="7.7_FY-2024-25(P)_PJ"/>
      <sheetName val="7.8_FY-2024-25(P)"/>
      <sheetName val="Sankey Diagram(2024-25(P)"/>
      <sheetName val="Sustainability and Energy"/>
      <sheetName val=" 8.1"/>
      <sheetName val=" 8.2"/>
      <sheetName val="8.3"/>
      <sheetName val="8.4"/>
      <sheetName val="PE of GDP for FY 2024-25"/>
      <sheetName val="FRE of GDP for FY 2024-25"/>
      <sheetName val="FRE of GDP for FY 2023-24"/>
      <sheetName val="Supporting Tables(Ch-8)"/>
      <sheetName val="Annexure I"/>
      <sheetName val="Annexure IV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22">
          <cell r="R22">
            <v>0</v>
          </cell>
        </row>
        <row r="23">
          <cell r="R23">
            <v>0</v>
          </cell>
        </row>
        <row r="24">
          <cell r="R24">
            <v>0</v>
          </cell>
        </row>
        <row r="25">
          <cell r="R25">
            <v>0</v>
          </cell>
        </row>
        <row r="26">
          <cell r="R26">
            <v>0</v>
          </cell>
        </row>
        <row r="27">
          <cell r="R27">
            <v>0</v>
          </cell>
        </row>
      </sheetData>
      <sheetData sheetId="41">
        <row r="20">
          <cell r="O20">
            <v>0</v>
          </cell>
        </row>
        <row r="21">
          <cell r="O21">
            <v>0</v>
          </cell>
        </row>
        <row r="22">
          <cell r="O22">
            <v>0</v>
          </cell>
        </row>
        <row r="23">
          <cell r="O23">
            <v>0</v>
          </cell>
        </row>
        <row r="24">
          <cell r="O24">
            <v>0</v>
          </cell>
        </row>
        <row r="25">
          <cell r="O25">
            <v>0</v>
          </cell>
        </row>
      </sheetData>
      <sheetData sheetId="42"/>
      <sheetData sheetId="43">
        <row r="19">
          <cell r="C19">
            <v>40.004537126939269</v>
          </cell>
          <cell r="F19">
            <v>8.9846894583409558</v>
          </cell>
        </row>
      </sheetData>
      <sheetData sheetId="44"/>
      <sheetData sheetId="45">
        <row r="17">
          <cell r="P17">
            <v>64584.932708370456</v>
          </cell>
        </row>
        <row r="18">
          <cell r="P18">
            <v>0.82975206611570218</v>
          </cell>
        </row>
        <row r="19">
          <cell r="P19">
            <v>2891.925911735033</v>
          </cell>
        </row>
        <row r="20">
          <cell r="P20">
            <v>0</v>
          </cell>
        </row>
        <row r="21">
          <cell r="P21">
            <v>1404.9925503628913</v>
          </cell>
        </row>
        <row r="22">
          <cell r="P22">
            <v>0</v>
          </cell>
        </row>
        <row r="52">
          <cell r="P52">
            <v>1.4619368600682598</v>
          </cell>
        </row>
        <row r="53">
          <cell r="P53">
            <v>0</v>
          </cell>
        </row>
        <row r="54">
          <cell r="P54">
            <v>0.34982935153583616</v>
          </cell>
        </row>
        <row r="55">
          <cell r="P55">
            <v>0</v>
          </cell>
        </row>
        <row r="56">
          <cell r="P56">
            <v>15.16766</v>
          </cell>
        </row>
        <row r="57">
          <cell r="P57">
            <v>0</v>
          </cell>
        </row>
      </sheetData>
      <sheetData sheetId="46">
        <row r="17">
          <cell r="P17">
            <v>177.33237351304689</v>
          </cell>
        </row>
        <row r="18">
          <cell r="P18">
            <v>0</v>
          </cell>
        </row>
        <row r="19">
          <cell r="P19">
            <v>0.10744435917114351</v>
          </cell>
        </row>
        <row r="20">
          <cell r="P20">
            <v>0</v>
          </cell>
        </row>
        <row r="21">
          <cell r="P21">
            <v>1503.8303558434193</v>
          </cell>
        </row>
        <row r="22">
          <cell r="P22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0</v>
          </cell>
        </row>
        <row r="51">
          <cell r="P51">
            <v>0</v>
          </cell>
        </row>
        <row r="52">
          <cell r="P52">
            <v>0</v>
          </cell>
        </row>
        <row r="53">
          <cell r="P53">
            <v>0</v>
          </cell>
        </row>
      </sheetData>
      <sheetData sheetId="47">
        <row r="17">
          <cell r="P17">
            <v>73.175174222000038</v>
          </cell>
        </row>
        <row r="18">
          <cell r="P18">
            <v>0</v>
          </cell>
        </row>
        <row r="19">
          <cell r="P19">
            <v>2.4255890000000004</v>
          </cell>
        </row>
        <row r="20">
          <cell r="P20">
            <v>0</v>
          </cell>
        </row>
        <row r="21">
          <cell r="P21">
            <v>0</v>
          </cell>
        </row>
        <row r="22">
          <cell r="P22">
            <v>0</v>
          </cell>
        </row>
        <row r="52">
          <cell r="P52">
            <v>0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0</v>
          </cell>
        </row>
        <row r="56">
          <cell r="P56">
            <v>0</v>
          </cell>
        </row>
        <row r="57">
          <cell r="P57">
            <v>0</v>
          </cell>
        </row>
        <row r="87">
          <cell r="P87">
            <v>0</v>
          </cell>
        </row>
        <row r="88">
          <cell r="P88">
            <v>0</v>
          </cell>
        </row>
        <row r="89">
          <cell r="P89">
            <v>0</v>
          </cell>
        </row>
        <row r="90">
          <cell r="P90">
            <v>0</v>
          </cell>
        </row>
        <row r="91">
          <cell r="P91">
            <v>0</v>
          </cell>
        </row>
        <row r="92">
          <cell r="P92">
            <v>0</v>
          </cell>
        </row>
      </sheetData>
      <sheetData sheetId="48">
        <row r="8">
          <cell r="P8">
            <v>15051.460906148233</v>
          </cell>
        </row>
        <row r="10">
          <cell r="P10">
            <v>1968.4045852177708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>
        <row r="19">
          <cell r="P19">
            <v>0</v>
          </cell>
        </row>
        <row r="20">
          <cell r="P20">
            <v>0</v>
          </cell>
        </row>
        <row r="21">
          <cell r="P21">
            <v>34500</v>
          </cell>
        </row>
        <row r="22">
          <cell r="P22">
            <v>0</v>
          </cell>
        </row>
        <row r="23">
          <cell r="P23">
            <v>0</v>
          </cell>
        </row>
        <row r="24">
          <cell r="P24">
            <v>0</v>
          </cell>
        </row>
      </sheetData>
      <sheetData sheetId="58"/>
      <sheetData sheetId="59"/>
      <sheetData sheetId="60"/>
      <sheetData sheetId="61"/>
      <sheetData sheetId="62"/>
      <sheetData sheetId="63"/>
      <sheetData sheetId="64">
        <row r="4">
          <cell r="B4" t="str">
            <v>SHORT NAMES</v>
          </cell>
          <cell r="C4" t="str">
            <v>ANTCOAL</v>
          </cell>
          <cell r="D4" t="str">
            <v>COKCOAL</v>
          </cell>
          <cell r="E4" t="str">
            <v>BITCOAL</v>
          </cell>
          <cell r="F4" t="str">
            <v>SUBCOAL</v>
          </cell>
          <cell r="G4" t="str">
            <v>LIGNITE</v>
          </cell>
          <cell r="H4" t="str">
            <v>PATFUEL</v>
          </cell>
          <cell r="I4" t="str">
            <v>OVENCOKE</v>
          </cell>
          <cell r="J4" t="str">
            <v>GASCOKE</v>
          </cell>
          <cell r="K4" t="str">
            <v>COALTAR</v>
          </cell>
          <cell r="L4" t="str">
            <v>BKB</v>
          </cell>
          <cell r="M4" t="str">
            <v>GASWKSGS</v>
          </cell>
          <cell r="N4" t="str">
            <v>COKEOVGS</v>
          </cell>
          <cell r="O4" t="str">
            <v>BLFURGS</v>
          </cell>
          <cell r="P4" t="str">
            <v>OXYSTGS</v>
          </cell>
          <cell r="Q4" t="str">
            <v>MANGAS</v>
          </cell>
          <cell r="R4" t="str">
            <v>PEAT</v>
          </cell>
          <cell r="S4" t="str">
            <v>CRUDEOIL</v>
          </cell>
          <cell r="T4" t="str">
            <v>NGL</v>
          </cell>
          <cell r="U4" t="str">
            <v>REFFEEDS</v>
          </cell>
          <cell r="V4" t="str">
            <v>ADDITIVE</v>
          </cell>
          <cell r="W4" t="str">
            <v>NONCRUDE</v>
          </cell>
          <cell r="X4" t="str">
            <v>REFINGAS</v>
          </cell>
          <cell r="Y4" t="str">
            <v>ETHANE</v>
          </cell>
          <cell r="Z4" t="str">
            <v>LPG</v>
          </cell>
          <cell r="AA4" t="str">
            <v>MOTORGAS</v>
          </cell>
          <cell r="AB4" t="str">
            <v>AVGAS</v>
          </cell>
          <cell r="AC4" t="str">
            <v>JETGAS</v>
          </cell>
          <cell r="AD4" t="str">
            <v>JETKERO</v>
          </cell>
          <cell r="AE4" t="str">
            <v>OTHKERO</v>
          </cell>
          <cell r="AF4" t="str">
            <v>GASDIES</v>
          </cell>
          <cell r="AG4" t="str">
            <v>RESFUEL</v>
          </cell>
          <cell r="AH4" t="str">
            <v>NAPHTHA</v>
          </cell>
          <cell r="AI4" t="str">
            <v>WHITESP</v>
          </cell>
          <cell r="AJ4" t="str">
            <v>LUBRIC</v>
          </cell>
          <cell r="AK4" t="str">
            <v>BITUMEN</v>
          </cell>
          <cell r="AL4" t="str">
            <v>PARWAX</v>
          </cell>
          <cell r="AM4" t="str">
            <v>PETCOKE</v>
          </cell>
          <cell r="AN4" t="str">
            <v>ONONSPEC</v>
          </cell>
          <cell r="AO4" t="str">
            <v>NATGAS</v>
          </cell>
          <cell r="AP4" t="str">
            <v>INDWASTE</v>
          </cell>
          <cell r="AQ4" t="str">
            <v>MUNWASTER</v>
          </cell>
          <cell r="AR4" t="str">
            <v>MUNWASTEN</v>
          </cell>
          <cell r="AS4" t="str">
            <v>SBIOMASS</v>
          </cell>
          <cell r="AT4" t="str">
            <v>GBIOMASS</v>
          </cell>
          <cell r="AU4" t="str">
            <v>BIOGASOL</v>
          </cell>
          <cell r="AV4" t="str">
            <v>BIODIESEL</v>
          </cell>
          <cell r="AW4" t="str">
            <v>OBIOLIQ</v>
          </cell>
          <cell r="AX4" t="str">
            <v>RENEWNS</v>
          </cell>
          <cell r="AY4" t="str">
            <v>CHARCOAL</v>
          </cell>
          <cell r="AZ4" t="str">
            <v>NUCLEAR</v>
          </cell>
          <cell r="BA4" t="str">
            <v>HYDRO</v>
          </cell>
          <cell r="BB4" t="str">
            <v>GEOTHERM</v>
          </cell>
          <cell r="BC4" t="str">
            <v>SOLARPV</v>
          </cell>
          <cell r="BD4" t="str">
            <v>SOLARTH</v>
          </cell>
          <cell r="BE4" t="str">
            <v>TIDE</v>
          </cell>
          <cell r="BF4" t="str">
            <v>WIND</v>
          </cell>
          <cell r="BG4" t="str">
            <v>HEATPUMP</v>
          </cell>
          <cell r="BH4" t="str">
            <v>BOILER</v>
          </cell>
          <cell r="BI4" t="str">
            <v>CHEMHEAT</v>
          </cell>
          <cell r="BJ4" t="str">
            <v>OTHER</v>
          </cell>
          <cell r="BK4" t="str">
            <v>ELECTR</v>
          </cell>
          <cell r="BL4" t="str">
            <v>HEAT</v>
          </cell>
          <cell r="BM4" t="str">
            <v>HEATNS</v>
          </cell>
        </row>
        <row r="5">
          <cell r="B5" t="str">
            <v>INDPROD</v>
          </cell>
          <cell r="C5">
            <v>0</v>
          </cell>
          <cell r="D5">
            <v>997825.99999999988</v>
          </cell>
          <cell r="E5">
            <v>0</v>
          </cell>
          <cell r="F5">
            <v>0</v>
          </cell>
          <cell r="G5">
            <v>42921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29356.492686348003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12776.939382856999</v>
          </cell>
          <cell r="AA5">
            <v>45080.559574073901</v>
          </cell>
          <cell r="AB5">
            <v>0</v>
          </cell>
          <cell r="AC5">
            <v>0</v>
          </cell>
          <cell r="AD5">
            <v>17124.078880875</v>
          </cell>
          <cell r="AE5">
            <v>983.11192544204096</v>
          </cell>
          <cell r="AF5">
            <v>116600.131495936</v>
          </cell>
          <cell r="AG5">
            <v>10442.221163631999</v>
          </cell>
          <cell r="AH5">
            <v>18274.078490347001</v>
          </cell>
          <cell r="AI5">
            <v>0</v>
          </cell>
          <cell r="AJ5">
            <v>1351.586901786</v>
          </cell>
          <cell r="AK5">
            <v>5239.9738473939997</v>
          </cell>
          <cell r="AL5">
            <v>0</v>
          </cell>
          <cell r="AM5">
            <v>15054.181391506081</v>
          </cell>
          <cell r="AN5">
            <v>33129.19172280647</v>
          </cell>
          <cell r="AO5">
            <v>1411420.7883684619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1734375.082076824</v>
          </cell>
          <cell r="BL5">
            <v>0</v>
          </cell>
          <cell r="BM5">
            <v>0</v>
          </cell>
        </row>
        <row r="6">
          <cell r="B6" t="str">
            <v>OSCOAL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</row>
        <row r="7">
          <cell r="B7" t="str">
            <v>OSNATGAS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</row>
        <row r="8">
          <cell r="B8" t="str">
            <v>OSOIL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</row>
        <row r="9">
          <cell r="B9" t="str">
            <v>OSRENEW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</row>
        <row r="10">
          <cell r="B10" t="str">
            <v>OSNONSPEC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/>
          <cell r="AG10"/>
          <cell r="AH10"/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223902.69</v>
          </cell>
          <cell r="BL10">
            <v>0</v>
          </cell>
          <cell r="BM10">
            <v>0</v>
          </cell>
        </row>
        <row r="11">
          <cell r="B11" t="str">
            <v>IMPORTS</v>
          </cell>
          <cell r="C11">
            <v>0</v>
          </cell>
          <cell r="D11">
            <v>264531.36571099999</v>
          </cell>
          <cell r="E11">
            <v>0</v>
          </cell>
          <cell r="F11">
            <v>0</v>
          </cell>
          <cell r="G11">
            <v>52.116931000000001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234261.57957307791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18514.197282000001</v>
          </cell>
          <cell r="AA11">
            <v>717.40101700000014</v>
          </cell>
          <cell r="AB11">
            <v>0</v>
          </cell>
          <cell r="AC11">
            <v>0</v>
          </cell>
          <cell r="AD11">
            <v>2.3500000000000001E-3</v>
          </cell>
          <cell r="AE11">
            <v>0</v>
          </cell>
          <cell r="AF11">
            <v>42.058901000000006</v>
          </cell>
          <cell r="AG11">
            <v>9052.6392720000003</v>
          </cell>
          <cell r="AH11">
            <v>1210.7779389999998</v>
          </cell>
          <cell r="AI11">
            <v>0</v>
          </cell>
          <cell r="AJ11">
            <v>2412.4712880000002</v>
          </cell>
          <cell r="AK11">
            <v>3243.6172710000001</v>
          </cell>
          <cell r="AL11">
            <v>0</v>
          </cell>
          <cell r="AM11">
            <v>10955.784716999999</v>
          </cell>
          <cell r="AN11">
            <v>2543.8749269999971</v>
          </cell>
          <cell r="AO11">
            <v>1231587.1293035906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6147.2330160000001</v>
          </cell>
          <cell r="BL11">
            <v>0</v>
          </cell>
          <cell r="BM11">
            <v>0</v>
          </cell>
        </row>
        <row r="12">
          <cell r="B12" t="str">
            <v>EXPORTS</v>
          </cell>
          <cell r="C12">
            <v>0</v>
          </cell>
          <cell r="D12">
            <v>-1545.3649509999998</v>
          </cell>
          <cell r="E12">
            <v>0</v>
          </cell>
          <cell r="F12">
            <v>0</v>
          </cell>
          <cell r="G12">
            <v>-1.6180889999999999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-525.38200000000006</v>
          </cell>
          <cell r="AA12">
            <v>-13472.477672666999</v>
          </cell>
          <cell r="AB12">
            <v>0</v>
          </cell>
          <cell r="AC12">
            <v>0</v>
          </cell>
          <cell r="AD12">
            <v>-8579.3739019999994</v>
          </cell>
          <cell r="AE12">
            <v>-10.890999999999998</v>
          </cell>
          <cell r="AF12">
            <v>-28204.495859190098</v>
          </cell>
          <cell r="AG12">
            <v>-2102.9561478410001</v>
          </cell>
          <cell r="AH12">
            <v>-5275.2696560000004</v>
          </cell>
          <cell r="AI12">
            <v>0</v>
          </cell>
          <cell r="AJ12">
            <v>-14.8082859868</v>
          </cell>
          <cell r="AK12">
            <v>-17.564695999999998</v>
          </cell>
          <cell r="AL12">
            <v>0</v>
          </cell>
          <cell r="AM12">
            <v>-27.5</v>
          </cell>
          <cell r="AN12">
            <v>-4362.1472876999978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-11295.187793000001</v>
          </cell>
          <cell r="BL12">
            <v>0</v>
          </cell>
          <cell r="BM12">
            <v>0</v>
          </cell>
        </row>
        <row r="13">
          <cell r="B13" t="str">
            <v>MARBUNK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/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/>
          <cell r="AE13">
            <v>0</v>
          </cell>
          <cell r="AF13">
            <v>867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</row>
        <row r="14">
          <cell r="B14" t="str">
            <v>AVBUNK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/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2057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</row>
        <row r="15">
          <cell r="B15" t="str">
            <v>STOCKCHA</v>
          </cell>
          <cell r="C15">
            <v>0</v>
          </cell>
          <cell r="D15">
            <v>-24330</v>
          </cell>
          <cell r="E15">
            <v>0</v>
          </cell>
          <cell r="F15">
            <v>0</v>
          </cell>
          <cell r="G15">
            <v>-326.99999999999994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</row>
        <row r="16">
          <cell r="B16" t="str">
            <v>DOMSUP</v>
          </cell>
          <cell r="C16">
            <v>0</v>
          </cell>
          <cell r="D16">
            <v>1236482.0007599997</v>
          </cell>
          <cell r="E16">
            <v>0</v>
          </cell>
          <cell r="F16">
            <v>0</v>
          </cell>
          <cell r="G16">
            <v>42644.498841999994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263618.07225942588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30765.754664856999</v>
          </cell>
          <cell r="AA16">
            <v>32325.482918406906</v>
          </cell>
          <cell r="AB16">
            <v>0</v>
          </cell>
          <cell r="AC16">
            <v>0</v>
          </cell>
          <cell r="AD16">
            <v>10601.707328875</v>
          </cell>
          <cell r="AE16">
            <v>972.22092544204099</v>
          </cell>
          <cell r="AF16">
            <v>89304.694537745905</v>
          </cell>
          <cell r="AG16">
            <v>17391.904287791</v>
          </cell>
          <cell r="AH16">
            <v>14209.586773347</v>
          </cell>
          <cell r="AI16">
            <v>0</v>
          </cell>
          <cell r="AJ16">
            <v>3749.2499037992002</v>
          </cell>
          <cell r="AK16">
            <v>8466.0264223940012</v>
          </cell>
          <cell r="AL16">
            <v>0</v>
          </cell>
          <cell r="AM16">
            <v>25982.46610850608</v>
          </cell>
          <cell r="AN16">
            <v>31310.91936210647</v>
          </cell>
          <cell r="AO16">
            <v>2643007.9176720525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1953129.817299824</v>
          </cell>
          <cell r="BL16">
            <v>0</v>
          </cell>
          <cell r="BM16">
            <v>0</v>
          </cell>
        </row>
        <row r="17">
          <cell r="B17" t="str">
            <v>TRANSFER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</row>
        <row r="18">
          <cell r="B18" t="str">
            <v>STATDIFF</v>
          </cell>
          <cell r="C18">
            <v>0</v>
          </cell>
          <cell r="D18">
            <v>1217.1602400003467</v>
          </cell>
          <cell r="E18">
            <v>0</v>
          </cell>
          <cell r="F18">
            <v>0</v>
          </cell>
          <cell r="G18">
            <v>1.5011580000063987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24576.648679320351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-1102.1382694134045</v>
          </cell>
          <cell r="AA18">
            <v>4893.8794937615494</v>
          </cell>
          <cell r="AB18">
            <v>0</v>
          </cell>
          <cell r="AC18">
            <v>0</v>
          </cell>
          <cell r="AD18">
            <v>-2354.6694131100267</v>
          </cell>
          <cell r="AE18">
            <v>-493.14563787005625</v>
          </cell>
          <cell r="AF18">
            <v>1103.3054622540949</v>
          </cell>
          <cell r="AG18">
            <v>-10871.672112177112</v>
          </cell>
          <cell r="AH18">
            <v>-397.52269840700137</v>
          </cell>
          <cell r="AI18">
            <v>0</v>
          </cell>
          <cell r="AJ18">
            <v>337.95474665846587</v>
          </cell>
          <cell r="AK18">
            <v>341.22143460602092</v>
          </cell>
          <cell r="AL18">
            <v>0</v>
          </cell>
          <cell r="AM18">
            <v>-5663.9277855060973</v>
          </cell>
          <cell r="AN18">
            <v>-16614.845928735074</v>
          </cell>
          <cell r="AO18">
            <v>266428.33683136525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-17007.40785385645</v>
          </cell>
          <cell r="BL18">
            <v>0</v>
          </cell>
          <cell r="BM18">
            <v>0</v>
          </cell>
        </row>
        <row r="19">
          <cell r="B19" t="str">
            <v>TOTTRANF</v>
          </cell>
          <cell r="C19">
            <v>0</v>
          </cell>
          <cell r="D19">
            <v>925065.18047100003</v>
          </cell>
          <cell r="E19">
            <v>0</v>
          </cell>
          <cell r="F19">
            <v>0</v>
          </cell>
          <cell r="G19">
            <v>35695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261545.47905400459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0.28792800000000002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1758.5616</v>
          </cell>
          <cell r="AG19">
            <v>207.60881561588647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351811.13567988994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</row>
        <row r="20">
          <cell r="B20" t="str">
            <v>MAINELEC</v>
          </cell>
          <cell r="C20">
            <v>0</v>
          </cell>
          <cell r="D20">
            <v>925065.18047100003</v>
          </cell>
          <cell r="E20">
            <v>0</v>
          </cell>
          <cell r="F20">
            <v>0</v>
          </cell>
          <cell r="G20">
            <v>35695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0.28792800000000002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1758.5616</v>
          </cell>
          <cell r="AG20">
            <v>207.60881561588647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351811.13567988994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</row>
        <row r="21">
          <cell r="B21" t="str">
            <v>AUTOELEC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</row>
        <row r="22">
          <cell r="B22" t="str">
            <v>MAINCHP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</row>
        <row r="23">
          <cell r="B23" t="str">
            <v>AUTOCHP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</row>
        <row r="24">
          <cell r="B24" t="str">
            <v>MAINHEAT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</row>
        <row r="25">
          <cell r="B25" t="str">
            <v>AUTOHEAT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</row>
        <row r="26">
          <cell r="B26" t="str">
            <v>THEAT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</row>
        <row r="27">
          <cell r="B27" t="str">
            <v>TBOILER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</row>
        <row r="28">
          <cell r="B28" t="str">
            <v>TELE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</row>
        <row r="29">
          <cell r="B29" t="str">
            <v>TPATFUEL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</row>
        <row r="30">
          <cell r="B30" t="str">
            <v>TCOKEOVS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</row>
        <row r="31">
          <cell r="B31" t="str">
            <v>TGASWKS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</row>
        <row r="32">
          <cell r="B32" t="str">
            <v>TBLASTFUR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</row>
        <row r="33">
          <cell r="B33" t="str">
            <v>TPETCHEM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</row>
        <row r="34">
          <cell r="B34" t="str">
            <v>TBKB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</row>
        <row r="35">
          <cell r="B35" t="str">
            <v>TREFINER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261545.47905400459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</row>
        <row r="36">
          <cell r="B36" t="str">
            <v>TCOALLIQ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</row>
        <row r="37">
          <cell r="B37" t="str">
            <v>TGTL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</row>
        <row r="38">
          <cell r="B38" t="str">
            <v>TBLENDGAS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</row>
        <row r="39">
          <cell r="B39" t="str">
            <v>TCHARCOAL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</row>
        <row r="40">
          <cell r="B40" t="str">
            <v>TNONSPEC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</row>
        <row r="41">
          <cell r="B41" t="str">
            <v>TOTENGY</v>
          </cell>
          <cell r="C41">
            <v>0</v>
          </cell>
          <cell r="D41">
            <v>0.161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431342.80107105558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106650.45511345629</v>
          </cell>
          <cell r="BL41">
            <v>0</v>
          </cell>
          <cell r="BM41">
            <v>0</v>
          </cell>
        </row>
        <row r="42">
          <cell r="B42" t="str">
            <v>EMINES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</row>
        <row r="43">
          <cell r="B43" t="str">
            <v>EOILGASEX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216198.48688361936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</row>
        <row r="44">
          <cell r="B44" t="str">
            <v>EPATFUEL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</row>
        <row r="45">
          <cell r="B45" t="str">
            <v>ECOKEOVS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</row>
        <row r="46">
          <cell r="B46" t="str">
            <v>EGASWKS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</row>
        <row r="47">
          <cell r="B47" t="str">
            <v>EBIOGAS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</row>
        <row r="48">
          <cell r="B48" t="str">
            <v>EBLASTFUR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</row>
        <row r="49">
          <cell r="B49" t="str">
            <v>EBKB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</row>
        <row r="50">
          <cell r="B50" t="str">
            <v>EREFINER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215144.31418743622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</row>
        <row r="51">
          <cell r="B51" t="str">
            <v>ECOALLIQ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</row>
        <row r="52">
          <cell r="B52" t="str">
            <v>ELNG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</row>
        <row r="53">
          <cell r="B53" t="str">
            <v>EGTL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</row>
        <row r="54">
          <cell r="B54" t="str">
            <v>EPOWERPLT</v>
          </cell>
          <cell r="C54">
            <v>0</v>
          </cell>
          <cell r="D54">
            <v>0.161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106650.45511345629</v>
          </cell>
          <cell r="BL54">
            <v>0</v>
          </cell>
          <cell r="BM54">
            <v>0</v>
          </cell>
        </row>
        <row r="55">
          <cell r="B55" t="str">
            <v>EPUMPST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</row>
        <row r="56">
          <cell r="B56" t="str">
            <v>ENUC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</row>
        <row r="57">
          <cell r="B57" t="str">
            <v>ECHARCOAL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</row>
        <row r="58">
          <cell r="B58" t="str">
            <v>ENONSPEC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</row>
        <row r="59">
          <cell r="B59" t="str">
            <v>DISTLOSS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26649.241884741667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27925.855431266078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288884.96636400209</v>
          </cell>
          <cell r="BL59">
            <v>0</v>
          </cell>
          <cell r="BM59">
            <v>0</v>
          </cell>
        </row>
        <row r="60">
          <cell r="B60" t="str">
            <v>FINCONS</v>
          </cell>
          <cell r="C60">
            <v>0</v>
          </cell>
          <cell r="D60">
            <v>312628.75933736924</v>
          </cell>
          <cell r="E60">
            <v>0</v>
          </cell>
          <cell r="F60">
            <v>0</v>
          </cell>
          <cell r="G60">
            <v>6950.9999999999991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29663.328467443593</v>
          </cell>
          <cell r="AA60">
            <v>37219.362412168455</v>
          </cell>
          <cell r="AB60">
            <v>0</v>
          </cell>
          <cell r="AC60">
            <v>0</v>
          </cell>
          <cell r="AD60">
            <v>8247.0379157649731</v>
          </cell>
          <cell r="AE60">
            <v>479.07528757198475</v>
          </cell>
          <cell r="AF60">
            <v>88649.438399999999</v>
          </cell>
          <cell r="AG60">
            <v>6312.6233599980023</v>
          </cell>
          <cell r="AH60">
            <v>13812.064074939999</v>
          </cell>
          <cell r="AI60">
            <v>0</v>
          </cell>
          <cell r="AJ60">
            <v>4087.204650457666</v>
          </cell>
          <cell r="AK60">
            <v>8807.2478570000221</v>
          </cell>
          <cell r="AL60">
            <v>0</v>
          </cell>
          <cell r="AM60">
            <v>20318.538322999982</v>
          </cell>
          <cell r="AN60">
            <v>14696.073433371395</v>
          </cell>
          <cell r="AO60">
            <v>2098356.462321206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1540586.9879685091</v>
          </cell>
          <cell r="BL60">
            <v>0</v>
          </cell>
          <cell r="BM60">
            <v>0</v>
          </cell>
        </row>
        <row r="61">
          <cell r="B61" t="str">
            <v>TOTIND</v>
          </cell>
          <cell r="C61">
            <v>0</v>
          </cell>
          <cell r="D61">
            <v>312628.75933736924</v>
          </cell>
          <cell r="E61">
            <v>0</v>
          </cell>
          <cell r="F61">
            <v>0</v>
          </cell>
          <cell r="G61">
            <v>6950.9999999999991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3139.8748956791505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7791.2113000000008</v>
          </cell>
          <cell r="AG61">
            <v>1566.1605738618673</v>
          </cell>
          <cell r="AH61">
            <v>13812.064074939999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20318.538322999982</v>
          </cell>
          <cell r="AN61">
            <v>14696.073433371395</v>
          </cell>
          <cell r="AO61">
            <v>56454.930199646988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640625.91272933874</v>
          </cell>
          <cell r="BL61">
            <v>0</v>
          </cell>
          <cell r="BM61">
            <v>0</v>
          </cell>
        </row>
        <row r="62">
          <cell r="B62" t="str">
            <v>IRONSTL</v>
          </cell>
          <cell r="C62">
            <v>0</v>
          </cell>
          <cell r="D62">
            <v>79009.405635524206</v>
          </cell>
          <cell r="E62">
            <v>0</v>
          </cell>
          <cell r="F62">
            <v>0</v>
          </cell>
          <cell r="G62">
            <v>86</v>
          </cell>
          <cell r="H62">
            <v>0</v>
          </cell>
          <cell r="I62">
            <v>0</v>
          </cell>
          <cell r="J62"/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179.8</v>
          </cell>
          <cell r="AG62">
            <v>557.1420018852649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172797.42105808627</v>
          </cell>
          <cell r="BL62">
            <v>0</v>
          </cell>
          <cell r="BM62">
            <v>0</v>
          </cell>
        </row>
        <row r="63">
          <cell r="B63" t="str">
            <v>CHEMICAL</v>
          </cell>
          <cell r="C63">
            <v>0</v>
          </cell>
          <cell r="D63">
            <v>33089.356551686695</v>
          </cell>
          <cell r="E63">
            <v>0</v>
          </cell>
          <cell r="F63">
            <v>0</v>
          </cell>
          <cell r="G63">
            <v>140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170.08278899999976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100.9</v>
          </cell>
          <cell r="AG63">
            <v>408.07819395049876</v>
          </cell>
          <cell r="AH63">
            <v>10424.31116994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98955.328968888687</v>
          </cell>
          <cell r="BL63">
            <v>0</v>
          </cell>
          <cell r="BM63">
            <v>0</v>
          </cell>
        </row>
        <row r="64">
          <cell r="B64" t="str">
            <v>NONFERR</v>
          </cell>
          <cell r="C64">
            <v>0</v>
          </cell>
          <cell r="D64">
            <v>77879.226962520275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66.687276000000011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19.5</v>
          </cell>
          <cell r="AG64">
            <v>233.22487897448207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36508.198929391176</v>
          </cell>
          <cell r="BL64">
            <v>0</v>
          </cell>
          <cell r="BM64">
            <v>0</v>
          </cell>
        </row>
        <row r="65">
          <cell r="B65" t="str">
            <v>NONMET</v>
          </cell>
          <cell r="C65">
            <v>0</v>
          </cell>
          <cell r="D65">
            <v>71628.840500488397</v>
          </cell>
          <cell r="E65">
            <v>0</v>
          </cell>
          <cell r="F65">
            <v>0</v>
          </cell>
          <cell r="G65">
            <v>569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540.1</v>
          </cell>
          <cell r="AG65">
            <v>91.198821890828867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59390.255261407969</v>
          </cell>
          <cell r="BL65">
            <v>0</v>
          </cell>
          <cell r="BM65">
            <v>0</v>
          </cell>
        </row>
        <row r="66">
          <cell r="B66" t="str">
            <v>TRANSEQ</v>
          </cell>
          <cell r="C66">
            <v>0</v>
          </cell>
          <cell r="D66">
            <v>81.66290096416779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30725.048833319332</v>
          </cell>
          <cell r="BL66">
            <v>0</v>
          </cell>
          <cell r="BM66">
            <v>0</v>
          </cell>
        </row>
        <row r="67">
          <cell r="B67" t="str">
            <v>MACHINE</v>
          </cell>
          <cell r="C67">
            <v>0</v>
          </cell>
          <cell r="D67">
            <v>668.28071922120648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15.765121999999998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96.3</v>
          </cell>
          <cell r="AG67">
            <v>14.612022951841904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44053.175664739741</v>
          </cell>
          <cell r="BL67">
            <v>0</v>
          </cell>
          <cell r="BM67">
            <v>0</v>
          </cell>
        </row>
        <row r="68">
          <cell r="B68" t="str">
            <v>MINING</v>
          </cell>
          <cell r="C68">
            <v>0</v>
          </cell>
          <cell r="D68">
            <v>94.075261344180021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4.8815799999999996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1338.8</v>
          </cell>
          <cell r="AG68">
            <v>114.94386171335377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163.86070502185032</v>
          </cell>
          <cell r="BL68">
            <v>0</v>
          </cell>
          <cell r="BM68">
            <v>0</v>
          </cell>
        </row>
        <row r="69">
          <cell r="B69" t="str">
            <v>FOODPRO</v>
          </cell>
          <cell r="C69">
            <v>0</v>
          </cell>
          <cell r="D69">
            <v>10702.469110056847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58138.898634867241</v>
          </cell>
          <cell r="BL69">
            <v>0</v>
          </cell>
          <cell r="BM69">
            <v>0</v>
          </cell>
        </row>
        <row r="70">
          <cell r="B70" t="str">
            <v>PAPERPRO</v>
          </cell>
          <cell r="C70">
            <v>0</v>
          </cell>
          <cell r="D70">
            <v>14619.866013915251</v>
          </cell>
          <cell r="E70">
            <v>0</v>
          </cell>
          <cell r="F70">
            <v>0</v>
          </cell>
          <cell r="G70">
            <v>1039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17271.036656059361</v>
          </cell>
          <cell r="BL70">
            <v>0</v>
          </cell>
          <cell r="BM70">
            <v>0</v>
          </cell>
        </row>
        <row r="71">
          <cell r="B71" t="str">
            <v>WOODPRO</v>
          </cell>
          <cell r="C71">
            <v>0</v>
          </cell>
          <cell r="D71">
            <v>184.04362668305251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2696.94881801365</v>
          </cell>
          <cell r="BL71">
            <v>0</v>
          </cell>
          <cell r="BM71">
            <v>0</v>
          </cell>
        </row>
        <row r="72">
          <cell r="B72" t="str">
            <v>CONSTRUC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412.70000000000005</v>
          </cell>
          <cell r="AG72">
            <v>22.34436942192081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</row>
        <row r="73">
          <cell r="B73" t="str">
            <v>TEXTILES</v>
          </cell>
          <cell r="C73">
            <v>0</v>
          </cell>
          <cell r="D73">
            <v>19102.71811571547</v>
          </cell>
          <cell r="E73">
            <v>0</v>
          </cell>
          <cell r="F73">
            <v>0</v>
          </cell>
          <cell r="G73">
            <v>994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1.5701590000000001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7</v>
          </cell>
          <cell r="AG73">
            <v>18.711755452801228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74162.740667294202</v>
          </cell>
          <cell r="BL73">
            <v>0</v>
          </cell>
          <cell r="BM73">
            <v>0</v>
          </cell>
        </row>
        <row r="74">
          <cell r="B74" t="str">
            <v>INONSPEC</v>
          </cell>
          <cell r="C74">
            <v>0</v>
          </cell>
          <cell r="D74">
            <v>5568.8139392493886</v>
          </cell>
          <cell r="E74">
            <v>0</v>
          </cell>
          <cell r="F74">
            <v>0</v>
          </cell>
          <cell r="G74">
            <v>4122.9999999999991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2880.887969679151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5096.1113000000005</v>
          </cell>
          <cell r="AG74">
            <v>105.90466762087485</v>
          </cell>
          <cell r="AH74">
            <v>3387.7529049999998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20318.538322999982</v>
          </cell>
          <cell r="AN74">
            <v>14696.073433371395</v>
          </cell>
          <cell r="AO74">
            <v>56454.930199646988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45762.998532249301</v>
          </cell>
          <cell r="BL74">
            <v>0</v>
          </cell>
          <cell r="BM74">
            <v>0</v>
          </cell>
        </row>
        <row r="75">
          <cell r="B75" t="str">
            <v>TOTTRANS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89.451697569000032</v>
          </cell>
          <cell r="AA75">
            <v>37219.362412168455</v>
          </cell>
          <cell r="AB75">
            <v>0</v>
          </cell>
          <cell r="AC75">
            <v>0</v>
          </cell>
          <cell r="AD75">
            <v>8247.0379157649731</v>
          </cell>
          <cell r="AE75">
            <v>0</v>
          </cell>
          <cell r="AF75">
            <v>68377.825700000001</v>
          </cell>
          <cell r="AG75">
            <v>1484.1363007501734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597048.86078112572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33917.669239999996</v>
          </cell>
          <cell r="BL75">
            <v>0</v>
          </cell>
          <cell r="BM75">
            <v>0</v>
          </cell>
        </row>
        <row r="76">
          <cell r="B76" t="str">
            <v>ROAD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88.269007569000038</v>
          </cell>
          <cell r="AA76">
            <v>37219.362412168455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63850.607800000005</v>
          </cell>
          <cell r="AG76">
            <v>173.74473275230235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522595.68255057331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</row>
        <row r="77">
          <cell r="B77" t="str">
            <v>DOMESAIR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8247.0379157649731</v>
          </cell>
          <cell r="AE77">
            <v>0</v>
          </cell>
          <cell r="AF77">
            <v>1.2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</row>
        <row r="78">
          <cell r="B78" t="str">
            <v>RAIL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1.18269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3119.8371000000002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33917.669239999996</v>
          </cell>
          <cell r="BL78">
            <v>0</v>
          </cell>
          <cell r="BM78">
            <v>0</v>
          </cell>
        </row>
        <row r="79">
          <cell r="B79" t="str">
            <v>PIPELINE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74453.178230552352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</row>
        <row r="80">
          <cell r="B80" t="str">
            <v>DOMESNAV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1406.1808000000001</v>
          </cell>
          <cell r="AG80">
            <v>1310.3915679978711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</row>
        <row r="81">
          <cell r="B81" t="str">
            <v>TRNONSPE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</row>
        <row r="82">
          <cell r="B82" t="str">
            <v>TOTOTHER</v>
          </cell>
          <cell r="C82">
            <v>0</v>
          </cell>
          <cell r="D82">
            <v>5.0601916308531472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26434.001874195441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479.07528757198475</v>
          </cell>
          <cell r="AF82">
            <v>12480.401400000001</v>
          </cell>
          <cell r="AG82">
            <v>3262.3264853859619</v>
          </cell>
          <cell r="AH82">
            <v>0</v>
          </cell>
          <cell r="AI82">
            <v>0</v>
          </cell>
          <cell r="AJ82">
            <v>4087.204650457666</v>
          </cell>
          <cell r="AK82">
            <v>8807.2478570000221</v>
          </cell>
          <cell r="AL82">
            <v>0</v>
          </cell>
          <cell r="AM82">
            <v>0</v>
          </cell>
          <cell r="AN82">
            <v>0</v>
          </cell>
          <cell r="AO82">
            <v>430454.46162812924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866043.40599917038</v>
          </cell>
          <cell r="BL82">
            <v>0</v>
          </cell>
          <cell r="BM82">
            <v>0</v>
          </cell>
        </row>
        <row r="83">
          <cell r="B83" t="str">
            <v>RESIDENT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26207.423904155443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298.42725554319134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369059.49704861024</v>
          </cell>
          <cell r="BL83">
            <v>0</v>
          </cell>
          <cell r="BM83">
            <v>0</v>
          </cell>
        </row>
        <row r="84">
          <cell r="B84" t="str">
            <v>COMMPUB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62.241971522957122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128623.19978626059</v>
          </cell>
          <cell r="BL84">
            <v>0</v>
          </cell>
          <cell r="BM84">
            <v>0</v>
          </cell>
        </row>
        <row r="85">
          <cell r="B85" t="str">
            <v>AGRICULT</v>
          </cell>
          <cell r="C85">
            <v>0</v>
          </cell>
          <cell r="D85">
            <v>5.0601916308531472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26.499566999999999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4222.8847999999998</v>
          </cell>
          <cell r="AG85">
            <v>34.591251904259401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5490.3427480199998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275484.9550784711</v>
          </cell>
          <cell r="BL85">
            <v>0</v>
          </cell>
          <cell r="BM85">
            <v>0</v>
          </cell>
        </row>
        <row r="86">
          <cell r="B86" t="str">
            <v>FISHING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</row>
        <row r="87">
          <cell r="B87" t="str">
            <v>ONONSPEC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200.07840304000001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118.40606050583634</v>
          </cell>
          <cell r="AF87">
            <v>8257.5166000000008</v>
          </cell>
          <cell r="AG87">
            <v>3227.7352334817024</v>
          </cell>
          <cell r="AH87">
            <v>0</v>
          </cell>
          <cell r="AI87">
            <v>0</v>
          </cell>
          <cell r="AJ87">
            <v>4087.204650457666</v>
          </cell>
          <cell r="AK87">
            <v>8807.2478570000221</v>
          </cell>
          <cell r="AL87">
            <v>0</v>
          </cell>
          <cell r="AM87">
            <v>0</v>
          </cell>
          <cell r="AN87">
            <v>0</v>
          </cell>
          <cell r="AO87">
            <v>424964.11888010922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92875.754085828405</v>
          </cell>
          <cell r="BL87">
            <v>0</v>
          </cell>
          <cell r="BM87">
            <v>0</v>
          </cell>
        </row>
        <row r="88">
          <cell r="B88" t="str">
            <v>NONENUSE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1014398.2097123043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</row>
        <row r="89">
          <cell r="B89" t="str">
            <v>NEINTREN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1014398.2097123043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</row>
        <row r="90">
          <cell r="B90" t="str">
            <v>NETRANS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/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</row>
        <row r="91">
          <cell r="B91" t="str">
            <v>NEOTHER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/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</row>
        <row r="92">
          <cell r="B92" t="str">
            <v>NECHEM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</row>
        <row r="93">
          <cell r="B93" t="str">
            <v>ELOUTPUT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47937.41</v>
          </cell>
          <cell r="BA93">
            <v>134327.49000000002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234535.632076824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1958277.772076824</v>
          </cell>
          <cell r="BL93">
            <v>0</v>
          </cell>
          <cell r="BM93">
            <v>0</v>
          </cell>
        </row>
        <row r="94">
          <cell r="B94" t="str">
            <v>ELMAINE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47937.41</v>
          </cell>
          <cell r="BA94">
            <v>134053.92000000001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225834.822076824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1734375.082076824</v>
          </cell>
          <cell r="BL94">
            <v>0</v>
          </cell>
          <cell r="BM94">
            <v>0</v>
          </cell>
        </row>
        <row r="95">
          <cell r="B95" t="str">
            <v>ELAUTOE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273.57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8700.81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223902.69</v>
          </cell>
          <cell r="BL95">
            <v>0</v>
          </cell>
          <cell r="BM95">
            <v>0</v>
          </cell>
        </row>
        <row r="96">
          <cell r="B96" t="str">
            <v>ELMAINC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</row>
        <row r="97">
          <cell r="B97" t="str">
            <v>ELAUTOC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</row>
        <row r="98">
          <cell r="B98" t="str">
            <v>HEMAINC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</row>
        <row r="99">
          <cell r="B99" t="str">
            <v>HEAUTOC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</row>
        <row r="100">
          <cell r="B100" t="str">
            <v>HEMAINH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</row>
        <row r="101">
          <cell r="B101" t="str">
            <v>HEAUTOH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</row>
        <row r="102">
          <cell r="B102" t="str">
            <v>HEATOUT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</row>
        <row r="103">
          <cell r="B103" t="str">
            <v>MHYDPUMP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</row>
        <row r="104">
          <cell r="B104" t="str">
            <v>AHYDPUMP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</row>
        <row r="105">
          <cell r="B105" t="str">
            <v>VENTED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</row>
        <row r="106">
          <cell r="B106" t="str">
            <v>FLARED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</row>
      </sheetData>
      <sheetData sheetId="65">
        <row r="5">
          <cell r="B5" t="str">
            <v>SHORT NAME</v>
          </cell>
          <cell r="C5" t="str">
            <v>NAVERAGE</v>
          </cell>
          <cell r="D5" t="str">
            <v>NINDPROD</v>
          </cell>
          <cell r="E5" t="str">
            <v>NOSOURCES</v>
          </cell>
          <cell r="F5" t="str">
            <v>NIMPORTS</v>
          </cell>
          <cell r="G5" t="str">
            <v>NEXPORTS</v>
          </cell>
          <cell r="H5" t="str">
            <v>NCOKEOVS</v>
          </cell>
          <cell r="I5" t="str">
            <v>NBLAST</v>
          </cell>
          <cell r="J5" t="str">
            <v>NMAIN</v>
          </cell>
          <cell r="K5" t="str">
            <v>NAUTOELEC</v>
          </cell>
          <cell r="L5" t="str">
            <v>NMAINCHP</v>
          </cell>
          <cell r="M5" t="str">
            <v>NAUTOCHP</v>
          </cell>
          <cell r="N5" t="str">
            <v>NMAINHEAT</v>
          </cell>
          <cell r="O5" t="str">
            <v>NAUTOHEAT</v>
          </cell>
          <cell r="P5" t="str">
            <v>NIND</v>
          </cell>
          <cell r="Q5" t="str">
            <v>NOTHER</v>
          </cell>
        </row>
        <row r="6">
          <cell r="B6" t="str">
            <v>ANTCOAL</v>
          </cell>
        </row>
      </sheetData>
      <sheetData sheetId="66">
        <row r="59"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186.09566255851726</v>
          </cell>
          <cell r="AI59">
            <v>548.78513799914788</v>
          </cell>
          <cell r="AJ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</row>
      </sheetData>
      <sheetData sheetId="67">
        <row r="30">
          <cell r="E30">
            <v>734.88080055766511</v>
          </cell>
        </row>
      </sheetData>
      <sheetData sheetId="68">
        <row r="10">
          <cell r="B10">
            <v>534098.83903914667</v>
          </cell>
          <cell r="C10">
            <v>9723.0435164261962</v>
          </cell>
          <cell r="D10">
            <v>269417.06539382285</v>
          </cell>
          <cell r="E10">
            <v>-14041.922697464292</v>
          </cell>
          <cell r="F10">
            <v>63115.029074008613</v>
          </cell>
          <cell r="G10">
            <v>12492.779575757575</v>
          </cell>
          <cell r="H10">
            <v>11552.164139999999</v>
          </cell>
          <cell r="I10">
            <v>20170.064358606862</v>
          </cell>
          <cell r="J10">
            <v>-442.72411082200006</v>
          </cell>
          <cell r="K10">
            <v>906084.33828948252</v>
          </cell>
        </row>
        <row r="17">
          <cell r="B17">
            <v>166038.56822398995</v>
          </cell>
          <cell r="C17">
            <v>1584.8439380911434</v>
          </cell>
          <cell r="D17">
            <v>0</v>
          </cell>
          <cell r="E17">
            <v>237381.9926328015</v>
          </cell>
          <cell r="F17">
            <v>50110.0314687223</v>
          </cell>
          <cell r="G17">
            <v>0</v>
          </cell>
          <cell r="H17">
            <v>0</v>
          </cell>
          <cell r="I17">
            <v>0</v>
          </cell>
          <cell r="J17">
            <v>132490.48096529179</v>
          </cell>
          <cell r="K17">
            <v>587605.91722889675</v>
          </cell>
        </row>
        <row r="18">
          <cell r="B18">
            <v>166036.42621156343</v>
          </cell>
          <cell r="C18">
            <v>1584.8439380911434</v>
          </cell>
          <cell r="D18">
            <v>0</v>
          </cell>
          <cell r="E18">
            <v>57636.961028032943</v>
          </cell>
          <cell r="F18">
            <v>1348.14373316757</v>
          </cell>
          <cell r="G18">
            <v>0</v>
          </cell>
          <cell r="H18">
            <v>0</v>
          </cell>
          <cell r="I18">
            <v>0</v>
          </cell>
          <cell r="J18">
            <v>55093.82849472313</v>
          </cell>
          <cell r="K18">
            <v>281700.20340557827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120945.99389342732</v>
          </cell>
          <cell r="F32">
            <v>14258.805943945184</v>
          </cell>
          <cell r="G32">
            <v>0</v>
          </cell>
          <cell r="H32">
            <v>0</v>
          </cell>
          <cell r="I32">
            <v>0</v>
          </cell>
          <cell r="J32">
            <v>2916.9195546399992</v>
          </cell>
          <cell r="K32">
            <v>138121.71939201251</v>
          </cell>
        </row>
        <row r="39">
          <cell r="B39">
            <v>2.1420124265216951</v>
          </cell>
          <cell r="C39">
            <v>0</v>
          </cell>
          <cell r="D39">
            <v>0</v>
          </cell>
          <cell r="E39">
            <v>58799.037711341218</v>
          </cell>
          <cell r="F39">
            <v>10279.252543679724</v>
          </cell>
          <cell r="G39">
            <v>0</v>
          </cell>
          <cell r="H39">
            <v>0</v>
          </cell>
          <cell r="I39">
            <v>0</v>
          </cell>
          <cell r="J39">
            <v>74479.732915928646</v>
          </cell>
          <cell r="K39">
            <v>143560.16518337608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24223.829247929825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24223.829247929825</v>
          </cell>
        </row>
      </sheetData>
      <sheetData sheetId="69"/>
      <sheetData sheetId="70"/>
      <sheetData sheetId="71"/>
      <sheetData sheetId="72"/>
      <sheetData sheetId="73"/>
      <sheetData sheetId="74">
        <row r="4">
          <cell r="B4" t="str">
            <v>SHORT NAMES</v>
          </cell>
          <cell r="C4" t="str">
            <v>ANTCOAL</v>
          </cell>
          <cell r="D4" t="str">
            <v>COKCOAL</v>
          </cell>
          <cell r="E4" t="str">
            <v>BITCOAL</v>
          </cell>
          <cell r="F4" t="str">
            <v>SUBCOAL</v>
          </cell>
          <cell r="G4" t="str">
            <v>LIGNITE</v>
          </cell>
          <cell r="H4" t="str">
            <v>PATFUEL</v>
          </cell>
          <cell r="I4" t="str">
            <v>OVENCOKE</v>
          </cell>
          <cell r="J4" t="str">
            <v>GASCOKE</v>
          </cell>
          <cell r="K4" t="str">
            <v>COALTAR</v>
          </cell>
          <cell r="L4" t="str">
            <v>BKB</v>
          </cell>
          <cell r="M4" t="str">
            <v>GASWKSGS</v>
          </cell>
          <cell r="N4" t="str">
            <v>COKEOVGS</v>
          </cell>
          <cell r="O4" t="str">
            <v>BLFURGS</v>
          </cell>
          <cell r="P4" t="str">
            <v>OXYSTGS</v>
          </cell>
          <cell r="Q4" t="str">
            <v>MANGAS</v>
          </cell>
          <cell r="R4" t="str">
            <v>PEAT</v>
          </cell>
          <cell r="S4" t="str">
            <v>CRUDEOIL</v>
          </cell>
          <cell r="T4" t="str">
            <v>NGL</v>
          </cell>
          <cell r="U4" t="str">
            <v>REFFEEDS</v>
          </cell>
          <cell r="V4" t="str">
            <v>ADDITIVE</v>
          </cell>
          <cell r="W4" t="str">
            <v>NONCRUDE</v>
          </cell>
          <cell r="X4" t="str">
            <v>REFINGAS</v>
          </cell>
          <cell r="Y4" t="str">
            <v>ETHANE</v>
          </cell>
          <cell r="Z4" t="str">
            <v>LPG</v>
          </cell>
          <cell r="AA4" t="str">
            <v>MOTORGAS</v>
          </cell>
          <cell r="AB4" t="str">
            <v>AVGAS</v>
          </cell>
          <cell r="AC4" t="str">
            <v>JETGAS</v>
          </cell>
          <cell r="AD4" t="str">
            <v>JETKERO</v>
          </cell>
          <cell r="AE4" t="str">
            <v>OTHKERO</v>
          </cell>
          <cell r="AF4" t="str">
            <v>GASDIES</v>
          </cell>
          <cell r="AG4" t="str">
            <v>RESFUEL</v>
          </cell>
          <cell r="AH4" t="str">
            <v>NAPHTHA</v>
          </cell>
          <cell r="AI4" t="str">
            <v>WHITESP</v>
          </cell>
          <cell r="AJ4" t="str">
            <v>LUBRIC</v>
          </cell>
          <cell r="AK4" t="str">
            <v>BITUMEN</v>
          </cell>
          <cell r="AL4" t="str">
            <v>PARWAX</v>
          </cell>
          <cell r="AM4" t="str">
            <v>PETCOKE</v>
          </cell>
          <cell r="AN4" t="str">
            <v>ONONSPEC</v>
          </cell>
          <cell r="AO4" t="str">
            <v>NATGAS</v>
          </cell>
          <cell r="AP4" t="str">
            <v>INDWASTE</v>
          </cell>
          <cell r="AQ4" t="str">
            <v>MUNWASTER</v>
          </cell>
          <cell r="AR4" t="str">
            <v>MUNWASTEN</v>
          </cell>
          <cell r="AS4" t="str">
            <v>SBIOMASS</v>
          </cell>
          <cell r="AT4" t="str">
            <v>GBIOMASS</v>
          </cell>
          <cell r="AU4" t="str">
            <v>BIOGASOL</v>
          </cell>
          <cell r="AV4" t="str">
            <v>BIODIESEL</v>
          </cell>
          <cell r="AW4" t="str">
            <v>OBIOLIQ</v>
          </cell>
          <cell r="AX4" t="str">
            <v>RENEWNS</v>
          </cell>
          <cell r="AY4" t="str">
            <v>CHARCOAL</v>
          </cell>
          <cell r="AZ4" t="str">
            <v>NUCLEAR</v>
          </cell>
          <cell r="BA4" t="str">
            <v>HYDRO</v>
          </cell>
          <cell r="BB4" t="str">
            <v>GEOTHERM</v>
          </cell>
          <cell r="BC4" t="str">
            <v>SOLARPV</v>
          </cell>
          <cell r="BD4" t="str">
            <v>SOLARTH</v>
          </cell>
          <cell r="BE4" t="str">
            <v>TIDE</v>
          </cell>
          <cell r="BF4" t="str">
            <v>WIND</v>
          </cell>
          <cell r="BG4" t="str">
            <v>HEATPUMP</v>
          </cell>
          <cell r="BH4" t="str">
            <v>BOILER</v>
          </cell>
          <cell r="BI4" t="str">
            <v>CHEMHEAT</v>
          </cell>
          <cell r="BJ4" t="str">
            <v>OTHER</v>
          </cell>
          <cell r="BK4" t="str">
            <v>ELECTR</v>
          </cell>
          <cell r="BL4" t="str">
            <v>HEAT</v>
          </cell>
          <cell r="BM4" t="str">
            <v>HEATNS</v>
          </cell>
        </row>
        <row r="5">
          <cell r="B5" t="str">
            <v>INDPROD</v>
          </cell>
          <cell r="C5">
            <v>0</v>
          </cell>
          <cell r="D5">
            <v>1047522.607546</v>
          </cell>
          <cell r="E5">
            <v>0</v>
          </cell>
          <cell r="F5">
            <v>0</v>
          </cell>
          <cell r="G5">
            <v>45133.498154000001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28703.544176097799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12787.802160320001</v>
          </cell>
          <cell r="AA5">
            <v>48264.588936806627</v>
          </cell>
          <cell r="AB5">
            <v>0</v>
          </cell>
          <cell r="AC5">
            <v>0</v>
          </cell>
          <cell r="AD5">
            <v>17754.527740008005</v>
          </cell>
          <cell r="AE5">
            <v>1008.486442553</v>
          </cell>
          <cell r="AF5">
            <v>118852.962782061</v>
          </cell>
          <cell r="AG5">
            <v>10858.739431840995</v>
          </cell>
          <cell r="AH5">
            <v>17924.407373656002</v>
          </cell>
          <cell r="AI5">
            <v>0</v>
          </cell>
          <cell r="AJ5">
            <v>1299.6821793390002</v>
          </cell>
          <cell r="AK5">
            <v>5303.3462334439992</v>
          </cell>
          <cell r="AL5">
            <v>0</v>
          </cell>
          <cell r="AM5">
            <v>14963.43123739771</v>
          </cell>
          <cell r="AN5">
            <v>34752.674135368841</v>
          </cell>
          <cell r="AO5">
            <v>1398720.85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1824213.67</v>
          </cell>
          <cell r="BL5">
            <v>0</v>
          </cell>
          <cell r="BM5">
            <v>0</v>
          </cell>
        </row>
        <row r="6">
          <cell r="B6" t="str">
            <v>OSCOAL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</row>
        <row r="7">
          <cell r="B7" t="str">
            <v>OSNATGAS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</row>
        <row r="8">
          <cell r="B8" t="str">
            <v>OSOIL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</row>
        <row r="9">
          <cell r="B9" t="str">
            <v>OSRENEW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</row>
        <row r="10">
          <cell r="B10" t="str">
            <v>OSNONSPEC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/>
          <cell r="AG10"/>
          <cell r="AH10"/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235098</v>
          </cell>
          <cell r="BL10">
            <v>0</v>
          </cell>
          <cell r="BM10">
            <v>0</v>
          </cell>
        </row>
        <row r="11">
          <cell r="B11" t="str">
            <v>IMPORTS</v>
          </cell>
          <cell r="C11">
            <v>0</v>
          </cell>
          <cell r="D11">
            <v>243622.31994300001</v>
          </cell>
          <cell r="E11">
            <v>0</v>
          </cell>
          <cell r="F11">
            <v>0</v>
          </cell>
          <cell r="G11">
            <v>140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243224.97136204902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20666.855391000001</v>
          </cell>
          <cell r="AA11">
            <v>234.58347900000001</v>
          </cell>
          <cell r="AB11">
            <v>0</v>
          </cell>
          <cell r="AC11">
            <v>0</v>
          </cell>
          <cell r="AD11">
            <v>1.4612E-2</v>
          </cell>
          <cell r="AE11">
            <v>0</v>
          </cell>
          <cell r="AF11">
            <v>41.94735</v>
          </cell>
          <cell r="AG11">
            <v>7673.9762840000003</v>
          </cell>
          <cell r="AH11">
            <v>940.69664599999999</v>
          </cell>
          <cell r="AI11">
            <v>0</v>
          </cell>
          <cell r="AJ11">
            <v>2864.1178110000001</v>
          </cell>
          <cell r="AK11">
            <v>2899.9153310000002</v>
          </cell>
          <cell r="AL11">
            <v>0</v>
          </cell>
          <cell r="AM11">
            <v>13152.580266999999</v>
          </cell>
          <cell r="AN11">
            <v>2428.330621000001</v>
          </cell>
          <cell r="AO11">
            <v>1383626.0372339454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7457.24</v>
          </cell>
          <cell r="BL11">
            <v>0</v>
          </cell>
          <cell r="BM11">
            <v>0</v>
          </cell>
        </row>
        <row r="12">
          <cell r="B12" t="str">
            <v>EXPORTS</v>
          </cell>
          <cell r="C12">
            <v>0</v>
          </cell>
          <cell r="D12">
            <v>-1914.173849</v>
          </cell>
          <cell r="E12">
            <v>0</v>
          </cell>
          <cell r="F12">
            <v>0</v>
          </cell>
          <cell r="G12">
            <v>-20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-551.18563799999993</v>
          </cell>
          <cell r="AA12">
            <v>-15830.4789225684</v>
          </cell>
          <cell r="AB12">
            <v>0</v>
          </cell>
          <cell r="AC12">
            <v>0</v>
          </cell>
          <cell r="AD12">
            <v>-8553.9555240000009</v>
          </cell>
          <cell r="AE12">
            <v>-11.961593000000001</v>
          </cell>
          <cell r="AF12">
            <v>-28027.261155991702</v>
          </cell>
          <cell r="AG12">
            <v>-2413.1793500000003</v>
          </cell>
          <cell r="AH12">
            <v>-5168.9983050000001</v>
          </cell>
          <cell r="AI12">
            <v>0</v>
          </cell>
          <cell r="AJ12">
            <v>-17.049557995100002</v>
          </cell>
          <cell r="AK12">
            <v>-23.067804000000002</v>
          </cell>
          <cell r="AL12">
            <v>0</v>
          </cell>
          <cell r="AM12">
            <v>-692.29319999999996</v>
          </cell>
          <cell r="AN12">
            <v>-3786.2591122690064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-10620.78</v>
          </cell>
          <cell r="BL12">
            <v>0</v>
          </cell>
          <cell r="BM12">
            <v>0</v>
          </cell>
        </row>
        <row r="13">
          <cell r="B13" t="str">
            <v>MARBUNK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974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</row>
        <row r="14">
          <cell r="B14" t="str">
            <v>AVBUNK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2303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</row>
        <row r="15">
          <cell r="B15" t="str">
            <v>STOCKCHA</v>
          </cell>
          <cell r="C15">
            <v>0</v>
          </cell>
          <cell r="D15">
            <v>-22141</v>
          </cell>
          <cell r="E15">
            <v>0</v>
          </cell>
          <cell r="F15">
            <v>0</v>
          </cell>
          <cell r="G15">
            <v>-697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</row>
        <row r="16">
          <cell r="B16" t="str">
            <v>DOMSUP</v>
          </cell>
          <cell r="C16">
            <v>0</v>
          </cell>
          <cell r="D16">
            <v>1267089.7536400002</v>
          </cell>
          <cell r="E16">
            <v>0</v>
          </cell>
          <cell r="F16">
            <v>0</v>
          </cell>
          <cell r="G16">
            <v>44556.498154000001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271928.51553814684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32903.471913319998</v>
          </cell>
          <cell r="AA16">
            <v>32668.693493238228</v>
          </cell>
          <cell r="AB16">
            <v>0</v>
          </cell>
          <cell r="AC16">
            <v>0</v>
          </cell>
          <cell r="AD16">
            <v>11503.586828008003</v>
          </cell>
          <cell r="AE16">
            <v>996.52484955299997</v>
          </cell>
          <cell r="AF16">
            <v>91841.648976069308</v>
          </cell>
          <cell r="AG16">
            <v>16119.536365840997</v>
          </cell>
          <cell r="AH16">
            <v>13696.105714656002</v>
          </cell>
          <cell r="AI16">
            <v>0</v>
          </cell>
          <cell r="AJ16">
            <v>4146.7504323438998</v>
          </cell>
          <cell r="AK16">
            <v>8180.1937604439991</v>
          </cell>
          <cell r="AL16">
            <v>0</v>
          </cell>
          <cell r="AM16">
            <v>27423.718304397709</v>
          </cell>
          <cell r="AN16">
            <v>33394.745644099836</v>
          </cell>
          <cell r="AO16">
            <v>2782346.8872339455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2056148.13</v>
          </cell>
          <cell r="BL16">
            <v>0</v>
          </cell>
          <cell r="BM16">
            <v>0</v>
          </cell>
        </row>
        <row r="17">
          <cell r="B17" t="str">
            <v>TRANSFER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</row>
        <row r="18">
          <cell r="B18" t="str">
            <v>STATDIFF</v>
          </cell>
          <cell r="C18">
            <v>0</v>
          </cell>
          <cell r="D18">
            <v>2013.8736834381707</v>
          </cell>
          <cell r="E18">
            <v>0</v>
          </cell>
          <cell r="F18">
            <v>0</v>
          </cell>
          <cell r="G18">
            <v>20.540846000003512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24374.861855385418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-1575.5614717084609</v>
          </cell>
          <cell r="AA18">
            <v>7335.8436337010426</v>
          </cell>
          <cell r="AB18">
            <v>0</v>
          </cell>
          <cell r="AC18">
            <v>0</v>
          </cell>
          <cell r="AD18">
            <v>-2518.8973696670473</v>
          </cell>
          <cell r="AE18">
            <v>-588.52484955299997</v>
          </cell>
          <cell r="AF18">
            <v>403.62416802378721</v>
          </cell>
          <cell r="AG18">
            <v>-9609.1883655590609</v>
          </cell>
          <cell r="AH18">
            <v>-667.66488365600344</v>
          </cell>
          <cell r="AI18">
            <v>0</v>
          </cell>
          <cell r="AJ18">
            <v>433.98717945407407</v>
          </cell>
          <cell r="AK18">
            <v>401.34914005600149</v>
          </cell>
          <cell r="AL18">
            <v>0</v>
          </cell>
          <cell r="AM18">
            <v>-5421.4447593977093</v>
          </cell>
          <cell r="AN18">
            <v>-21834.224431522664</v>
          </cell>
          <cell r="AO18">
            <v>210393.09883407829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-18683.474640082568</v>
          </cell>
          <cell r="BL18">
            <v>0</v>
          </cell>
          <cell r="BM18">
            <v>0</v>
          </cell>
        </row>
        <row r="19">
          <cell r="B19" t="str">
            <v>TOTTRANF</v>
          </cell>
          <cell r="C19">
            <v>0</v>
          </cell>
          <cell r="D19">
            <v>964537.51826343825</v>
          </cell>
          <cell r="E19">
            <v>0</v>
          </cell>
          <cell r="F19">
            <v>0</v>
          </cell>
          <cell r="G19">
            <v>35624.739000000009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268613.32683353225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1.7298999999999998E-2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1818.3387593466805</v>
          </cell>
          <cell r="AG19">
            <v>327.10678699731398</v>
          </cell>
          <cell r="AH19">
            <v>3.7770000000000005E-2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344425.06922262086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</row>
        <row r="20">
          <cell r="B20" t="str">
            <v>MAINELEC</v>
          </cell>
          <cell r="C20">
            <v>0</v>
          </cell>
          <cell r="D20">
            <v>964537.51826343825</v>
          </cell>
          <cell r="E20">
            <v>0</v>
          </cell>
          <cell r="F20">
            <v>0</v>
          </cell>
          <cell r="G20">
            <v>35624.739000000009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1.7298999999999998E-2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1818.3387593466805</v>
          </cell>
          <cell r="AG20">
            <v>327.10678699731398</v>
          </cell>
          <cell r="AH20">
            <v>3.7770000000000005E-2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344425.06922262086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</row>
        <row r="21">
          <cell r="B21" t="str">
            <v>AUTOELEC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</row>
        <row r="22">
          <cell r="B22" t="str">
            <v>MAINCHP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</row>
        <row r="23">
          <cell r="B23" t="str">
            <v>AUTOCHP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</row>
        <row r="24">
          <cell r="B24" t="str">
            <v>MAINHEAT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</row>
        <row r="25">
          <cell r="B25" t="str">
            <v>AUTOHEAT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</row>
        <row r="26">
          <cell r="B26" t="str">
            <v>THEAT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</row>
        <row r="27">
          <cell r="B27" t="str">
            <v>TBOILER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</row>
        <row r="28">
          <cell r="B28" t="str">
            <v>TELE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</row>
        <row r="29">
          <cell r="B29" t="str">
            <v>TPATFUEL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</row>
        <row r="30">
          <cell r="B30" t="str">
            <v>TCOKEOVS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</row>
        <row r="31">
          <cell r="B31" t="str">
            <v>TGASWKS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</row>
        <row r="32">
          <cell r="B32" t="str">
            <v>TBLASTFUR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</row>
        <row r="33">
          <cell r="B33" t="str">
            <v>TPETCHEM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</row>
        <row r="34">
          <cell r="B34" t="str">
            <v>TBKB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</row>
        <row r="35">
          <cell r="B35" t="str">
            <v>TREFINER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268613.32683353225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</row>
        <row r="36">
          <cell r="B36" t="str">
            <v>TCOALLIQ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</row>
        <row r="37">
          <cell r="B37" t="str">
            <v>TGTL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</row>
        <row r="38">
          <cell r="B38" t="str">
            <v>TBLENDGAS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</row>
        <row r="39">
          <cell r="B39" t="str">
            <v>TCHARCOAL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</row>
        <row r="40">
          <cell r="B40" t="str">
            <v>TNONSPEC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</row>
        <row r="41">
          <cell r="B41" t="str">
            <v>TOTENGY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441972.6838919677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112190</v>
          </cell>
          <cell r="BL41">
            <v>0</v>
          </cell>
          <cell r="BM41">
            <v>0</v>
          </cell>
        </row>
        <row r="42">
          <cell r="B42" t="str">
            <v>EMINES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</row>
        <row r="43">
          <cell r="B43" t="str">
            <v>EOILGASEX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214844.75364444667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</row>
        <row r="44">
          <cell r="B44" t="str">
            <v>EPATFUEL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</row>
        <row r="45">
          <cell r="B45" t="str">
            <v>ECOKEOVS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</row>
        <row r="46">
          <cell r="B46" t="str">
            <v>EGASWKS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</row>
        <row r="47">
          <cell r="B47" t="str">
            <v>EBIOGAS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</row>
        <row r="48">
          <cell r="B48" t="str">
            <v>EBLASTFUR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</row>
        <row r="49">
          <cell r="B49" t="str">
            <v>EBKB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</row>
        <row r="50">
          <cell r="B50" t="str">
            <v>EREFINER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227127.93024752103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</row>
        <row r="51">
          <cell r="B51" t="str">
            <v>ECOALLIQ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</row>
        <row r="52">
          <cell r="B52" t="str">
            <v>ELNG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</row>
        <row r="53">
          <cell r="B53" t="str">
            <v>EGTL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</row>
        <row r="54">
          <cell r="B54" t="str">
            <v>EPOWERPLT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112190</v>
          </cell>
          <cell r="BL54">
            <v>0</v>
          </cell>
          <cell r="BM54">
            <v>0</v>
          </cell>
        </row>
        <row r="55">
          <cell r="B55" t="str">
            <v>EPUMPST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</row>
        <row r="56">
          <cell r="B56" t="str">
            <v>ENUC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</row>
        <row r="57">
          <cell r="B57" t="str">
            <v>ECHARCOAL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</row>
        <row r="58">
          <cell r="B58" t="str">
            <v>ENONSPEC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</row>
        <row r="59">
          <cell r="B59" t="str">
            <v>DISTLOSS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27690.05056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20124.101680977637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302305.66999999993</v>
          </cell>
          <cell r="BL59">
            <v>0</v>
          </cell>
          <cell r="BM59">
            <v>0</v>
          </cell>
        </row>
        <row r="60">
          <cell r="B60" t="str">
            <v>FINCONS</v>
          </cell>
          <cell r="C60">
            <v>0</v>
          </cell>
          <cell r="D60">
            <v>304566.10906000005</v>
          </cell>
          <cell r="E60">
            <v>0</v>
          </cell>
          <cell r="F60">
            <v>0</v>
          </cell>
          <cell r="G60">
            <v>8952.2999999999993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31327.893142611538</v>
          </cell>
          <cell r="AA60">
            <v>40004.537126939271</v>
          </cell>
          <cell r="AB60">
            <v>0</v>
          </cell>
          <cell r="AC60">
            <v>0</v>
          </cell>
          <cell r="AD60">
            <v>8984.6894583409558</v>
          </cell>
          <cell r="AE60">
            <v>408</v>
          </cell>
          <cell r="AF60">
            <v>90426.934384746419</v>
          </cell>
          <cell r="AG60">
            <v>6183.241213284623</v>
          </cell>
          <cell r="AH60">
            <v>13028.403060999997</v>
          </cell>
          <cell r="AI60">
            <v>0</v>
          </cell>
          <cell r="AJ60">
            <v>4580.7376117979738</v>
          </cell>
          <cell r="AK60">
            <v>8581.5429005000005</v>
          </cell>
          <cell r="AL60">
            <v>0</v>
          </cell>
          <cell r="AM60">
            <v>22002.273545</v>
          </cell>
          <cell r="AN60">
            <v>11560.52121257717</v>
          </cell>
          <cell r="AO60">
            <v>2186218.1312724575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1622968.9853599174</v>
          </cell>
          <cell r="BL60">
            <v>0</v>
          </cell>
          <cell r="BM60">
            <v>0</v>
          </cell>
        </row>
        <row r="61">
          <cell r="B61" t="str">
            <v>TOTIND</v>
          </cell>
          <cell r="C61">
            <v>0</v>
          </cell>
          <cell r="D61">
            <v>304556.95730808901</v>
          </cell>
          <cell r="E61">
            <v>0</v>
          </cell>
          <cell r="F61">
            <v>0</v>
          </cell>
          <cell r="G61">
            <v>8952.2999999999993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3058.411067431171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8332.6254876181192</v>
          </cell>
          <cell r="AG61">
            <v>1868.4886338344202</v>
          </cell>
          <cell r="AH61">
            <v>13028.403060999997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22002.273545</v>
          </cell>
          <cell r="AN61">
            <v>11560.52121257717</v>
          </cell>
          <cell r="AO61">
            <v>108555.98226044678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655561.75236470939</v>
          </cell>
          <cell r="BL61">
            <v>0</v>
          </cell>
          <cell r="BM61">
            <v>0</v>
          </cell>
        </row>
        <row r="62">
          <cell r="B62" t="str">
            <v>IRONSTL</v>
          </cell>
          <cell r="C62">
            <v>0</v>
          </cell>
          <cell r="D62">
            <v>85128.61263263876</v>
          </cell>
          <cell r="E62">
            <v>0</v>
          </cell>
          <cell r="F62">
            <v>0</v>
          </cell>
          <cell r="G62">
            <v>31</v>
          </cell>
          <cell r="H62">
            <v>0</v>
          </cell>
          <cell r="I62">
            <v>0</v>
          </cell>
          <cell r="J62"/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161.38619349451494</v>
          </cell>
          <cell r="AG62">
            <v>517.74023105794322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177585.50391669589</v>
          </cell>
          <cell r="BL62">
            <v>0</v>
          </cell>
          <cell r="BM62">
            <v>0</v>
          </cell>
        </row>
        <row r="63">
          <cell r="B63" t="str">
            <v>CHEMICAL</v>
          </cell>
          <cell r="C63">
            <v>0</v>
          </cell>
          <cell r="D63">
            <v>31596.293823542306</v>
          </cell>
          <cell r="E63">
            <v>0</v>
          </cell>
          <cell r="F63">
            <v>0</v>
          </cell>
          <cell r="G63">
            <v>627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165.19009199999996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107.9536068464179</v>
          </cell>
          <cell r="AG63">
            <v>533.41238161070578</v>
          </cell>
          <cell r="AH63">
            <v>11456.683369999997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100356.43972426002</v>
          </cell>
          <cell r="BL63">
            <v>0</v>
          </cell>
          <cell r="BM63">
            <v>0</v>
          </cell>
        </row>
        <row r="64">
          <cell r="B64" t="str">
            <v>NONFERR</v>
          </cell>
          <cell r="C64">
            <v>0</v>
          </cell>
          <cell r="D64">
            <v>74298.247908041769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100.24058400000004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15.076440398852002</v>
          </cell>
          <cell r="AG64">
            <v>379.02660421335383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38691.123724597928</v>
          </cell>
          <cell r="BL64">
            <v>0</v>
          </cell>
          <cell r="BM64">
            <v>0</v>
          </cell>
        </row>
        <row r="65">
          <cell r="B65" t="str">
            <v>NONMET</v>
          </cell>
          <cell r="C65">
            <v>0</v>
          </cell>
          <cell r="D65">
            <v>65394.865128527032</v>
          </cell>
          <cell r="E65">
            <v>0</v>
          </cell>
          <cell r="F65">
            <v>0</v>
          </cell>
          <cell r="G65">
            <v>538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483.75538159634914</v>
          </cell>
          <cell r="AG65">
            <v>93.233245095932446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61872.344812914387</v>
          </cell>
          <cell r="BL65">
            <v>0</v>
          </cell>
          <cell r="BM65">
            <v>0</v>
          </cell>
        </row>
        <row r="66">
          <cell r="B66" t="str">
            <v>TRANSEQ</v>
          </cell>
          <cell r="C66">
            <v>0</v>
          </cell>
          <cell r="D66">
            <v>61.980761765749257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30775.661990445191</v>
          </cell>
          <cell r="BL66">
            <v>0</v>
          </cell>
          <cell r="BM66">
            <v>0</v>
          </cell>
        </row>
        <row r="67">
          <cell r="B67" t="str">
            <v>MACHINE</v>
          </cell>
          <cell r="C67">
            <v>0</v>
          </cell>
          <cell r="D67">
            <v>541.65577370007679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13.730604999999999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111.27287183310453</v>
          </cell>
          <cell r="AG67">
            <v>13.61359203184958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45741.005556741984</v>
          </cell>
          <cell r="BL67">
            <v>0</v>
          </cell>
          <cell r="BM67">
            <v>0</v>
          </cell>
        </row>
        <row r="68">
          <cell r="B68" t="str">
            <v>MINING</v>
          </cell>
          <cell r="C68">
            <v>0</v>
          </cell>
          <cell r="D68">
            <v>78.583505653190173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9.0050050000000006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1565.1380214273759</v>
          </cell>
          <cell r="AG68">
            <v>92.640459483883305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177.83619335419041</v>
          </cell>
          <cell r="BL68">
            <v>0</v>
          </cell>
          <cell r="BM68">
            <v>0</v>
          </cell>
        </row>
        <row r="69">
          <cell r="B69" t="str">
            <v>FOODPRO</v>
          </cell>
          <cell r="C69">
            <v>0</v>
          </cell>
          <cell r="D69">
            <v>10384.040183945952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59808.855206915265</v>
          </cell>
          <cell r="BL69">
            <v>0</v>
          </cell>
          <cell r="BM69">
            <v>0</v>
          </cell>
        </row>
        <row r="70">
          <cell r="B70" t="str">
            <v>PAPERPRO</v>
          </cell>
          <cell r="C70">
            <v>0</v>
          </cell>
          <cell r="D70">
            <v>13979.404941573332</v>
          </cell>
          <cell r="E70">
            <v>0</v>
          </cell>
          <cell r="F70">
            <v>0</v>
          </cell>
          <cell r="G70">
            <v>533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13.61359203184958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17489.224358665153</v>
          </cell>
          <cell r="BL70">
            <v>0</v>
          </cell>
          <cell r="BM70">
            <v>0</v>
          </cell>
        </row>
        <row r="71">
          <cell r="B71" t="str">
            <v>WOODPRO</v>
          </cell>
          <cell r="C71">
            <v>0</v>
          </cell>
          <cell r="D71">
            <v>183.88641011154414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2795.7735745615005</v>
          </cell>
          <cell r="BL71">
            <v>0</v>
          </cell>
          <cell r="BM71">
            <v>0</v>
          </cell>
        </row>
        <row r="72">
          <cell r="B72" t="str">
            <v>CONSTRUC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478.95472849677429</v>
          </cell>
          <cell r="AG72">
            <v>35.146640290867168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</row>
        <row r="73">
          <cell r="B73" t="str">
            <v>TEXTILES</v>
          </cell>
          <cell r="C73">
            <v>0</v>
          </cell>
          <cell r="D73">
            <v>17536.564012509807</v>
          </cell>
          <cell r="E73">
            <v>0</v>
          </cell>
          <cell r="F73">
            <v>0</v>
          </cell>
          <cell r="G73">
            <v>2650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0.62232799999999977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6.4142356764166504</v>
          </cell>
          <cell r="AG73">
            <v>20.136678417114346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72045.188660093627</v>
          </cell>
          <cell r="BL73">
            <v>0</v>
          </cell>
          <cell r="BM73">
            <v>0</v>
          </cell>
        </row>
        <row r="74">
          <cell r="B74" t="str">
            <v>INONSPEC</v>
          </cell>
          <cell r="C74">
            <v>0</v>
          </cell>
          <cell r="D74">
            <v>5372.8222260794682</v>
          </cell>
          <cell r="E74">
            <v>0</v>
          </cell>
          <cell r="F74">
            <v>0</v>
          </cell>
          <cell r="G74">
            <v>4573.2999999999993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2769.6224534311709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5402.6740078483135</v>
          </cell>
          <cell r="AG74">
            <v>169.92520960092088</v>
          </cell>
          <cell r="AH74">
            <v>1571.7196909999998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22002.273545</v>
          </cell>
          <cell r="AN74">
            <v>11560.52121257717</v>
          </cell>
          <cell r="AO74">
            <v>108555.98226044678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48222.794645464382</v>
          </cell>
          <cell r="BL74">
            <v>0</v>
          </cell>
          <cell r="BM74">
            <v>0</v>
          </cell>
        </row>
        <row r="75">
          <cell r="B75" t="str">
            <v>TOTTRANS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75.60076322200004</v>
          </cell>
          <cell r="AA75">
            <v>40004.537126939271</v>
          </cell>
          <cell r="AB75">
            <v>0</v>
          </cell>
          <cell r="AC75">
            <v>0</v>
          </cell>
          <cell r="AD75">
            <v>8984.6894583409558</v>
          </cell>
          <cell r="AE75">
            <v>0</v>
          </cell>
          <cell r="AF75">
            <v>68899.660348746111</v>
          </cell>
          <cell r="AG75">
            <v>1681.1627293564661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659264.48980806209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34500</v>
          </cell>
          <cell r="BL75">
            <v>0</v>
          </cell>
          <cell r="BM75">
            <v>0</v>
          </cell>
        </row>
        <row r="76">
          <cell r="B76" t="str">
            <v>ROAD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73.175174222000038</v>
          </cell>
          <cell r="AA76">
            <v>40004.537126939271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64586.394645230524</v>
          </cell>
          <cell r="AG76">
            <v>177.33237351304689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583018.3381996518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</row>
        <row r="77">
          <cell r="B77" t="str">
            <v>DOMESAIR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8984.6894583409558</v>
          </cell>
          <cell r="AE77">
            <v>0</v>
          </cell>
          <cell r="AF77">
            <v>0.82975206611570218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</row>
        <row r="78">
          <cell r="B78" t="str">
            <v>RAIL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2.4255890000000004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2892.2757410865688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34500</v>
          </cell>
          <cell r="BL78">
            <v>0</v>
          </cell>
          <cell r="BM78">
            <v>0</v>
          </cell>
        </row>
        <row r="79">
          <cell r="B79" t="str">
            <v>PIPELINE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76246.15160841035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</row>
        <row r="80">
          <cell r="B80" t="str">
            <v>DOMESNAV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1420.1602103628913</v>
          </cell>
          <cell r="AG80">
            <v>1503.8303558434193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</row>
        <row r="81">
          <cell r="B81" t="str">
            <v>TRNONSPE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</row>
        <row r="82">
          <cell r="B82" t="str">
            <v>TOTOTHER</v>
          </cell>
          <cell r="C82">
            <v>0</v>
          </cell>
          <cell r="D82">
            <v>9.1517519110348502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28193.881311958368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408</v>
          </cell>
          <cell r="AF82">
            <v>13194.648548382196</v>
          </cell>
          <cell r="AG82">
            <v>2633.5898500937365</v>
          </cell>
          <cell r="AH82">
            <v>0</v>
          </cell>
          <cell r="AI82">
            <v>0</v>
          </cell>
          <cell r="AJ82">
            <v>4580.7376117979738</v>
          </cell>
          <cell r="AK82">
            <v>8581.5429005000005</v>
          </cell>
          <cell r="AL82">
            <v>0</v>
          </cell>
          <cell r="AM82">
            <v>0</v>
          </cell>
          <cell r="AN82">
            <v>0</v>
          </cell>
          <cell r="AO82">
            <v>407819.8718227722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932907.23299520812</v>
          </cell>
          <cell r="BL82">
            <v>0</v>
          </cell>
          <cell r="BM82">
            <v>0</v>
          </cell>
        </row>
        <row r="83">
          <cell r="B83" t="str">
            <v>RESIDENT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27653.521976958371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230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408514.88759244478</v>
          </cell>
          <cell r="BL83">
            <v>0</v>
          </cell>
          <cell r="BM83">
            <v>0</v>
          </cell>
        </row>
        <row r="84">
          <cell r="B84" t="str">
            <v>COMMPUB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63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135163.34540276334</v>
          </cell>
          <cell r="BL84">
            <v>0</v>
          </cell>
          <cell r="BM84">
            <v>0</v>
          </cell>
        </row>
        <row r="85">
          <cell r="B85" t="str">
            <v>AGRICULT</v>
          </cell>
          <cell r="C85">
            <v>0</v>
          </cell>
          <cell r="D85">
            <v>9.1517519110348502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24.72976000000001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4317.505406109236</v>
          </cell>
          <cell r="AG85">
            <v>42.762849531849589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5914.3575946800001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260276</v>
          </cell>
          <cell r="BL85">
            <v>0</v>
          </cell>
          <cell r="BM85">
            <v>0</v>
          </cell>
        </row>
        <row r="86">
          <cell r="B86" t="str">
            <v>FISHING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</row>
        <row r="87">
          <cell r="B87" t="str">
            <v>ONONSPEC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515.62957499999982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115</v>
          </cell>
          <cell r="AF87">
            <v>8877.1431422729602</v>
          </cell>
          <cell r="AG87">
            <v>2590.827000561887</v>
          </cell>
          <cell r="AH87">
            <v>0</v>
          </cell>
          <cell r="AI87">
            <v>0</v>
          </cell>
          <cell r="AJ87">
            <v>4580.7376117979738</v>
          </cell>
          <cell r="AK87">
            <v>8581.5429005000005</v>
          </cell>
          <cell r="AL87">
            <v>0</v>
          </cell>
          <cell r="AM87">
            <v>0</v>
          </cell>
          <cell r="AN87">
            <v>0</v>
          </cell>
          <cell r="AO87">
            <v>401905.51422809222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128953</v>
          </cell>
          <cell r="BL87">
            <v>0</v>
          </cell>
          <cell r="BM87">
            <v>0</v>
          </cell>
        </row>
        <row r="88">
          <cell r="B88" t="str">
            <v>NONENUSE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1010577.7873811763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</row>
        <row r="89">
          <cell r="B89" t="str">
            <v>NEINTREN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1010577.7873811763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</row>
        <row r="90">
          <cell r="B90" t="str">
            <v>NETRANS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/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</row>
        <row r="91">
          <cell r="B91" t="str">
            <v>NEOTHER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/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</row>
        <row r="92">
          <cell r="B92" t="str">
            <v>NECHEM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</row>
        <row r="93">
          <cell r="B93" t="str">
            <v>ELOUTPUT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56680.83</v>
          </cell>
          <cell r="BA93">
            <v>149013.98000000001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267809.19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2059311.67</v>
          </cell>
          <cell r="BL93">
            <v>0</v>
          </cell>
          <cell r="BM93">
            <v>0</v>
          </cell>
        </row>
        <row r="94">
          <cell r="B94" t="str">
            <v>ELMAINE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56680.83</v>
          </cell>
          <cell r="BA94">
            <v>148633.98000000001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255009.19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1824213.67</v>
          </cell>
          <cell r="BL94">
            <v>0</v>
          </cell>
          <cell r="BM94">
            <v>0</v>
          </cell>
        </row>
        <row r="95">
          <cell r="B95" t="str">
            <v>ELAUTOE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380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12800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235098</v>
          </cell>
          <cell r="BL95">
            <v>0</v>
          </cell>
          <cell r="BM95">
            <v>0</v>
          </cell>
        </row>
        <row r="96">
          <cell r="B96" t="str">
            <v>ELMAINC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</row>
        <row r="97">
          <cell r="B97" t="str">
            <v>ELAUTOC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</row>
        <row r="98">
          <cell r="B98" t="str">
            <v>HEMAINC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</row>
        <row r="99">
          <cell r="B99" t="str">
            <v>HEAUTOC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</row>
        <row r="100">
          <cell r="B100" t="str">
            <v>HEMAINH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</row>
        <row r="101">
          <cell r="B101" t="str">
            <v>HEAUTOH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</row>
        <row r="102">
          <cell r="B102" t="str">
            <v>HEATOUT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</row>
        <row r="103">
          <cell r="B103" t="str">
            <v>MHYDPUMP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</row>
        <row r="104">
          <cell r="B104" t="str">
            <v>AHYDPUMP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</row>
        <row r="105">
          <cell r="B105" t="str">
            <v>VENTED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</row>
        <row r="106">
          <cell r="B106" t="str">
            <v>FLARED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</row>
      </sheetData>
      <sheetData sheetId="75">
        <row r="6">
          <cell r="B6" t="str">
            <v>ANTCOAL</v>
          </cell>
        </row>
      </sheetData>
      <sheetData sheetId="76"/>
      <sheetData sheetId="77"/>
      <sheetData sheetId="78">
        <row r="10">
          <cell r="B10">
            <v>542156.37048078887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matic MM"/>
      <sheetName val="Main Menu"/>
      <sheetName val="Definitions"/>
      <sheetName val="Exceptions"/>
      <sheetName val="Data in physical units"/>
      <sheetName val="Conversion factors"/>
      <sheetName val="Disaggregated Balance"/>
      <sheetName val="Aggregated Balance"/>
      <sheetName val="DPU formulas"/>
      <sheetName val="CF formulas"/>
      <sheetName val="Coal_Table_1"/>
      <sheetName val="Coal_Table_4"/>
      <sheetName val="Gas_Table_1"/>
      <sheetName val="Gas_Table_2a"/>
      <sheetName val="Gas_Table_2b"/>
      <sheetName val="Oil_Table_1"/>
      <sheetName val="Oil_Table_2a"/>
      <sheetName val="Oil_Table_2b"/>
      <sheetName val="Oil_Table_3"/>
      <sheetName val="Ren_Table_1"/>
      <sheetName val="Ren_Table_2"/>
      <sheetName val="Ren_Table_3"/>
      <sheetName val="Ele_Table_1"/>
      <sheetName val="Ele_Table_3"/>
      <sheetName val="Ele_Table_4"/>
      <sheetName val="Ele_Table_6a"/>
      <sheetName val="Ele_Table_6b"/>
      <sheetName val="Ele_Table_6c"/>
      <sheetName val="Ele_Table_6d"/>
    </sheetNames>
    <sheetDataSet>
      <sheetData sheetId="0">
        <row r="6">
          <cell r="D6" t="str">
            <v>India</v>
          </cell>
        </row>
        <row r="9">
          <cell r="D9">
            <v>2009</v>
          </cell>
        </row>
        <row r="77">
          <cell r="C77" t="str">
            <v>Australia</v>
          </cell>
        </row>
        <row r="78">
          <cell r="C78" t="str">
            <v>Austria</v>
          </cell>
        </row>
        <row r="79">
          <cell r="C79" t="str">
            <v>Belgium</v>
          </cell>
        </row>
        <row r="80">
          <cell r="C80" t="str">
            <v>Canada</v>
          </cell>
        </row>
        <row r="81">
          <cell r="C81" t="str">
            <v>Chile</v>
          </cell>
        </row>
        <row r="82">
          <cell r="C82" t="str">
            <v>Czech Republic</v>
          </cell>
        </row>
        <row r="83">
          <cell r="C83" t="str">
            <v>Denmark</v>
          </cell>
        </row>
        <row r="84">
          <cell r="C84" t="str">
            <v>Estonia</v>
          </cell>
        </row>
        <row r="85">
          <cell r="C85" t="str">
            <v>Finland</v>
          </cell>
        </row>
        <row r="86">
          <cell r="C86" t="str">
            <v>France</v>
          </cell>
        </row>
        <row r="87">
          <cell r="C87" t="str">
            <v>Germany</v>
          </cell>
        </row>
        <row r="88">
          <cell r="C88" t="str">
            <v>Greece</v>
          </cell>
        </row>
        <row r="89">
          <cell r="C89" t="str">
            <v>Hungary</v>
          </cell>
        </row>
        <row r="90">
          <cell r="C90" t="str">
            <v>Iceland</v>
          </cell>
        </row>
        <row r="91">
          <cell r="C91" t="str">
            <v>Ireland</v>
          </cell>
        </row>
        <row r="92">
          <cell r="C92" t="str">
            <v>Israel</v>
          </cell>
        </row>
        <row r="93">
          <cell r="C93" t="str">
            <v>Italy</v>
          </cell>
        </row>
        <row r="94">
          <cell r="C94" t="str">
            <v>Japan</v>
          </cell>
        </row>
        <row r="95">
          <cell r="C95" t="str">
            <v>Korea</v>
          </cell>
        </row>
        <row r="96">
          <cell r="C96" t="str">
            <v>Luxembourg</v>
          </cell>
        </row>
        <row r="97">
          <cell r="C97" t="str">
            <v>Mexico</v>
          </cell>
        </row>
        <row r="98">
          <cell r="C98" t="str">
            <v>Netherlands</v>
          </cell>
        </row>
        <row r="99">
          <cell r="C99" t="str">
            <v>New Zealand</v>
          </cell>
        </row>
        <row r="100">
          <cell r="C100" t="str">
            <v>Norway</v>
          </cell>
        </row>
        <row r="101">
          <cell r="C101" t="str">
            <v>Poland</v>
          </cell>
        </row>
        <row r="102">
          <cell r="C102" t="str">
            <v>Portugal</v>
          </cell>
        </row>
        <row r="103">
          <cell r="C103" t="str">
            <v>Slovak Republic</v>
          </cell>
        </row>
        <row r="104">
          <cell r="C104" t="str">
            <v>Slovenia</v>
          </cell>
        </row>
        <row r="105">
          <cell r="C105" t="str">
            <v>Spain</v>
          </cell>
        </row>
        <row r="106">
          <cell r="C106" t="str">
            <v>Sweden</v>
          </cell>
        </row>
        <row r="107">
          <cell r="C107" t="str">
            <v>Switzerland</v>
          </cell>
        </row>
        <row r="108">
          <cell r="C108" t="str">
            <v>Turkey</v>
          </cell>
        </row>
        <row r="109">
          <cell r="C109" t="str">
            <v>United Kingdom</v>
          </cell>
        </row>
        <row r="110">
          <cell r="C110" t="str">
            <v>United States</v>
          </cell>
        </row>
        <row r="111">
          <cell r="C111" t="str">
            <v>Lithuania</v>
          </cell>
        </row>
        <row r="112">
          <cell r="C112" t="str">
            <v>People's Republic of China</v>
          </cell>
        </row>
        <row r="113">
          <cell r="C113" t="str">
            <v>South Africa</v>
          </cell>
        </row>
        <row r="114">
          <cell r="C114" t="str">
            <v>Ukraine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0">
          <cell r="C70" t="str">
            <v>country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erve Position"/>
      <sheetName val="1.1"/>
      <sheetName val="1.2"/>
      <sheetName val="1.3"/>
      <sheetName val="1.4"/>
      <sheetName val="Installed Capacity"/>
      <sheetName val="2.1(new)"/>
      <sheetName val="2.1"/>
      <sheetName val="2.1 Cont."/>
      <sheetName val="2.2"/>
      <sheetName val="2.3"/>
      <sheetName val="2.4"/>
      <sheetName val="2.5"/>
      <sheetName val="2.6"/>
      <sheetName val="Production"/>
      <sheetName val="3.1"/>
      <sheetName val="3.2"/>
      <sheetName val="3.3"/>
      <sheetName val="3.3 (A&amp;B)"/>
      <sheetName val=" 3.4"/>
      <sheetName val="3.5"/>
      <sheetName val="3.6"/>
      <sheetName val="Foreign Trade"/>
      <sheetName val="4.1"/>
      <sheetName val="4.3 Base Table"/>
      <sheetName val="4.2"/>
      <sheetName val="Availability"/>
      <sheetName val="5.1"/>
      <sheetName val="5.2"/>
      <sheetName val="5.3"/>
      <sheetName val="5.4"/>
      <sheetName val="Consumption"/>
      <sheetName val="6.1"/>
      <sheetName val="6.2"/>
      <sheetName val="6.2_Original"/>
      <sheetName val="6.3(MoC)"/>
      <sheetName val="Base table 6.3(MoC)"/>
      <sheetName val="ASI Base Data(Coal)"/>
      <sheetName val="Moving Avg. of Coal"/>
      <sheetName val="Base table 6.3 (ASI)"/>
      <sheetName val="6.3(ASI)"/>
      <sheetName val="6.4"/>
      <sheetName val="Base table-6.4"/>
      <sheetName val="6.5"/>
      <sheetName val="Base tabels-6.6(A) -new"/>
      <sheetName val="6.6 (A) and (b) "/>
      <sheetName val="6.6(c) and (d)"/>
      <sheetName val="6.6(e) , (f), g)"/>
      <sheetName val="Base table for 6.7"/>
      <sheetName val="6.6"/>
      <sheetName val="6.6 conti"/>
      <sheetName val="6.6 conti 1"/>
      <sheetName val="Base Tables for 6.6"/>
      <sheetName val="6.7 new"/>
      <sheetName val="Base table-6.8"/>
      <sheetName val="ASI Base Data(Electricity)"/>
      <sheetName val="Moving Avg. of Electricity"/>
      <sheetName val="6.8(ASI)"/>
      <sheetName val="6.9"/>
      <sheetName val="Domestic Conversion Factors"/>
      <sheetName val="Energy Balance and Sankey"/>
      <sheetName val="6.7"/>
      <sheetName val="7.1_FY-2023-24(F) "/>
      <sheetName val="Bunker Data"/>
      <sheetName val="Data in physical units_1"/>
      <sheetName val="Conversion factors_1"/>
      <sheetName val="Disaggregated Balance_1"/>
      <sheetName val="Aggregated Balance_1"/>
      <sheetName val="7.2_FY-2023-24(F)"/>
      <sheetName val="7.3_FY-2023-24(F)_PJ"/>
      <sheetName val="7.4_FY-2023-24(F) "/>
      <sheetName val="Sankey Diagram(2023-24(F))"/>
      <sheetName val="Energy Balance_2024-25"/>
      <sheetName val="7.5_FY-2024-25(P)"/>
      <sheetName val="Data in physical units_2"/>
      <sheetName val="Conversion factors_2"/>
      <sheetName val="Disaggregated Balance_2"/>
      <sheetName val="Aggregated Balance_2"/>
      <sheetName val="7.6_FY-2024-25(P)"/>
      <sheetName val="7.7_FY-2024-25(P)_PJ"/>
      <sheetName val="7.8_FY-2024-25(P)"/>
      <sheetName val="Sankey Diagram(2024-25(P)"/>
      <sheetName val="Sustainability and Energy"/>
      <sheetName val=" 8.1"/>
      <sheetName val=" 8.2"/>
      <sheetName val="8.3"/>
      <sheetName val="8.4"/>
      <sheetName val="PE of GDP for FY 2024-25"/>
      <sheetName val="FRE of GDP for FY 2024-25"/>
      <sheetName val="FRE of GDP for FY 2023-24"/>
      <sheetName val="Supporting Tables(Ch-8)"/>
      <sheetName val="Annexure I"/>
      <sheetName val="Annexure IV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4">
          <cell r="B4" t="str">
            <v>SHORT NAMES</v>
          </cell>
          <cell r="C4" t="str">
            <v>ANTCOAL</v>
          </cell>
          <cell r="D4" t="str">
            <v>COKCOAL</v>
          </cell>
          <cell r="E4" t="str">
            <v>BITCOAL</v>
          </cell>
          <cell r="F4" t="str">
            <v>SUBCOAL</v>
          </cell>
          <cell r="G4" t="str">
            <v>LIGNITE</v>
          </cell>
          <cell r="H4" t="str">
            <v>PATFUEL</v>
          </cell>
          <cell r="I4" t="str">
            <v>OVENCOKE</v>
          </cell>
          <cell r="J4" t="str">
            <v>GASCOKE</v>
          </cell>
          <cell r="K4" t="str">
            <v>COALTAR</v>
          </cell>
          <cell r="L4" t="str">
            <v>BKB</v>
          </cell>
          <cell r="M4" t="str">
            <v>GASWKSGS</v>
          </cell>
          <cell r="N4" t="str">
            <v>COKEOVGS</v>
          </cell>
          <cell r="O4" t="str">
            <v>BLFURGS</v>
          </cell>
          <cell r="P4" t="str">
            <v>OXYSTGS</v>
          </cell>
          <cell r="Q4" t="str">
            <v>MANGAS</v>
          </cell>
          <cell r="R4" t="str">
            <v>PEAT</v>
          </cell>
          <cell r="S4" t="str">
            <v>CRUDEOIL</v>
          </cell>
          <cell r="T4" t="str">
            <v>NGL</v>
          </cell>
          <cell r="U4" t="str">
            <v>REFFEEDS</v>
          </cell>
          <cell r="V4" t="str">
            <v>ADDITIVE</v>
          </cell>
          <cell r="W4" t="str">
            <v>NONCRUDE</v>
          </cell>
          <cell r="X4" t="str">
            <v>REFINGAS</v>
          </cell>
          <cell r="Y4" t="str">
            <v>ETHANE</v>
          </cell>
          <cell r="Z4" t="str">
            <v>LPG</v>
          </cell>
          <cell r="AA4" t="str">
            <v>MOTORGAS</v>
          </cell>
          <cell r="AB4" t="str">
            <v>AVGAS</v>
          </cell>
          <cell r="AC4" t="str">
            <v>JETGAS</v>
          </cell>
          <cell r="AD4" t="str">
            <v>JETKERO</v>
          </cell>
          <cell r="AE4" t="str">
            <v>OTHKERO</v>
          </cell>
          <cell r="AF4" t="str">
            <v>GASDIES</v>
          </cell>
          <cell r="AG4" t="str">
            <v>RESFUEL</v>
          </cell>
          <cell r="AH4" t="str">
            <v>NAPHTHA</v>
          </cell>
          <cell r="AI4" t="str">
            <v>WHITESP</v>
          </cell>
          <cell r="AJ4" t="str">
            <v>LUBRIC</v>
          </cell>
          <cell r="AK4" t="str">
            <v>BITUMEN</v>
          </cell>
          <cell r="AL4" t="str">
            <v>PARWAX</v>
          </cell>
          <cell r="AM4" t="str">
            <v>PETCOKE</v>
          </cell>
          <cell r="AN4" t="str">
            <v>ONONSPEC</v>
          </cell>
          <cell r="AO4" t="str">
            <v>NATGAS</v>
          </cell>
          <cell r="AP4" t="str">
            <v>INDWASTE</v>
          </cell>
          <cell r="AQ4" t="str">
            <v>MUNWASTER</v>
          </cell>
          <cell r="AR4" t="str">
            <v>MUNWASTEN</v>
          </cell>
          <cell r="AS4" t="str">
            <v>SBIOMASS</v>
          </cell>
          <cell r="AT4" t="str">
            <v>GBIOMASS</v>
          </cell>
          <cell r="AU4" t="str">
            <v>BIOGASOL</v>
          </cell>
          <cell r="AV4" t="str">
            <v>BIODIESEL</v>
          </cell>
          <cell r="AW4" t="str">
            <v>OBIOLIQ</v>
          </cell>
          <cell r="AX4" t="str">
            <v>RENEWNS</v>
          </cell>
          <cell r="AY4" t="str">
            <v>CHARCOAL</v>
          </cell>
          <cell r="AZ4" t="str">
            <v>NUCLEAR</v>
          </cell>
          <cell r="BA4" t="str">
            <v>HYDRO</v>
          </cell>
          <cell r="BB4" t="str">
            <v>GEOTHERM</v>
          </cell>
          <cell r="BC4" t="str">
            <v>SOLARPV</v>
          </cell>
          <cell r="BD4" t="str">
            <v>SOLARTH</v>
          </cell>
          <cell r="BE4" t="str">
            <v>TIDE</v>
          </cell>
          <cell r="BF4" t="str">
            <v>WIND</v>
          </cell>
          <cell r="BG4" t="str">
            <v>HEATPUMP</v>
          </cell>
          <cell r="BH4" t="str">
            <v>BOILER</v>
          </cell>
          <cell r="BI4" t="str">
            <v>CHEMHEAT</v>
          </cell>
          <cell r="BJ4" t="str">
            <v>OTHER</v>
          </cell>
          <cell r="BK4" t="str">
            <v>ELECTR</v>
          </cell>
          <cell r="BL4" t="str">
            <v>HEAT</v>
          </cell>
          <cell r="BM4" t="str">
            <v>HEATNS</v>
          </cell>
        </row>
        <row r="5">
          <cell r="B5" t="str">
            <v>INDPROD</v>
          </cell>
          <cell r="C5">
            <v>0</v>
          </cell>
          <cell r="D5">
            <v>997825.99999999988</v>
          </cell>
          <cell r="E5">
            <v>0</v>
          </cell>
          <cell r="F5">
            <v>0</v>
          </cell>
          <cell r="G5">
            <v>42921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29356.492686348003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12776.939382856999</v>
          </cell>
          <cell r="AA5">
            <v>45080.559574073901</v>
          </cell>
          <cell r="AB5">
            <v>0</v>
          </cell>
          <cell r="AC5">
            <v>0</v>
          </cell>
          <cell r="AD5">
            <v>17124.078880875</v>
          </cell>
          <cell r="AE5">
            <v>983.11192544204096</v>
          </cell>
          <cell r="AF5">
            <v>116600.131495936</v>
          </cell>
          <cell r="AG5">
            <v>10442.221163631999</v>
          </cell>
          <cell r="AH5">
            <v>18274.078490347001</v>
          </cell>
          <cell r="AI5">
            <v>0</v>
          </cell>
          <cell r="AJ5">
            <v>1351.586901786</v>
          </cell>
          <cell r="AK5">
            <v>5239.9738473939997</v>
          </cell>
          <cell r="AL5">
            <v>0</v>
          </cell>
          <cell r="AM5">
            <v>15054.181391506081</v>
          </cell>
          <cell r="AN5">
            <v>33129.19172280647</v>
          </cell>
          <cell r="AO5">
            <v>1411420.7883684619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1734375.082076824</v>
          </cell>
          <cell r="BL5">
            <v>0</v>
          </cell>
          <cell r="BM5">
            <v>0</v>
          </cell>
        </row>
        <row r="6">
          <cell r="B6" t="str">
            <v>OSCOAL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</row>
        <row r="7">
          <cell r="B7" t="str">
            <v>OSNATGAS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</row>
        <row r="8">
          <cell r="B8" t="str">
            <v>OSOIL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</row>
        <row r="9">
          <cell r="B9" t="str">
            <v>OSRENEW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</row>
        <row r="10">
          <cell r="B10" t="str">
            <v>OSNONSPEC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223902.69</v>
          </cell>
          <cell r="BL10">
            <v>0</v>
          </cell>
          <cell r="BM10">
            <v>0</v>
          </cell>
        </row>
        <row r="11">
          <cell r="B11" t="str">
            <v>IMPORTS</v>
          </cell>
          <cell r="C11">
            <v>0</v>
          </cell>
          <cell r="D11">
            <v>264531.36571099999</v>
          </cell>
          <cell r="E11">
            <v>0</v>
          </cell>
          <cell r="F11">
            <v>0</v>
          </cell>
          <cell r="G11">
            <v>52.116931000000001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234261.57957307791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18514.197282000001</v>
          </cell>
          <cell r="AA11">
            <v>717.40101700000014</v>
          </cell>
          <cell r="AB11">
            <v>0</v>
          </cell>
          <cell r="AC11">
            <v>0</v>
          </cell>
          <cell r="AD11">
            <v>2.3500000000000001E-3</v>
          </cell>
          <cell r="AE11">
            <v>0</v>
          </cell>
          <cell r="AF11">
            <v>42.058901000000006</v>
          </cell>
          <cell r="AG11">
            <v>9052.6392720000003</v>
          </cell>
          <cell r="AH11">
            <v>1210.7779389999998</v>
          </cell>
          <cell r="AI11">
            <v>0</v>
          </cell>
          <cell r="AJ11">
            <v>2412.4712880000002</v>
          </cell>
          <cell r="AK11">
            <v>3243.6172710000001</v>
          </cell>
          <cell r="AL11">
            <v>0</v>
          </cell>
          <cell r="AM11">
            <v>10955.784716999999</v>
          </cell>
          <cell r="AN11">
            <v>2543.8749269999971</v>
          </cell>
          <cell r="AO11">
            <v>1231587.1293035906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6147.2330160000001</v>
          </cell>
          <cell r="BL11">
            <v>0</v>
          </cell>
          <cell r="BM11">
            <v>0</v>
          </cell>
        </row>
        <row r="12">
          <cell r="B12" t="str">
            <v>EXPORTS</v>
          </cell>
          <cell r="C12">
            <v>0</v>
          </cell>
          <cell r="D12">
            <v>-1545.3649509999998</v>
          </cell>
          <cell r="E12">
            <v>0</v>
          </cell>
          <cell r="F12">
            <v>0</v>
          </cell>
          <cell r="G12">
            <v>-1.6180889999999999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-525.38200000000006</v>
          </cell>
          <cell r="AA12">
            <v>-13472.477672666999</v>
          </cell>
          <cell r="AB12">
            <v>0</v>
          </cell>
          <cell r="AC12">
            <v>0</v>
          </cell>
          <cell r="AD12">
            <v>-8579.3739019999994</v>
          </cell>
          <cell r="AE12">
            <v>-10.890999999999998</v>
          </cell>
          <cell r="AF12">
            <v>-28204.495859190098</v>
          </cell>
          <cell r="AG12">
            <v>-2102.9561478410001</v>
          </cell>
          <cell r="AH12">
            <v>-5275.2696560000004</v>
          </cell>
          <cell r="AI12">
            <v>0</v>
          </cell>
          <cell r="AJ12">
            <v>-14.8082859868</v>
          </cell>
          <cell r="AK12">
            <v>-17.564695999999998</v>
          </cell>
          <cell r="AL12">
            <v>0</v>
          </cell>
          <cell r="AM12">
            <v>-27.5</v>
          </cell>
          <cell r="AN12">
            <v>-4362.1472876999978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-11295.187793000001</v>
          </cell>
          <cell r="BL12">
            <v>0</v>
          </cell>
          <cell r="BM12">
            <v>0</v>
          </cell>
        </row>
        <row r="13">
          <cell r="B13" t="str">
            <v>MARBUNK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E13">
            <v>0</v>
          </cell>
          <cell r="AF13">
            <v>867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</row>
        <row r="14">
          <cell r="B14" t="str">
            <v>AVBUNK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2057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</row>
        <row r="15">
          <cell r="B15" t="str">
            <v>STOCKCHA</v>
          </cell>
          <cell r="C15">
            <v>0</v>
          </cell>
          <cell r="D15">
            <v>-24330</v>
          </cell>
          <cell r="E15">
            <v>0</v>
          </cell>
          <cell r="F15">
            <v>0</v>
          </cell>
          <cell r="G15">
            <v>-326.99999999999994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</row>
        <row r="16">
          <cell r="B16" t="str">
            <v>DOMSUP</v>
          </cell>
          <cell r="C16">
            <v>0</v>
          </cell>
          <cell r="D16">
            <v>1236482.0007599997</v>
          </cell>
          <cell r="E16">
            <v>0</v>
          </cell>
          <cell r="F16">
            <v>0</v>
          </cell>
          <cell r="G16">
            <v>42644.498841999994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263618.07225942588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30765.754664856999</v>
          </cell>
          <cell r="AA16">
            <v>32325.482918406906</v>
          </cell>
          <cell r="AB16">
            <v>0</v>
          </cell>
          <cell r="AC16">
            <v>0</v>
          </cell>
          <cell r="AD16">
            <v>10601.707328875</v>
          </cell>
          <cell r="AE16">
            <v>972.22092544204099</v>
          </cell>
          <cell r="AF16">
            <v>89304.694537745905</v>
          </cell>
          <cell r="AG16">
            <v>17391.904287791</v>
          </cell>
          <cell r="AH16">
            <v>14209.586773347</v>
          </cell>
          <cell r="AI16">
            <v>0</v>
          </cell>
          <cell r="AJ16">
            <v>3749.2499037992002</v>
          </cell>
          <cell r="AK16">
            <v>8466.0264223940012</v>
          </cell>
          <cell r="AL16">
            <v>0</v>
          </cell>
          <cell r="AM16">
            <v>25982.46610850608</v>
          </cell>
          <cell r="AN16">
            <v>31310.91936210647</v>
          </cell>
          <cell r="AO16">
            <v>2643007.9176720525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1953129.817299824</v>
          </cell>
          <cell r="BL16">
            <v>0</v>
          </cell>
          <cell r="BM16">
            <v>0</v>
          </cell>
        </row>
        <row r="17">
          <cell r="B17" t="str">
            <v>TRANSFER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</row>
        <row r="18">
          <cell r="B18" t="str">
            <v>STATDIFF</v>
          </cell>
          <cell r="C18">
            <v>0</v>
          </cell>
          <cell r="D18">
            <v>1217.1602400003467</v>
          </cell>
          <cell r="E18">
            <v>0</v>
          </cell>
          <cell r="F18">
            <v>0</v>
          </cell>
          <cell r="G18">
            <v>1.5011580000063987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24576.648679320351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-1102.1382694134045</v>
          </cell>
          <cell r="AA18">
            <v>4893.8794937615494</v>
          </cell>
          <cell r="AB18">
            <v>0</v>
          </cell>
          <cell r="AC18">
            <v>0</v>
          </cell>
          <cell r="AD18">
            <v>-2354.6694131100267</v>
          </cell>
          <cell r="AE18">
            <v>-493.14563787005625</v>
          </cell>
          <cell r="AF18">
            <v>1103.3054622540949</v>
          </cell>
          <cell r="AG18">
            <v>-10871.672112177112</v>
          </cell>
          <cell r="AH18">
            <v>-397.52269840700137</v>
          </cell>
          <cell r="AI18">
            <v>0</v>
          </cell>
          <cell r="AJ18">
            <v>337.95474665846587</v>
          </cell>
          <cell r="AK18">
            <v>341.22143460602092</v>
          </cell>
          <cell r="AL18">
            <v>0</v>
          </cell>
          <cell r="AM18">
            <v>-5663.9277855060973</v>
          </cell>
          <cell r="AN18">
            <v>-16614.845928735074</v>
          </cell>
          <cell r="AO18">
            <v>266428.33683136525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-17007.40785385645</v>
          </cell>
          <cell r="BL18">
            <v>0</v>
          </cell>
          <cell r="BM18">
            <v>0</v>
          </cell>
        </row>
        <row r="19">
          <cell r="B19" t="str">
            <v>TOTTRANF</v>
          </cell>
          <cell r="C19">
            <v>0</v>
          </cell>
          <cell r="D19">
            <v>925065.18047100003</v>
          </cell>
          <cell r="E19">
            <v>0</v>
          </cell>
          <cell r="F19">
            <v>0</v>
          </cell>
          <cell r="G19">
            <v>35695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261545.47905400459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0.28792800000000002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1758.5616</v>
          </cell>
          <cell r="AG19">
            <v>207.60881561588647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351811.13567988994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</row>
        <row r="20">
          <cell r="B20" t="str">
            <v>MAINELEC</v>
          </cell>
          <cell r="C20">
            <v>0</v>
          </cell>
          <cell r="D20">
            <v>925065.18047100003</v>
          </cell>
          <cell r="E20">
            <v>0</v>
          </cell>
          <cell r="F20">
            <v>0</v>
          </cell>
          <cell r="G20">
            <v>35695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0.28792800000000002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1758.5616</v>
          </cell>
          <cell r="AG20">
            <v>207.60881561588647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351811.13567988994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</row>
        <row r="21">
          <cell r="B21" t="str">
            <v>AUTOELEC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</row>
        <row r="22">
          <cell r="B22" t="str">
            <v>MAINCHP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</row>
        <row r="23">
          <cell r="B23" t="str">
            <v>AUTOCHP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</row>
        <row r="24">
          <cell r="B24" t="str">
            <v>MAINHEAT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</row>
        <row r="25">
          <cell r="B25" t="str">
            <v>AUTOHEAT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</row>
        <row r="26">
          <cell r="B26" t="str">
            <v>THEAT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</row>
        <row r="27">
          <cell r="B27" t="str">
            <v>TBOILER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</row>
        <row r="28">
          <cell r="B28" t="str">
            <v>TELE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</row>
        <row r="29">
          <cell r="B29" t="str">
            <v>TPATFUEL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</row>
        <row r="30">
          <cell r="B30" t="str">
            <v>TCOKEOVS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</row>
        <row r="31">
          <cell r="B31" t="str">
            <v>TGASWKS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</row>
        <row r="32">
          <cell r="B32" t="str">
            <v>TBLASTFUR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</row>
        <row r="33">
          <cell r="B33" t="str">
            <v>TPETCHEM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</row>
        <row r="34">
          <cell r="B34" t="str">
            <v>TBKB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</row>
        <row r="35">
          <cell r="B35" t="str">
            <v>TREFINER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261545.47905400459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</row>
        <row r="36">
          <cell r="B36" t="str">
            <v>TCOALLIQ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</row>
        <row r="37">
          <cell r="B37" t="str">
            <v>TGTL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</row>
        <row r="38">
          <cell r="B38" t="str">
            <v>TBLENDGAS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</row>
        <row r="39">
          <cell r="B39" t="str">
            <v>TCHARCOAL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</row>
        <row r="40">
          <cell r="B40" t="str">
            <v>TNONSPEC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</row>
        <row r="41">
          <cell r="B41" t="str">
            <v>TOTENGY</v>
          </cell>
          <cell r="C41">
            <v>0</v>
          </cell>
          <cell r="D41">
            <v>0.161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431342.80107105558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106650.45511345629</v>
          </cell>
          <cell r="BL41">
            <v>0</v>
          </cell>
          <cell r="BM41">
            <v>0</v>
          </cell>
        </row>
        <row r="42">
          <cell r="B42" t="str">
            <v>EMINES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</row>
        <row r="43">
          <cell r="B43" t="str">
            <v>EOILGASEX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216198.48688361936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</row>
        <row r="44">
          <cell r="B44" t="str">
            <v>EPATFUEL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</row>
        <row r="45">
          <cell r="B45" t="str">
            <v>ECOKEOVS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</row>
        <row r="46">
          <cell r="B46" t="str">
            <v>EGASWKS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</row>
        <row r="47">
          <cell r="B47" t="str">
            <v>EBIOGAS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</row>
        <row r="48">
          <cell r="B48" t="str">
            <v>EBLASTFUR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</row>
        <row r="49">
          <cell r="B49" t="str">
            <v>EBKB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</row>
        <row r="50">
          <cell r="B50" t="str">
            <v>EREFINER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215144.31418743622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</row>
        <row r="51">
          <cell r="B51" t="str">
            <v>ECOALLIQ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</row>
        <row r="52">
          <cell r="B52" t="str">
            <v>ELNG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</row>
        <row r="53">
          <cell r="B53" t="str">
            <v>EGTL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</row>
        <row r="54">
          <cell r="B54" t="str">
            <v>EPOWERPLT</v>
          </cell>
          <cell r="C54">
            <v>0</v>
          </cell>
          <cell r="D54">
            <v>0.161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106650.45511345629</v>
          </cell>
          <cell r="BL54">
            <v>0</v>
          </cell>
          <cell r="BM54">
            <v>0</v>
          </cell>
        </row>
        <row r="55">
          <cell r="B55" t="str">
            <v>EPUMPST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</row>
        <row r="56">
          <cell r="B56" t="str">
            <v>ENUC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</row>
        <row r="57">
          <cell r="B57" t="str">
            <v>ECHARCOAL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</row>
        <row r="58">
          <cell r="B58" t="str">
            <v>ENONSPEC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</row>
        <row r="59">
          <cell r="B59" t="str">
            <v>DISTLOSS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26649.241884741667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27925.855431266078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288884.96636400209</v>
          </cell>
          <cell r="BL59">
            <v>0</v>
          </cell>
          <cell r="BM59">
            <v>0</v>
          </cell>
        </row>
        <row r="60">
          <cell r="B60" t="str">
            <v>FINCONS</v>
          </cell>
          <cell r="C60">
            <v>0</v>
          </cell>
          <cell r="D60">
            <v>312628.75933736924</v>
          </cell>
          <cell r="E60">
            <v>0</v>
          </cell>
          <cell r="F60">
            <v>0</v>
          </cell>
          <cell r="G60">
            <v>6950.9999999999991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29663.328467443593</v>
          </cell>
          <cell r="AA60">
            <v>37219.362412168455</v>
          </cell>
          <cell r="AB60">
            <v>0</v>
          </cell>
          <cell r="AC60">
            <v>0</v>
          </cell>
          <cell r="AD60">
            <v>8247.0379157649731</v>
          </cell>
          <cell r="AE60">
            <v>479.07528757198475</v>
          </cell>
          <cell r="AF60">
            <v>88649.438399999999</v>
          </cell>
          <cell r="AG60">
            <v>6312.6233599980023</v>
          </cell>
          <cell r="AH60">
            <v>13812.064074939999</v>
          </cell>
          <cell r="AI60">
            <v>0</v>
          </cell>
          <cell r="AJ60">
            <v>4087.204650457666</v>
          </cell>
          <cell r="AK60">
            <v>8807.2478570000221</v>
          </cell>
          <cell r="AL60">
            <v>0</v>
          </cell>
          <cell r="AM60">
            <v>20318.538322999982</v>
          </cell>
          <cell r="AN60">
            <v>14696.073433371395</v>
          </cell>
          <cell r="AO60">
            <v>2098356.462321206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1540586.9879685091</v>
          </cell>
          <cell r="BL60">
            <v>0</v>
          </cell>
          <cell r="BM60">
            <v>0</v>
          </cell>
        </row>
        <row r="61">
          <cell r="B61" t="str">
            <v>TOTIND</v>
          </cell>
          <cell r="C61">
            <v>0</v>
          </cell>
          <cell r="D61">
            <v>312628.75933736924</v>
          </cell>
          <cell r="E61">
            <v>0</v>
          </cell>
          <cell r="F61">
            <v>0</v>
          </cell>
          <cell r="G61">
            <v>6950.9999999999991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3139.8748956791505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7791.2113000000008</v>
          </cell>
          <cell r="AG61">
            <v>1566.1605738618673</v>
          </cell>
          <cell r="AH61">
            <v>13812.064074939999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20318.538322999982</v>
          </cell>
          <cell r="AN61">
            <v>14696.073433371395</v>
          </cell>
          <cell r="AO61">
            <v>56454.930199646988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640625.91272933874</v>
          </cell>
          <cell r="BL61">
            <v>0</v>
          </cell>
          <cell r="BM61">
            <v>0</v>
          </cell>
        </row>
        <row r="62">
          <cell r="B62" t="str">
            <v>IRONSTL</v>
          </cell>
          <cell r="C62">
            <v>0</v>
          </cell>
          <cell r="D62">
            <v>79009.405635524206</v>
          </cell>
          <cell r="E62">
            <v>0</v>
          </cell>
          <cell r="F62">
            <v>0</v>
          </cell>
          <cell r="G62">
            <v>86</v>
          </cell>
          <cell r="H62">
            <v>0</v>
          </cell>
          <cell r="I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179.8</v>
          </cell>
          <cell r="AG62">
            <v>557.1420018852649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172797.42105808627</v>
          </cell>
          <cell r="BL62">
            <v>0</v>
          </cell>
          <cell r="BM62">
            <v>0</v>
          </cell>
        </row>
        <row r="63">
          <cell r="B63" t="str">
            <v>CHEMICAL</v>
          </cell>
          <cell r="C63">
            <v>0</v>
          </cell>
          <cell r="D63">
            <v>33089.356551686695</v>
          </cell>
          <cell r="E63">
            <v>0</v>
          </cell>
          <cell r="F63">
            <v>0</v>
          </cell>
          <cell r="G63">
            <v>140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170.08278899999976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100.9</v>
          </cell>
          <cell r="AG63">
            <v>408.07819395049876</v>
          </cell>
          <cell r="AH63">
            <v>10424.31116994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98955.328968888687</v>
          </cell>
          <cell r="BL63">
            <v>0</v>
          </cell>
          <cell r="BM63">
            <v>0</v>
          </cell>
        </row>
        <row r="64">
          <cell r="B64" t="str">
            <v>NONFERR</v>
          </cell>
          <cell r="C64">
            <v>0</v>
          </cell>
          <cell r="D64">
            <v>77879.226962520275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66.687276000000011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19.5</v>
          </cell>
          <cell r="AG64">
            <v>233.22487897448207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36508.198929391176</v>
          </cell>
          <cell r="BL64">
            <v>0</v>
          </cell>
          <cell r="BM64">
            <v>0</v>
          </cell>
        </row>
        <row r="65">
          <cell r="B65" t="str">
            <v>NONMET</v>
          </cell>
          <cell r="C65">
            <v>0</v>
          </cell>
          <cell r="D65">
            <v>71628.840500488397</v>
          </cell>
          <cell r="E65">
            <v>0</v>
          </cell>
          <cell r="F65">
            <v>0</v>
          </cell>
          <cell r="G65">
            <v>569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540.1</v>
          </cell>
          <cell r="AG65">
            <v>91.198821890828867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59390.255261407969</v>
          </cell>
          <cell r="BL65">
            <v>0</v>
          </cell>
          <cell r="BM65">
            <v>0</v>
          </cell>
        </row>
        <row r="66">
          <cell r="B66" t="str">
            <v>TRANSEQ</v>
          </cell>
          <cell r="C66">
            <v>0</v>
          </cell>
          <cell r="D66">
            <v>81.66290096416779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30725.048833319332</v>
          </cell>
          <cell r="BL66">
            <v>0</v>
          </cell>
          <cell r="BM66">
            <v>0</v>
          </cell>
        </row>
        <row r="67">
          <cell r="B67" t="str">
            <v>MACHINE</v>
          </cell>
          <cell r="C67">
            <v>0</v>
          </cell>
          <cell r="D67">
            <v>668.28071922120648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15.765121999999998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96.3</v>
          </cell>
          <cell r="AG67">
            <v>14.612022951841904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44053.175664739741</v>
          </cell>
          <cell r="BL67">
            <v>0</v>
          </cell>
          <cell r="BM67">
            <v>0</v>
          </cell>
        </row>
        <row r="68">
          <cell r="B68" t="str">
            <v>MINING</v>
          </cell>
          <cell r="C68">
            <v>0</v>
          </cell>
          <cell r="D68">
            <v>94.075261344180021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4.8815799999999996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1338.8</v>
          </cell>
          <cell r="AG68">
            <v>114.94386171335377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163.86070502185032</v>
          </cell>
          <cell r="BL68">
            <v>0</v>
          </cell>
          <cell r="BM68">
            <v>0</v>
          </cell>
        </row>
        <row r="69">
          <cell r="B69" t="str">
            <v>FOODPRO</v>
          </cell>
          <cell r="C69">
            <v>0</v>
          </cell>
          <cell r="D69">
            <v>10702.469110056847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58138.898634867241</v>
          </cell>
          <cell r="BL69">
            <v>0</v>
          </cell>
          <cell r="BM69">
            <v>0</v>
          </cell>
        </row>
        <row r="70">
          <cell r="B70" t="str">
            <v>PAPERPRO</v>
          </cell>
          <cell r="C70">
            <v>0</v>
          </cell>
          <cell r="D70">
            <v>14619.866013915251</v>
          </cell>
          <cell r="E70">
            <v>0</v>
          </cell>
          <cell r="F70">
            <v>0</v>
          </cell>
          <cell r="G70">
            <v>1039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17271.036656059361</v>
          </cell>
          <cell r="BL70">
            <v>0</v>
          </cell>
          <cell r="BM70">
            <v>0</v>
          </cell>
        </row>
        <row r="71">
          <cell r="B71" t="str">
            <v>WOODPRO</v>
          </cell>
          <cell r="C71">
            <v>0</v>
          </cell>
          <cell r="D71">
            <v>184.04362668305251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2696.94881801365</v>
          </cell>
          <cell r="BL71">
            <v>0</v>
          </cell>
          <cell r="BM71">
            <v>0</v>
          </cell>
        </row>
        <row r="72">
          <cell r="B72" t="str">
            <v>CONSTRUC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412.70000000000005</v>
          </cell>
          <cell r="AG72">
            <v>22.34436942192081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</row>
        <row r="73">
          <cell r="B73" t="str">
            <v>TEXTILES</v>
          </cell>
          <cell r="C73">
            <v>0</v>
          </cell>
          <cell r="D73">
            <v>19102.71811571547</v>
          </cell>
          <cell r="E73">
            <v>0</v>
          </cell>
          <cell r="F73">
            <v>0</v>
          </cell>
          <cell r="G73">
            <v>994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1.5701590000000001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7</v>
          </cell>
          <cell r="AG73">
            <v>18.711755452801228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74162.740667294202</v>
          </cell>
          <cell r="BL73">
            <v>0</v>
          </cell>
          <cell r="BM73">
            <v>0</v>
          </cell>
        </row>
        <row r="74">
          <cell r="B74" t="str">
            <v>INONSPEC</v>
          </cell>
          <cell r="C74">
            <v>0</v>
          </cell>
          <cell r="D74">
            <v>5568.8139392493886</v>
          </cell>
          <cell r="E74">
            <v>0</v>
          </cell>
          <cell r="F74">
            <v>0</v>
          </cell>
          <cell r="G74">
            <v>4122.9999999999991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2880.887969679151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5096.1113000000005</v>
          </cell>
          <cell r="AG74">
            <v>105.90466762087485</v>
          </cell>
          <cell r="AH74">
            <v>3387.7529049999998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20318.538322999982</v>
          </cell>
          <cell r="AN74">
            <v>14696.073433371395</v>
          </cell>
          <cell r="AO74">
            <v>56454.930199646988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45762.998532249301</v>
          </cell>
          <cell r="BL74">
            <v>0</v>
          </cell>
          <cell r="BM74">
            <v>0</v>
          </cell>
        </row>
        <row r="75">
          <cell r="B75" t="str">
            <v>TOTTRANS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89.451697569000032</v>
          </cell>
          <cell r="AA75">
            <v>37219.362412168455</v>
          </cell>
          <cell r="AB75">
            <v>0</v>
          </cell>
          <cell r="AC75">
            <v>0</v>
          </cell>
          <cell r="AD75">
            <v>8247.0379157649731</v>
          </cell>
          <cell r="AE75">
            <v>0</v>
          </cell>
          <cell r="AF75">
            <v>68377.825700000001</v>
          </cell>
          <cell r="AG75">
            <v>1484.1363007501734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597048.86078112572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33917.669239999996</v>
          </cell>
          <cell r="BL75">
            <v>0</v>
          </cell>
          <cell r="BM75">
            <v>0</v>
          </cell>
        </row>
        <row r="76">
          <cell r="B76" t="str">
            <v>ROAD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88.269007569000038</v>
          </cell>
          <cell r="AA76">
            <v>37219.362412168455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63850.607800000005</v>
          </cell>
          <cell r="AG76">
            <v>173.74473275230235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522595.68255057331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</row>
        <row r="77">
          <cell r="B77" t="str">
            <v>DOMESAIR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8247.0379157649731</v>
          </cell>
          <cell r="AE77">
            <v>0</v>
          </cell>
          <cell r="AF77">
            <v>1.2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</row>
        <row r="78">
          <cell r="B78" t="str">
            <v>RAIL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1.18269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3119.8371000000002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33917.669239999996</v>
          </cell>
          <cell r="BL78">
            <v>0</v>
          </cell>
          <cell r="BM78">
            <v>0</v>
          </cell>
        </row>
        <row r="79">
          <cell r="B79" t="str">
            <v>PIPELINE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74453.178230552352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</row>
        <row r="80">
          <cell r="B80" t="str">
            <v>DOMESNAV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1406.1808000000001</v>
          </cell>
          <cell r="AG80">
            <v>1310.3915679978711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</row>
        <row r="81">
          <cell r="B81" t="str">
            <v>TRNONSPE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</row>
        <row r="82">
          <cell r="B82" t="str">
            <v>TOTOTHER</v>
          </cell>
          <cell r="C82">
            <v>0</v>
          </cell>
          <cell r="D82">
            <v>5.0601916308531472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26434.001874195441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479.07528757198475</v>
          </cell>
          <cell r="AF82">
            <v>12480.401400000001</v>
          </cell>
          <cell r="AG82">
            <v>3262.3264853859619</v>
          </cell>
          <cell r="AH82">
            <v>0</v>
          </cell>
          <cell r="AI82">
            <v>0</v>
          </cell>
          <cell r="AJ82">
            <v>4087.204650457666</v>
          </cell>
          <cell r="AK82">
            <v>8807.2478570000221</v>
          </cell>
          <cell r="AL82">
            <v>0</v>
          </cell>
          <cell r="AM82">
            <v>0</v>
          </cell>
          <cell r="AN82">
            <v>0</v>
          </cell>
          <cell r="AO82">
            <v>430454.46162812924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866043.40599917038</v>
          </cell>
          <cell r="BL82">
            <v>0</v>
          </cell>
          <cell r="BM82">
            <v>0</v>
          </cell>
        </row>
        <row r="83">
          <cell r="B83" t="str">
            <v>RESIDENT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26207.423904155443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298.42725554319134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369059.49704861024</v>
          </cell>
          <cell r="BL83">
            <v>0</v>
          </cell>
          <cell r="BM83">
            <v>0</v>
          </cell>
        </row>
        <row r="84">
          <cell r="B84" t="str">
            <v>COMMPUB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62.241971522957122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128623.19978626059</v>
          </cell>
          <cell r="BL84">
            <v>0</v>
          </cell>
          <cell r="BM84">
            <v>0</v>
          </cell>
        </row>
        <row r="85">
          <cell r="B85" t="str">
            <v>AGRICULT</v>
          </cell>
          <cell r="C85">
            <v>0</v>
          </cell>
          <cell r="D85">
            <v>5.0601916308531472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26.499566999999999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4222.8847999999998</v>
          </cell>
          <cell r="AG85">
            <v>34.591251904259401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5490.3427480199998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275484.9550784711</v>
          </cell>
          <cell r="BL85">
            <v>0</v>
          </cell>
          <cell r="BM85">
            <v>0</v>
          </cell>
        </row>
        <row r="86">
          <cell r="B86" t="str">
            <v>FISHING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</row>
        <row r="87">
          <cell r="B87" t="str">
            <v>ONONSPEC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200.07840304000001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118.40606050583634</v>
          </cell>
          <cell r="AF87">
            <v>8257.5166000000008</v>
          </cell>
          <cell r="AG87">
            <v>3227.7352334817024</v>
          </cell>
          <cell r="AH87">
            <v>0</v>
          </cell>
          <cell r="AI87">
            <v>0</v>
          </cell>
          <cell r="AJ87">
            <v>4087.204650457666</v>
          </cell>
          <cell r="AK87">
            <v>8807.2478570000221</v>
          </cell>
          <cell r="AL87">
            <v>0</v>
          </cell>
          <cell r="AM87">
            <v>0</v>
          </cell>
          <cell r="AN87">
            <v>0</v>
          </cell>
          <cell r="AO87">
            <v>424964.11888010922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92875.754085828405</v>
          </cell>
          <cell r="BL87">
            <v>0</v>
          </cell>
          <cell r="BM87">
            <v>0</v>
          </cell>
        </row>
        <row r="88">
          <cell r="B88" t="str">
            <v>NONENUSE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1014398.2097123043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</row>
        <row r="89">
          <cell r="B89" t="str">
            <v>NEINTREN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1014398.2097123043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</row>
        <row r="90">
          <cell r="B90" t="str">
            <v>NETRANS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</row>
        <row r="91">
          <cell r="B91" t="str">
            <v>NEOTHER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</row>
        <row r="92">
          <cell r="B92" t="str">
            <v>NECHEM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</row>
        <row r="93">
          <cell r="B93" t="str">
            <v>ELOUTPUT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47937.41</v>
          </cell>
          <cell r="BA93">
            <v>134327.49000000002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234535.632076824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1958277.772076824</v>
          </cell>
          <cell r="BL93">
            <v>0</v>
          </cell>
          <cell r="BM93">
            <v>0</v>
          </cell>
        </row>
        <row r="94">
          <cell r="B94" t="str">
            <v>ELMAINE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47937.41</v>
          </cell>
          <cell r="BA94">
            <v>134053.92000000001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225834.822076824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1734375.082076824</v>
          </cell>
          <cell r="BL94">
            <v>0</v>
          </cell>
          <cell r="BM94">
            <v>0</v>
          </cell>
        </row>
        <row r="95">
          <cell r="B95" t="str">
            <v>ELAUTOE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273.57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8700.81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223902.69</v>
          </cell>
          <cell r="BL95">
            <v>0</v>
          </cell>
          <cell r="BM95">
            <v>0</v>
          </cell>
        </row>
        <row r="96">
          <cell r="B96" t="str">
            <v>ELMAINC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</row>
        <row r="97">
          <cell r="B97" t="str">
            <v>ELAUTOC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</row>
        <row r="98">
          <cell r="B98" t="str">
            <v>HEMAINC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</row>
        <row r="99">
          <cell r="B99" t="str">
            <v>HEAUTOC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</row>
        <row r="100">
          <cell r="B100" t="str">
            <v>HEMAINH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</row>
        <row r="101">
          <cell r="B101" t="str">
            <v>HEAUTOH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</row>
        <row r="102">
          <cell r="B102" t="str">
            <v>HEATOUT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</row>
        <row r="103">
          <cell r="B103" t="str">
            <v>MHYDPUMP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</row>
        <row r="104">
          <cell r="B104" t="str">
            <v>AHYDPUMP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</row>
        <row r="105">
          <cell r="B105" t="str">
            <v>VENTED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</row>
        <row r="106">
          <cell r="B106" t="str">
            <v>FLARED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</row>
      </sheetData>
      <sheetData sheetId="65">
        <row r="5">
          <cell r="B5" t="str">
            <v>SHORT NAME</v>
          </cell>
          <cell r="C5" t="str">
            <v>NAVERAGE</v>
          </cell>
          <cell r="D5" t="str">
            <v>NINDPROD</v>
          </cell>
          <cell r="E5" t="str">
            <v>NOSOURCES</v>
          </cell>
          <cell r="F5" t="str">
            <v>NIMPORTS</v>
          </cell>
          <cell r="G5" t="str">
            <v>NEXPORTS</v>
          </cell>
          <cell r="H5" t="str">
            <v>NCOKEOVS</v>
          </cell>
          <cell r="I5" t="str">
            <v>NBLAST</v>
          </cell>
          <cell r="J5" t="str">
            <v>NMAIN</v>
          </cell>
          <cell r="K5" t="str">
            <v>NAUTOELEC</v>
          </cell>
          <cell r="L5" t="str">
            <v>NMAINCHP</v>
          </cell>
          <cell r="M5" t="str">
            <v>NAUTOCHP</v>
          </cell>
          <cell r="N5" t="str">
            <v>NMAINHEAT</v>
          </cell>
          <cell r="O5" t="str">
            <v>NAUTOHEAT</v>
          </cell>
          <cell r="P5" t="str">
            <v>NIND</v>
          </cell>
          <cell r="Q5" t="str">
            <v>NOTHER</v>
          </cell>
        </row>
        <row r="6">
          <cell r="B6" t="str">
            <v>ANTCOAL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4">
          <cell r="B4" t="str">
            <v>SHORT NAMES</v>
          </cell>
          <cell r="C4" t="str">
            <v>ANTCOAL</v>
          </cell>
          <cell r="D4" t="str">
            <v>COKCOAL</v>
          </cell>
          <cell r="E4" t="str">
            <v>BITCOAL</v>
          </cell>
          <cell r="F4" t="str">
            <v>SUBCOAL</v>
          </cell>
          <cell r="G4" t="str">
            <v>LIGNITE</v>
          </cell>
          <cell r="H4" t="str">
            <v>PATFUEL</v>
          </cell>
          <cell r="I4" t="str">
            <v>OVENCOKE</v>
          </cell>
          <cell r="J4" t="str">
            <v>GASCOKE</v>
          </cell>
          <cell r="K4" t="str">
            <v>COALTAR</v>
          </cell>
          <cell r="L4" t="str">
            <v>BKB</v>
          </cell>
          <cell r="M4" t="str">
            <v>GASWKSGS</v>
          </cell>
          <cell r="N4" t="str">
            <v>COKEOVGS</v>
          </cell>
          <cell r="O4" t="str">
            <v>BLFURGS</v>
          </cell>
          <cell r="P4" t="str">
            <v>OXYSTGS</v>
          </cell>
          <cell r="Q4" t="str">
            <v>MANGAS</v>
          </cell>
          <cell r="R4" t="str">
            <v>PEAT</v>
          </cell>
          <cell r="S4" t="str">
            <v>CRUDEOIL</v>
          </cell>
          <cell r="T4" t="str">
            <v>NGL</v>
          </cell>
          <cell r="U4" t="str">
            <v>REFFEEDS</v>
          </cell>
          <cell r="V4" t="str">
            <v>ADDITIVE</v>
          </cell>
          <cell r="W4" t="str">
            <v>NONCRUDE</v>
          </cell>
          <cell r="X4" t="str">
            <v>REFINGAS</v>
          </cell>
          <cell r="Y4" t="str">
            <v>ETHANE</v>
          </cell>
          <cell r="Z4" t="str">
            <v>LPG</v>
          </cell>
          <cell r="AA4" t="str">
            <v>MOTORGAS</v>
          </cell>
          <cell r="AB4" t="str">
            <v>AVGAS</v>
          </cell>
          <cell r="AC4" t="str">
            <v>JETGAS</v>
          </cell>
          <cell r="AD4" t="str">
            <v>JETKERO</v>
          </cell>
          <cell r="AE4" t="str">
            <v>OTHKERO</v>
          </cell>
          <cell r="AF4" t="str">
            <v>GASDIES</v>
          </cell>
          <cell r="AG4" t="str">
            <v>RESFUEL</v>
          </cell>
          <cell r="AH4" t="str">
            <v>NAPHTHA</v>
          </cell>
          <cell r="AI4" t="str">
            <v>WHITESP</v>
          </cell>
          <cell r="AJ4" t="str">
            <v>LUBRIC</v>
          </cell>
          <cell r="AK4" t="str">
            <v>BITUMEN</v>
          </cell>
          <cell r="AL4" t="str">
            <v>PARWAX</v>
          </cell>
          <cell r="AM4" t="str">
            <v>PETCOKE</v>
          </cell>
          <cell r="AN4" t="str">
            <v>ONONSPEC</v>
          </cell>
          <cell r="AO4" t="str">
            <v>NATGAS</v>
          </cell>
          <cell r="AP4" t="str">
            <v>INDWASTE</v>
          </cell>
          <cell r="AQ4" t="str">
            <v>MUNWASTER</v>
          </cell>
          <cell r="AR4" t="str">
            <v>MUNWASTEN</v>
          </cell>
          <cell r="AS4" t="str">
            <v>SBIOMASS</v>
          </cell>
          <cell r="AT4" t="str">
            <v>GBIOMASS</v>
          </cell>
          <cell r="AU4" t="str">
            <v>BIOGASOL</v>
          </cell>
          <cell r="AV4" t="str">
            <v>BIODIESEL</v>
          </cell>
          <cell r="AW4" t="str">
            <v>OBIOLIQ</v>
          </cell>
          <cell r="AX4" t="str">
            <v>RENEWNS</v>
          </cell>
          <cell r="AY4" t="str">
            <v>CHARCOAL</v>
          </cell>
          <cell r="AZ4" t="str">
            <v>NUCLEAR</v>
          </cell>
          <cell r="BA4" t="str">
            <v>HYDRO</v>
          </cell>
          <cell r="BB4" t="str">
            <v>GEOTHERM</v>
          </cell>
          <cell r="BC4" t="str">
            <v>SOLARPV</v>
          </cell>
          <cell r="BD4" t="str">
            <v>SOLARTH</v>
          </cell>
          <cell r="BE4" t="str">
            <v>TIDE</v>
          </cell>
          <cell r="BF4" t="str">
            <v>WIND</v>
          </cell>
          <cell r="BG4" t="str">
            <v>HEATPUMP</v>
          </cell>
          <cell r="BH4" t="str">
            <v>BOILER</v>
          </cell>
          <cell r="BI4" t="str">
            <v>CHEMHEAT</v>
          </cell>
          <cell r="BJ4" t="str">
            <v>OTHER</v>
          </cell>
          <cell r="BK4" t="str">
            <v>ELECTR</v>
          </cell>
          <cell r="BL4" t="str">
            <v>HEAT</v>
          </cell>
          <cell r="BM4" t="str">
            <v>HEATNS</v>
          </cell>
        </row>
        <row r="5">
          <cell r="B5" t="str">
            <v>INDPROD</v>
          </cell>
          <cell r="C5">
            <v>0</v>
          </cell>
          <cell r="D5">
            <v>1047522.607546</v>
          </cell>
          <cell r="E5">
            <v>0</v>
          </cell>
          <cell r="F5">
            <v>0</v>
          </cell>
          <cell r="G5">
            <v>45133.498154000001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28703.544176097799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12787.802160320001</v>
          </cell>
          <cell r="AA5">
            <v>48264.588936806627</v>
          </cell>
          <cell r="AB5">
            <v>0</v>
          </cell>
          <cell r="AC5">
            <v>0</v>
          </cell>
          <cell r="AD5">
            <v>17754.527740008005</v>
          </cell>
          <cell r="AE5">
            <v>1008.486442553</v>
          </cell>
          <cell r="AF5">
            <v>118852.962782061</v>
          </cell>
          <cell r="AG5">
            <v>10858.739431840995</v>
          </cell>
          <cell r="AH5">
            <v>17924.407373656002</v>
          </cell>
          <cell r="AI5">
            <v>0</v>
          </cell>
          <cell r="AJ5">
            <v>1299.6821793390002</v>
          </cell>
          <cell r="AK5">
            <v>5303.3462334439992</v>
          </cell>
          <cell r="AL5">
            <v>0</v>
          </cell>
          <cell r="AM5">
            <v>14963.43123739771</v>
          </cell>
          <cell r="AN5">
            <v>34752.674135368841</v>
          </cell>
          <cell r="AO5">
            <v>1398720.85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1824213.67</v>
          </cell>
          <cell r="BL5">
            <v>0</v>
          </cell>
          <cell r="BM5">
            <v>0</v>
          </cell>
        </row>
        <row r="6">
          <cell r="B6" t="str">
            <v>OSCOAL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</row>
        <row r="7">
          <cell r="B7" t="str">
            <v>OSNATGAS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</row>
        <row r="8">
          <cell r="B8" t="str">
            <v>OSOIL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</row>
        <row r="9">
          <cell r="B9" t="str">
            <v>OSRENEW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</row>
        <row r="10">
          <cell r="B10" t="str">
            <v>OSNONSPEC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235098</v>
          </cell>
          <cell r="BL10">
            <v>0</v>
          </cell>
          <cell r="BM10">
            <v>0</v>
          </cell>
        </row>
        <row r="11">
          <cell r="B11" t="str">
            <v>IMPORTS</v>
          </cell>
          <cell r="C11">
            <v>0</v>
          </cell>
          <cell r="D11">
            <v>243622.31994300001</v>
          </cell>
          <cell r="E11">
            <v>0</v>
          </cell>
          <cell r="F11">
            <v>0</v>
          </cell>
          <cell r="G11">
            <v>140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243224.97136204902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20666.855391000001</v>
          </cell>
          <cell r="AA11">
            <v>234.58347900000001</v>
          </cell>
          <cell r="AB11">
            <v>0</v>
          </cell>
          <cell r="AC11">
            <v>0</v>
          </cell>
          <cell r="AD11">
            <v>1.4612E-2</v>
          </cell>
          <cell r="AE11">
            <v>0</v>
          </cell>
          <cell r="AF11">
            <v>41.94735</v>
          </cell>
          <cell r="AG11">
            <v>7673.9762840000003</v>
          </cell>
          <cell r="AH11">
            <v>940.69664599999999</v>
          </cell>
          <cell r="AI11">
            <v>0</v>
          </cell>
          <cell r="AJ11">
            <v>2864.1178110000001</v>
          </cell>
          <cell r="AK11">
            <v>2899.9153310000002</v>
          </cell>
          <cell r="AL11">
            <v>0</v>
          </cell>
          <cell r="AM11">
            <v>13152.580266999999</v>
          </cell>
          <cell r="AN11">
            <v>2428.330621000001</v>
          </cell>
          <cell r="AO11">
            <v>1383626.0372339454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7457.24</v>
          </cell>
          <cell r="BL11">
            <v>0</v>
          </cell>
          <cell r="BM11">
            <v>0</v>
          </cell>
        </row>
        <row r="12">
          <cell r="B12" t="str">
            <v>EXPORTS</v>
          </cell>
          <cell r="C12">
            <v>0</v>
          </cell>
          <cell r="D12">
            <v>-1914.173849</v>
          </cell>
          <cell r="E12">
            <v>0</v>
          </cell>
          <cell r="F12">
            <v>0</v>
          </cell>
          <cell r="G12">
            <v>-20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-551.18563799999993</v>
          </cell>
          <cell r="AA12">
            <v>-15830.4789225684</v>
          </cell>
          <cell r="AB12">
            <v>0</v>
          </cell>
          <cell r="AC12">
            <v>0</v>
          </cell>
          <cell r="AD12">
            <v>-8553.9555240000009</v>
          </cell>
          <cell r="AE12">
            <v>-11.961593000000001</v>
          </cell>
          <cell r="AF12">
            <v>-28027.261155991702</v>
          </cell>
          <cell r="AG12">
            <v>-2413.1793500000003</v>
          </cell>
          <cell r="AH12">
            <v>-5168.9983050000001</v>
          </cell>
          <cell r="AI12">
            <v>0</v>
          </cell>
          <cell r="AJ12">
            <v>-17.049557995100002</v>
          </cell>
          <cell r="AK12">
            <v>-23.067804000000002</v>
          </cell>
          <cell r="AL12">
            <v>0</v>
          </cell>
          <cell r="AM12">
            <v>-692.29319999999996</v>
          </cell>
          <cell r="AN12">
            <v>-3786.2591122690064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-10620.78</v>
          </cell>
          <cell r="BL12">
            <v>0</v>
          </cell>
          <cell r="BM12">
            <v>0</v>
          </cell>
        </row>
        <row r="13">
          <cell r="B13" t="str">
            <v>MARBUNK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974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</row>
        <row r="14">
          <cell r="B14" t="str">
            <v>AVBUNK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2303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</row>
        <row r="15">
          <cell r="B15" t="str">
            <v>STOCKCHA</v>
          </cell>
          <cell r="C15">
            <v>0</v>
          </cell>
          <cell r="D15">
            <v>-22141</v>
          </cell>
          <cell r="E15">
            <v>0</v>
          </cell>
          <cell r="F15">
            <v>0</v>
          </cell>
          <cell r="G15">
            <v>-697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</row>
        <row r="16">
          <cell r="B16" t="str">
            <v>DOMSUP</v>
          </cell>
          <cell r="C16">
            <v>0</v>
          </cell>
          <cell r="D16">
            <v>1267089.7536400002</v>
          </cell>
          <cell r="E16">
            <v>0</v>
          </cell>
          <cell r="F16">
            <v>0</v>
          </cell>
          <cell r="G16">
            <v>44556.498154000001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271928.51553814684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32903.471913319998</v>
          </cell>
          <cell r="AA16">
            <v>32668.693493238228</v>
          </cell>
          <cell r="AB16">
            <v>0</v>
          </cell>
          <cell r="AC16">
            <v>0</v>
          </cell>
          <cell r="AD16">
            <v>11503.586828008003</v>
          </cell>
          <cell r="AE16">
            <v>996.52484955299997</v>
          </cell>
          <cell r="AF16">
            <v>91841.648976069308</v>
          </cell>
          <cell r="AG16">
            <v>16119.536365840997</v>
          </cell>
          <cell r="AH16">
            <v>13696.105714656002</v>
          </cell>
          <cell r="AI16">
            <v>0</v>
          </cell>
          <cell r="AJ16">
            <v>4146.7504323438998</v>
          </cell>
          <cell r="AK16">
            <v>8180.1937604439991</v>
          </cell>
          <cell r="AL16">
            <v>0</v>
          </cell>
          <cell r="AM16">
            <v>27423.718304397709</v>
          </cell>
          <cell r="AN16">
            <v>33394.745644099836</v>
          </cell>
          <cell r="AO16">
            <v>2782346.8872339455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2056148.13</v>
          </cell>
          <cell r="BL16">
            <v>0</v>
          </cell>
          <cell r="BM16">
            <v>0</v>
          </cell>
        </row>
        <row r="17">
          <cell r="B17" t="str">
            <v>TRANSFER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</row>
        <row r="18">
          <cell r="B18" t="str">
            <v>STATDIFF</v>
          </cell>
          <cell r="C18">
            <v>0</v>
          </cell>
          <cell r="D18">
            <v>2013.8736834381707</v>
          </cell>
          <cell r="E18">
            <v>0</v>
          </cell>
          <cell r="F18">
            <v>0</v>
          </cell>
          <cell r="G18">
            <v>20.540846000003512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24374.861855385418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-1575.5614717084609</v>
          </cell>
          <cell r="AA18">
            <v>7335.8436337010426</v>
          </cell>
          <cell r="AB18">
            <v>0</v>
          </cell>
          <cell r="AC18">
            <v>0</v>
          </cell>
          <cell r="AD18">
            <v>-2518.8973696670473</v>
          </cell>
          <cell r="AE18">
            <v>-588.52484955299997</v>
          </cell>
          <cell r="AF18">
            <v>403.62416802378721</v>
          </cell>
          <cell r="AG18">
            <v>-9609.1883655590609</v>
          </cell>
          <cell r="AH18">
            <v>-667.66488365600344</v>
          </cell>
          <cell r="AI18">
            <v>0</v>
          </cell>
          <cell r="AJ18">
            <v>433.98717945407407</v>
          </cell>
          <cell r="AK18">
            <v>401.34914005600149</v>
          </cell>
          <cell r="AL18">
            <v>0</v>
          </cell>
          <cell r="AM18">
            <v>-5421.4447593977093</v>
          </cell>
          <cell r="AN18">
            <v>-21834.224431522664</v>
          </cell>
          <cell r="AO18">
            <v>210393.09883407829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-18683.474640082568</v>
          </cell>
          <cell r="BL18">
            <v>0</v>
          </cell>
          <cell r="BM18">
            <v>0</v>
          </cell>
        </row>
        <row r="19">
          <cell r="B19" t="str">
            <v>TOTTRANF</v>
          </cell>
          <cell r="C19">
            <v>0</v>
          </cell>
          <cell r="D19">
            <v>964537.51826343825</v>
          </cell>
          <cell r="E19">
            <v>0</v>
          </cell>
          <cell r="F19">
            <v>0</v>
          </cell>
          <cell r="G19">
            <v>35624.739000000009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268613.32683353225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1.7298999999999998E-2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1818.3387593466805</v>
          </cell>
          <cell r="AG19">
            <v>327.10678699731398</v>
          </cell>
          <cell r="AH19">
            <v>3.7770000000000005E-2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344425.06922262086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</row>
        <row r="20">
          <cell r="B20" t="str">
            <v>MAINELEC</v>
          </cell>
          <cell r="C20">
            <v>0</v>
          </cell>
          <cell r="D20">
            <v>964537.51826343825</v>
          </cell>
          <cell r="E20">
            <v>0</v>
          </cell>
          <cell r="F20">
            <v>0</v>
          </cell>
          <cell r="G20">
            <v>35624.739000000009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1.7298999999999998E-2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1818.3387593466805</v>
          </cell>
          <cell r="AG20">
            <v>327.10678699731398</v>
          </cell>
          <cell r="AH20">
            <v>3.7770000000000005E-2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344425.06922262086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</row>
        <row r="21">
          <cell r="B21" t="str">
            <v>AUTOELEC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</row>
        <row r="22">
          <cell r="B22" t="str">
            <v>MAINCHP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</row>
        <row r="23">
          <cell r="B23" t="str">
            <v>AUTOCHP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</row>
        <row r="24">
          <cell r="B24" t="str">
            <v>MAINHEAT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</row>
        <row r="25">
          <cell r="B25" t="str">
            <v>AUTOHEAT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</row>
        <row r="26">
          <cell r="B26" t="str">
            <v>THEAT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</row>
        <row r="27">
          <cell r="B27" t="str">
            <v>TBOILER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</row>
        <row r="28">
          <cell r="B28" t="str">
            <v>TELE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</row>
        <row r="29">
          <cell r="B29" t="str">
            <v>TPATFUEL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</row>
        <row r="30">
          <cell r="B30" t="str">
            <v>TCOKEOVS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</row>
        <row r="31">
          <cell r="B31" t="str">
            <v>TGASWKS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</row>
        <row r="32">
          <cell r="B32" t="str">
            <v>TBLASTFUR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</row>
        <row r="33">
          <cell r="B33" t="str">
            <v>TPETCHEM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</row>
        <row r="34">
          <cell r="B34" t="str">
            <v>TBKB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</row>
        <row r="35">
          <cell r="B35" t="str">
            <v>TREFINER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268613.32683353225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</row>
        <row r="36">
          <cell r="B36" t="str">
            <v>TCOALLIQ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</row>
        <row r="37">
          <cell r="B37" t="str">
            <v>TGTL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</row>
        <row r="38">
          <cell r="B38" t="str">
            <v>TBLENDGAS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</row>
        <row r="39">
          <cell r="B39" t="str">
            <v>TCHARCOAL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</row>
        <row r="40">
          <cell r="B40" t="str">
            <v>TNONSPEC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</row>
        <row r="41">
          <cell r="B41" t="str">
            <v>TOTENGY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441972.6838919677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112190</v>
          </cell>
          <cell r="BL41">
            <v>0</v>
          </cell>
          <cell r="BM41">
            <v>0</v>
          </cell>
        </row>
        <row r="42">
          <cell r="B42" t="str">
            <v>EMINES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</row>
        <row r="43">
          <cell r="B43" t="str">
            <v>EOILGASEX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214844.75364444667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</row>
        <row r="44">
          <cell r="B44" t="str">
            <v>EPATFUEL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</row>
        <row r="45">
          <cell r="B45" t="str">
            <v>ECOKEOVS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</row>
        <row r="46">
          <cell r="B46" t="str">
            <v>EGASWKS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</row>
        <row r="47">
          <cell r="B47" t="str">
            <v>EBIOGAS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</row>
        <row r="48">
          <cell r="B48" t="str">
            <v>EBLASTFUR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</row>
        <row r="49">
          <cell r="B49" t="str">
            <v>EBKB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</row>
        <row r="50">
          <cell r="B50" t="str">
            <v>EREFINER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227127.93024752103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</row>
        <row r="51">
          <cell r="B51" t="str">
            <v>ECOALLIQ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</row>
        <row r="52">
          <cell r="B52" t="str">
            <v>ELNG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</row>
        <row r="53">
          <cell r="B53" t="str">
            <v>EGTL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</row>
        <row r="54">
          <cell r="B54" t="str">
            <v>EPOWERPLT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112190</v>
          </cell>
          <cell r="BL54">
            <v>0</v>
          </cell>
          <cell r="BM54">
            <v>0</v>
          </cell>
        </row>
        <row r="55">
          <cell r="B55" t="str">
            <v>EPUMPST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</row>
        <row r="56">
          <cell r="B56" t="str">
            <v>ENUC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</row>
        <row r="57">
          <cell r="B57" t="str">
            <v>ECHARCOAL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</row>
        <row r="58">
          <cell r="B58" t="str">
            <v>ENONSPEC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</row>
        <row r="59">
          <cell r="B59" t="str">
            <v>DISTLOSS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27690.05056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20124.101680977637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302305.66999999993</v>
          </cell>
          <cell r="BL59">
            <v>0</v>
          </cell>
          <cell r="BM59">
            <v>0</v>
          </cell>
        </row>
        <row r="60">
          <cell r="B60" t="str">
            <v>FINCONS</v>
          </cell>
          <cell r="C60">
            <v>0</v>
          </cell>
          <cell r="D60">
            <v>304566.10906000005</v>
          </cell>
          <cell r="E60">
            <v>0</v>
          </cell>
          <cell r="F60">
            <v>0</v>
          </cell>
          <cell r="G60">
            <v>8952.2999999999993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31327.893142611538</v>
          </cell>
          <cell r="AA60">
            <v>40004.537126939271</v>
          </cell>
          <cell r="AB60">
            <v>0</v>
          </cell>
          <cell r="AC60">
            <v>0</v>
          </cell>
          <cell r="AD60">
            <v>8984.6894583409558</v>
          </cell>
          <cell r="AE60">
            <v>408</v>
          </cell>
          <cell r="AF60">
            <v>90426.934384746419</v>
          </cell>
          <cell r="AG60">
            <v>6183.241213284623</v>
          </cell>
          <cell r="AH60">
            <v>13028.403060999997</v>
          </cell>
          <cell r="AI60">
            <v>0</v>
          </cell>
          <cell r="AJ60">
            <v>4580.7376117979738</v>
          </cell>
          <cell r="AK60">
            <v>8581.5429005000005</v>
          </cell>
          <cell r="AL60">
            <v>0</v>
          </cell>
          <cell r="AM60">
            <v>22002.273545</v>
          </cell>
          <cell r="AN60">
            <v>11560.52121257717</v>
          </cell>
          <cell r="AO60">
            <v>2186218.1312724575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1622968.9853599174</v>
          </cell>
          <cell r="BL60">
            <v>0</v>
          </cell>
          <cell r="BM60">
            <v>0</v>
          </cell>
        </row>
        <row r="61">
          <cell r="B61" t="str">
            <v>TOTIND</v>
          </cell>
          <cell r="C61">
            <v>0</v>
          </cell>
          <cell r="D61">
            <v>304556.95730808901</v>
          </cell>
          <cell r="E61">
            <v>0</v>
          </cell>
          <cell r="F61">
            <v>0</v>
          </cell>
          <cell r="G61">
            <v>8952.2999999999993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3058.411067431171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8332.6254876181192</v>
          </cell>
          <cell r="AG61">
            <v>1868.4886338344202</v>
          </cell>
          <cell r="AH61">
            <v>13028.403060999997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22002.273545</v>
          </cell>
          <cell r="AN61">
            <v>11560.52121257717</v>
          </cell>
          <cell r="AO61">
            <v>108555.98226044678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655561.75236470939</v>
          </cell>
          <cell r="BL61">
            <v>0</v>
          </cell>
          <cell r="BM61">
            <v>0</v>
          </cell>
        </row>
        <row r="62">
          <cell r="B62" t="str">
            <v>IRONSTL</v>
          </cell>
          <cell r="C62">
            <v>0</v>
          </cell>
          <cell r="D62">
            <v>85128.61263263876</v>
          </cell>
          <cell r="E62">
            <v>0</v>
          </cell>
          <cell r="F62">
            <v>0</v>
          </cell>
          <cell r="G62">
            <v>31</v>
          </cell>
          <cell r="H62">
            <v>0</v>
          </cell>
          <cell r="I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161.38619349451494</v>
          </cell>
          <cell r="AG62">
            <v>517.74023105794322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177585.50391669589</v>
          </cell>
          <cell r="BL62">
            <v>0</v>
          </cell>
          <cell r="BM62">
            <v>0</v>
          </cell>
        </row>
        <row r="63">
          <cell r="B63" t="str">
            <v>CHEMICAL</v>
          </cell>
          <cell r="C63">
            <v>0</v>
          </cell>
          <cell r="D63">
            <v>31596.293823542306</v>
          </cell>
          <cell r="E63">
            <v>0</v>
          </cell>
          <cell r="F63">
            <v>0</v>
          </cell>
          <cell r="G63">
            <v>627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165.19009199999996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107.9536068464179</v>
          </cell>
          <cell r="AG63">
            <v>533.41238161070578</v>
          </cell>
          <cell r="AH63">
            <v>11456.683369999997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100356.43972426002</v>
          </cell>
          <cell r="BL63">
            <v>0</v>
          </cell>
          <cell r="BM63">
            <v>0</v>
          </cell>
        </row>
        <row r="64">
          <cell r="B64" t="str">
            <v>NONFERR</v>
          </cell>
          <cell r="C64">
            <v>0</v>
          </cell>
          <cell r="D64">
            <v>74298.247908041769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100.24058400000004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15.076440398852002</v>
          </cell>
          <cell r="AG64">
            <v>379.02660421335383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38691.123724597928</v>
          </cell>
          <cell r="BL64">
            <v>0</v>
          </cell>
          <cell r="BM64">
            <v>0</v>
          </cell>
        </row>
        <row r="65">
          <cell r="B65" t="str">
            <v>NONMET</v>
          </cell>
          <cell r="C65">
            <v>0</v>
          </cell>
          <cell r="D65">
            <v>65394.865128527032</v>
          </cell>
          <cell r="E65">
            <v>0</v>
          </cell>
          <cell r="F65">
            <v>0</v>
          </cell>
          <cell r="G65">
            <v>538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483.75538159634914</v>
          </cell>
          <cell r="AG65">
            <v>93.233245095932446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61872.344812914387</v>
          </cell>
          <cell r="BL65">
            <v>0</v>
          </cell>
          <cell r="BM65">
            <v>0</v>
          </cell>
        </row>
        <row r="66">
          <cell r="B66" t="str">
            <v>TRANSEQ</v>
          </cell>
          <cell r="C66">
            <v>0</v>
          </cell>
          <cell r="D66">
            <v>61.980761765749257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30775.661990445191</v>
          </cell>
          <cell r="BL66">
            <v>0</v>
          </cell>
          <cell r="BM66">
            <v>0</v>
          </cell>
        </row>
        <row r="67">
          <cell r="B67" t="str">
            <v>MACHINE</v>
          </cell>
          <cell r="C67">
            <v>0</v>
          </cell>
          <cell r="D67">
            <v>541.65577370007679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13.730604999999999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111.27287183310453</v>
          </cell>
          <cell r="AG67">
            <v>13.61359203184958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45741.005556741984</v>
          </cell>
          <cell r="BL67">
            <v>0</v>
          </cell>
          <cell r="BM67">
            <v>0</v>
          </cell>
        </row>
        <row r="68">
          <cell r="B68" t="str">
            <v>MINING</v>
          </cell>
          <cell r="C68">
            <v>0</v>
          </cell>
          <cell r="D68">
            <v>78.583505653190173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9.0050050000000006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1565.1380214273759</v>
          </cell>
          <cell r="AG68">
            <v>92.640459483883305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177.83619335419041</v>
          </cell>
          <cell r="BL68">
            <v>0</v>
          </cell>
          <cell r="BM68">
            <v>0</v>
          </cell>
        </row>
        <row r="69">
          <cell r="B69" t="str">
            <v>FOODPRO</v>
          </cell>
          <cell r="C69">
            <v>0</v>
          </cell>
          <cell r="D69">
            <v>10384.040183945952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59808.855206915265</v>
          </cell>
          <cell r="BL69">
            <v>0</v>
          </cell>
          <cell r="BM69">
            <v>0</v>
          </cell>
        </row>
        <row r="70">
          <cell r="B70" t="str">
            <v>PAPERPRO</v>
          </cell>
          <cell r="C70">
            <v>0</v>
          </cell>
          <cell r="D70">
            <v>13979.404941573332</v>
          </cell>
          <cell r="E70">
            <v>0</v>
          </cell>
          <cell r="F70">
            <v>0</v>
          </cell>
          <cell r="G70">
            <v>533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13.61359203184958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17489.224358665153</v>
          </cell>
          <cell r="BL70">
            <v>0</v>
          </cell>
          <cell r="BM70">
            <v>0</v>
          </cell>
        </row>
        <row r="71">
          <cell r="B71" t="str">
            <v>WOODPRO</v>
          </cell>
          <cell r="C71">
            <v>0</v>
          </cell>
          <cell r="D71">
            <v>183.88641011154414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2795.7735745615005</v>
          </cell>
          <cell r="BL71">
            <v>0</v>
          </cell>
          <cell r="BM71">
            <v>0</v>
          </cell>
        </row>
        <row r="72">
          <cell r="B72" t="str">
            <v>CONSTRUC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478.95472849677429</v>
          </cell>
          <cell r="AG72">
            <v>35.146640290867168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</row>
        <row r="73">
          <cell r="B73" t="str">
            <v>TEXTILES</v>
          </cell>
          <cell r="C73">
            <v>0</v>
          </cell>
          <cell r="D73">
            <v>17536.564012509807</v>
          </cell>
          <cell r="E73">
            <v>0</v>
          </cell>
          <cell r="F73">
            <v>0</v>
          </cell>
          <cell r="G73">
            <v>2650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0.62232799999999977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6.4142356764166504</v>
          </cell>
          <cell r="AG73">
            <v>20.136678417114346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72045.188660093627</v>
          </cell>
          <cell r="BL73">
            <v>0</v>
          </cell>
          <cell r="BM73">
            <v>0</v>
          </cell>
        </row>
        <row r="74">
          <cell r="B74" t="str">
            <v>INONSPEC</v>
          </cell>
          <cell r="C74">
            <v>0</v>
          </cell>
          <cell r="D74">
            <v>5372.8222260794682</v>
          </cell>
          <cell r="E74">
            <v>0</v>
          </cell>
          <cell r="F74">
            <v>0</v>
          </cell>
          <cell r="G74">
            <v>4573.2999999999993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2769.6224534311709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5402.6740078483135</v>
          </cell>
          <cell r="AG74">
            <v>169.92520960092088</v>
          </cell>
          <cell r="AH74">
            <v>1571.7196909999998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22002.273545</v>
          </cell>
          <cell r="AN74">
            <v>11560.52121257717</v>
          </cell>
          <cell r="AO74">
            <v>108555.98226044678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48222.794645464382</v>
          </cell>
          <cell r="BL74">
            <v>0</v>
          </cell>
          <cell r="BM74">
            <v>0</v>
          </cell>
        </row>
        <row r="75">
          <cell r="B75" t="str">
            <v>TOTTRANS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75.60076322200004</v>
          </cell>
          <cell r="AA75">
            <v>40004.537126939271</v>
          </cell>
          <cell r="AB75">
            <v>0</v>
          </cell>
          <cell r="AC75">
            <v>0</v>
          </cell>
          <cell r="AD75">
            <v>8984.6894583409558</v>
          </cell>
          <cell r="AE75">
            <v>0</v>
          </cell>
          <cell r="AF75">
            <v>68899.660348746111</v>
          </cell>
          <cell r="AG75">
            <v>1681.1627293564661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659264.48980806209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34500</v>
          </cell>
          <cell r="BL75">
            <v>0</v>
          </cell>
          <cell r="BM75">
            <v>0</v>
          </cell>
        </row>
        <row r="76">
          <cell r="B76" t="str">
            <v>ROAD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73.175174222000038</v>
          </cell>
          <cell r="AA76">
            <v>40004.537126939271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64586.394645230524</v>
          </cell>
          <cell r="AG76">
            <v>177.33237351304689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583018.3381996518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</row>
        <row r="77">
          <cell r="B77" t="str">
            <v>DOMESAIR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8984.6894583409558</v>
          </cell>
          <cell r="AE77">
            <v>0</v>
          </cell>
          <cell r="AF77">
            <v>0.82975206611570218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</row>
        <row r="78">
          <cell r="B78" t="str">
            <v>RAIL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2.4255890000000004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2892.2757410865688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34500</v>
          </cell>
          <cell r="BL78">
            <v>0</v>
          </cell>
          <cell r="BM78">
            <v>0</v>
          </cell>
        </row>
        <row r="79">
          <cell r="B79" t="str">
            <v>PIPELINE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76246.15160841035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</row>
        <row r="80">
          <cell r="B80" t="str">
            <v>DOMESNAV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1420.1602103628913</v>
          </cell>
          <cell r="AG80">
            <v>1503.8303558434193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</row>
        <row r="81">
          <cell r="B81" t="str">
            <v>TRNONSPE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</row>
        <row r="82">
          <cell r="B82" t="str">
            <v>TOTOTHER</v>
          </cell>
          <cell r="C82">
            <v>0</v>
          </cell>
          <cell r="D82">
            <v>9.1517519110348502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28193.881311958368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408</v>
          </cell>
          <cell r="AF82">
            <v>13194.648548382196</v>
          </cell>
          <cell r="AG82">
            <v>2633.5898500937365</v>
          </cell>
          <cell r="AH82">
            <v>0</v>
          </cell>
          <cell r="AI82">
            <v>0</v>
          </cell>
          <cell r="AJ82">
            <v>4580.7376117979738</v>
          </cell>
          <cell r="AK82">
            <v>8581.5429005000005</v>
          </cell>
          <cell r="AL82">
            <v>0</v>
          </cell>
          <cell r="AM82">
            <v>0</v>
          </cell>
          <cell r="AN82">
            <v>0</v>
          </cell>
          <cell r="AO82">
            <v>407819.8718227722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932907.23299520812</v>
          </cell>
          <cell r="BL82">
            <v>0</v>
          </cell>
          <cell r="BM82">
            <v>0</v>
          </cell>
        </row>
        <row r="83">
          <cell r="B83" t="str">
            <v>RESIDENT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27653.521976958371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230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408514.88759244478</v>
          </cell>
          <cell r="BL83">
            <v>0</v>
          </cell>
          <cell r="BM83">
            <v>0</v>
          </cell>
        </row>
        <row r="84">
          <cell r="B84" t="str">
            <v>COMMPUB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63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135163.34540276334</v>
          </cell>
          <cell r="BL84">
            <v>0</v>
          </cell>
          <cell r="BM84">
            <v>0</v>
          </cell>
        </row>
        <row r="85">
          <cell r="B85" t="str">
            <v>AGRICULT</v>
          </cell>
          <cell r="C85">
            <v>0</v>
          </cell>
          <cell r="D85">
            <v>9.1517519110348502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24.72976000000001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4317.505406109236</v>
          </cell>
          <cell r="AG85">
            <v>42.762849531849589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5914.3575946800001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260276</v>
          </cell>
          <cell r="BL85">
            <v>0</v>
          </cell>
          <cell r="BM85">
            <v>0</v>
          </cell>
        </row>
        <row r="86">
          <cell r="B86" t="str">
            <v>FISHING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</row>
        <row r="87">
          <cell r="B87" t="str">
            <v>ONONSPEC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515.62957499999982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115</v>
          </cell>
          <cell r="AF87">
            <v>8877.1431422729602</v>
          </cell>
          <cell r="AG87">
            <v>2590.827000561887</v>
          </cell>
          <cell r="AH87">
            <v>0</v>
          </cell>
          <cell r="AI87">
            <v>0</v>
          </cell>
          <cell r="AJ87">
            <v>4580.7376117979738</v>
          </cell>
          <cell r="AK87">
            <v>8581.5429005000005</v>
          </cell>
          <cell r="AL87">
            <v>0</v>
          </cell>
          <cell r="AM87">
            <v>0</v>
          </cell>
          <cell r="AN87">
            <v>0</v>
          </cell>
          <cell r="AO87">
            <v>401905.51422809222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128953</v>
          </cell>
          <cell r="BL87">
            <v>0</v>
          </cell>
          <cell r="BM87">
            <v>0</v>
          </cell>
        </row>
        <row r="88">
          <cell r="B88" t="str">
            <v>NONENUSE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1010577.7873811763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</row>
        <row r="89">
          <cell r="B89" t="str">
            <v>NEINTREN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1010577.7873811763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</row>
        <row r="90">
          <cell r="B90" t="str">
            <v>NETRANS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</row>
        <row r="91">
          <cell r="B91" t="str">
            <v>NEOTHER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</row>
        <row r="92">
          <cell r="B92" t="str">
            <v>NECHEM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</row>
        <row r="93">
          <cell r="B93" t="str">
            <v>ELOUTPUT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56680.83</v>
          </cell>
          <cell r="BA93">
            <v>149013.98000000001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267809.19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2059311.67</v>
          </cell>
          <cell r="BL93">
            <v>0</v>
          </cell>
          <cell r="BM93">
            <v>0</v>
          </cell>
        </row>
        <row r="94">
          <cell r="B94" t="str">
            <v>ELMAINE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56680.83</v>
          </cell>
          <cell r="BA94">
            <v>148633.98000000001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255009.19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1824213.67</v>
          </cell>
          <cell r="BL94">
            <v>0</v>
          </cell>
          <cell r="BM94">
            <v>0</v>
          </cell>
        </row>
        <row r="95">
          <cell r="B95" t="str">
            <v>ELAUTOE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380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12800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235098</v>
          </cell>
          <cell r="BL95">
            <v>0</v>
          </cell>
          <cell r="BM95">
            <v>0</v>
          </cell>
        </row>
        <row r="96">
          <cell r="B96" t="str">
            <v>ELMAINC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</row>
        <row r="97">
          <cell r="B97" t="str">
            <v>ELAUTOC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</row>
        <row r="98">
          <cell r="B98" t="str">
            <v>HEMAINC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</row>
        <row r="99">
          <cell r="B99" t="str">
            <v>HEAUTOC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</row>
        <row r="100">
          <cell r="B100" t="str">
            <v>HEMAINH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</row>
        <row r="101">
          <cell r="B101" t="str">
            <v>HEAUTOH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</row>
        <row r="102">
          <cell r="B102" t="str">
            <v>HEATOUT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</row>
        <row r="103">
          <cell r="B103" t="str">
            <v>MHYDPUMP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</row>
        <row r="104">
          <cell r="B104" t="str">
            <v>AHYDPUMP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</row>
        <row r="105">
          <cell r="B105" t="str">
            <v>VENTED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</row>
        <row r="106">
          <cell r="B106" t="str">
            <v>FLARED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</row>
      </sheetData>
      <sheetData sheetId="75">
        <row r="6">
          <cell r="B6" t="str">
            <v>ANTCOAL</v>
          </cell>
        </row>
      </sheetData>
      <sheetData sheetId="76">
        <row r="91">
          <cell r="F91">
            <v>0</v>
          </cell>
          <cell r="I91">
            <v>0</v>
          </cell>
          <cell r="BJ91">
            <v>0</v>
          </cell>
        </row>
        <row r="92">
          <cell r="E92">
            <v>0</v>
          </cell>
          <cell r="I92">
            <v>0</v>
          </cell>
          <cell r="BJ92">
            <v>0</v>
          </cell>
        </row>
      </sheetData>
      <sheetData sheetId="77">
        <row r="62">
          <cell r="D62">
            <v>0</v>
          </cell>
          <cell r="E62">
            <v>0</v>
          </cell>
          <cell r="F62">
            <v>0</v>
          </cell>
          <cell r="G62">
            <v>56680.83</v>
          </cell>
          <cell r="H62">
            <v>148633.98000000001</v>
          </cell>
          <cell r="J62">
            <v>255009.19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380</v>
          </cell>
          <cell r="J63">
            <v>12800</v>
          </cell>
        </row>
      </sheetData>
      <sheetData sheetId="78">
        <row r="4">
          <cell r="B4">
            <v>421681.24256220536</v>
          </cell>
          <cell r="C4">
            <v>10290.541066640011</v>
          </cell>
          <cell r="D4">
            <v>29334.956333023998</v>
          </cell>
          <cell r="E4">
            <v>0</v>
          </cell>
          <cell r="F4">
            <v>33401.453898</v>
          </cell>
          <cell r="G4">
            <v>14771.367818181818</v>
          </cell>
          <cell r="H4">
            <v>12815.20228</v>
          </cell>
          <cell r="I4">
            <v>23031.590339999999</v>
          </cell>
          <cell r="J4">
            <v>0</v>
          </cell>
          <cell r="K4">
            <v>545326.35429805121</v>
          </cell>
        </row>
        <row r="5">
          <cell r="B5">
            <v>131052.56046391182</v>
          </cell>
          <cell r="C5">
            <v>31.920321008885068</v>
          </cell>
          <cell r="D5">
            <v>248575.36303646499</v>
          </cell>
          <cell r="E5">
            <v>50170.780457643377</v>
          </cell>
          <cell r="F5">
            <v>33040.989769146618</v>
          </cell>
          <cell r="G5">
            <v>0</v>
          </cell>
          <cell r="H5">
            <v>0</v>
          </cell>
          <cell r="I5">
            <v>0</v>
          </cell>
          <cell r="J5">
            <v>641.32263999999998</v>
          </cell>
          <cell r="K5">
            <v>463512.93668817572</v>
          </cell>
        </row>
        <row r="6">
          <cell r="B6">
            <v>-1289.2830453281742</v>
          </cell>
          <cell r="C6">
            <v>-4.5600458584121526</v>
          </cell>
          <cell r="D6">
            <v>0</v>
          </cell>
          <cell r="E6">
            <v>-67830.187545136316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-913.38707999999997</v>
          </cell>
          <cell r="K6">
            <v>-70037.417716322903</v>
          </cell>
        </row>
        <row r="7">
          <cell r="E7">
            <v>1008.1044234260055</v>
          </cell>
        </row>
        <row r="8">
          <cell r="E8">
            <v>2453.2769657017293</v>
          </cell>
        </row>
        <row r="9">
          <cell r="B9">
            <v>-9288.1495000000014</v>
          </cell>
          <cell r="C9">
            <v>-158.91759816566352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-9447.067098165664</v>
          </cell>
        </row>
        <row r="10">
          <cell r="B10">
            <v>542156.37048078887</v>
          </cell>
          <cell r="C10">
            <v>10158.983743624822</v>
          </cell>
          <cell r="D10">
            <v>277910.31936948898</v>
          </cell>
          <cell r="E10">
            <v>-14198.025698365205</v>
          </cell>
          <cell r="F10">
            <v>66442.44366714661</v>
          </cell>
          <cell r="G10">
            <v>14771.367818181818</v>
          </cell>
          <cell r="H10">
            <v>12815.20228</v>
          </cell>
          <cell r="I10">
            <v>23031.590339999999</v>
          </cell>
          <cell r="J10">
            <v>-272.06443999999999</v>
          </cell>
          <cell r="K10">
            <v>932816.187560866</v>
          </cell>
        </row>
        <row r="11">
          <cell r="B11">
            <v>26273.284111619287</v>
          </cell>
          <cell r="C11">
            <v>4.6833599865294673</v>
          </cell>
          <cell r="D11">
            <v>24911.052926580804</v>
          </cell>
          <cell r="E11">
            <v>-31288.730292048655</v>
          </cell>
          <cell r="F11">
            <v>5024.1872001577867</v>
          </cell>
          <cell r="G11">
            <v>0</v>
          </cell>
          <cell r="H11">
            <v>-2.9132252166164108E-13</v>
          </cell>
          <cell r="I11">
            <v>6.8212102632969618E-13</v>
          </cell>
          <cell r="J11">
            <v>-1606.7788190470601</v>
          </cell>
          <cell r="K11">
            <v>23317.698487248694</v>
          </cell>
        </row>
        <row r="12">
          <cell r="B12">
            <v>-396060.59947446402</v>
          </cell>
          <cell r="C12">
            <v>-8122.5221766981958</v>
          </cell>
          <cell r="D12">
            <v>0</v>
          </cell>
          <cell r="E12">
            <v>-2204.2680229769344</v>
          </cell>
          <cell r="F12">
            <v>-8224.8706530361851</v>
          </cell>
          <cell r="G12">
            <v>-14771.367818181818</v>
          </cell>
          <cell r="H12">
            <v>-12782.522279999999</v>
          </cell>
          <cell r="I12">
            <v>-21930.79034</v>
          </cell>
          <cell r="J12">
            <v>156882.37561999998</v>
          </cell>
          <cell r="K12">
            <v>-307214.56514535716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-32.68</v>
          </cell>
          <cell r="I13">
            <v>-1100.8</v>
          </cell>
          <cell r="J13">
            <v>20218.428</v>
          </cell>
          <cell r="K13">
            <v>19084.948</v>
          </cell>
        </row>
        <row r="14">
          <cell r="B14">
            <v>0</v>
          </cell>
          <cell r="C14">
            <v>0</v>
          </cell>
          <cell r="D14">
            <v>-274522.20411483734</v>
          </cell>
          <cell r="E14">
            <v>290076.91037376144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15554.706258924096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-10554.307691340187</v>
          </cell>
          <cell r="G15">
            <v>0</v>
          </cell>
          <cell r="H15">
            <v>0</v>
          </cell>
          <cell r="I15">
            <v>0</v>
          </cell>
          <cell r="J15">
            <v>-9648.3399999999983</v>
          </cell>
          <cell r="K15">
            <v>-20202.647691340186</v>
          </cell>
        </row>
        <row r="16">
          <cell r="B16">
            <v>0</v>
          </cell>
          <cell r="C16">
            <v>0</v>
          </cell>
          <cell r="D16">
            <v>-28299.168181232442</v>
          </cell>
          <cell r="E16">
            <v>0</v>
          </cell>
          <cell r="F16">
            <v>-480.56354814174597</v>
          </cell>
          <cell r="G16">
            <v>0</v>
          </cell>
          <cell r="H16">
            <v>0</v>
          </cell>
          <cell r="I16">
            <v>0</v>
          </cell>
          <cell r="J16">
            <v>-25998.287619999992</v>
          </cell>
          <cell r="K16">
            <v>-54778.019349374183</v>
          </cell>
        </row>
        <row r="17">
          <cell r="B17">
            <v>172369.05511794414</v>
          </cell>
          <cell r="C17">
            <v>2041.1449269131554</v>
          </cell>
          <cell r="D17">
            <v>0</v>
          </cell>
          <cell r="E17">
            <v>242385.88636037067</v>
          </cell>
          <cell r="F17">
            <v>52206.888974786278</v>
          </cell>
          <cell r="G17">
            <v>0</v>
          </cell>
          <cell r="H17">
            <v>0</v>
          </cell>
          <cell r="I17">
            <v>0</v>
          </cell>
          <cell r="J17">
            <v>139575.33274095293</v>
          </cell>
          <cell r="K17">
            <v>608578.30812096712</v>
          </cell>
        </row>
        <row r="18">
          <cell r="B18">
            <v>172365.21595801745</v>
          </cell>
          <cell r="C18">
            <v>2041.1449269131554</v>
          </cell>
          <cell r="D18">
            <v>0</v>
          </cell>
          <cell r="E18">
            <v>55837.590233863186</v>
          </cell>
          <cell r="F18">
            <v>2592.3168563794688</v>
          </cell>
          <cell r="G18">
            <v>0</v>
          </cell>
          <cell r="H18">
            <v>0</v>
          </cell>
          <cell r="I18">
            <v>0</v>
          </cell>
          <cell r="J18">
            <v>56378.310703365023</v>
          </cell>
          <cell r="K18">
            <v>289214.57867853827</v>
          </cell>
        </row>
        <row r="19">
          <cell r="B19">
            <v>48178.875407491709</v>
          </cell>
          <cell r="C19">
            <v>7.0680710805388367</v>
          </cell>
          <cell r="D19">
            <v>0</v>
          </cell>
          <cell r="E19">
            <v>677.01147505782194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15272.353336835846</v>
          </cell>
          <cell r="K19">
            <v>64135.308290465917</v>
          </cell>
        </row>
        <row r="20">
          <cell r="B20">
            <v>17882.04760286786</v>
          </cell>
          <cell r="C20">
            <v>142.95743766122098</v>
          </cell>
          <cell r="D20">
            <v>0</v>
          </cell>
          <cell r="E20">
            <v>13137.485220653198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8630.6538162863617</v>
          </cell>
          <cell r="K20">
            <v>39793.144077468642</v>
          </cell>
        </row>
        <row r="21">
          <cell r="B21">
            <v>42049.387606066019</v>
          </cell>
          <cell r="C21">
            <v>0</v>
          </cell>
          <cell r="D21">
            <v>0</v>
          </cell>
          <cell r="E21">
            <v>502.19163201496531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3327.4366403154218</v>
          </cell>
          <cell r="K21">
            <v>45879.015878396407</v>
          </cell>
        </row>
        <row r="22">
          <cell r="B22">
            <v>37010.482866826984</v>
          </cell>
          <cell r="C22">
            <v>122.66523359128691</v>
          </cell>
          <cell r="D22">
            <v>0</v>
          </cell>
          <cell r="E22">
            <v>592.52877457371858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5321.0216539106368</v>
          </cell>
          <cell r="K22">
            <v>43046.69852890262</v>
          </cell>
        </row>
        <row r="23">
          <cell r="B23">
            <v>35.07825754966607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2646.7069311782861</v>
          </cell>
          <cell r="K23">
            <v>2681.7851887279521</v>
          </cell>
        </row>
        <row r="24">
          <cell r="B24">
            <v>306.55222994717337</v>
          </cell>
          <cell r="C24">
            <v>0</v>
          </cell>
          <cell r="D24">
            <v>0</v>
          </cell>
          <cell r="E24">
            <v>144.0904934534544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3933.7264778798103</v>
          </cell>
          <cell r="K24">
            <v>4384.3692012804386</v>
          </cell>
        </row>
        <row r="25">
          <cell r="B25">
            <v>44.474646195483423</v>
          </cell>
          <cell r="C25">
            <v>0</v>
          </cell>
          <cell r="D25">
            <v>0</v>
          </cell>
          <cell r="E25">
            <v>1721.3652504573722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15.293912628460374</v>
          </cell>
          <cell r="K25">
            <v>1781.1338092813162</v>
          </cell>
        </row>
        <row r="26">
          <cell r="B26">
            <v>5876.888660310492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5143.5615477947122</v>
          </cell>
          <cell r="K26">
            <v>11020.450208105205</v>
          </cell>
        </row>
        <row r="27">
          <cell r="B27">
            <v>7911.6995816364024</v>
          </cell>
          <cell r="C27">
            <v>121.52522212668386</v>
          </cell>
          <cell r="D27">
            <v>0</v>
          </cell>
          <cell r="E27">
            <v>13.409394654473028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1504.073294845203</v>
          </cell>
          <cell r="K27">
            <v>9550.707493262762</v>
          </cell>
        </row>
        <row r="28">
          <cell r="B28">
            <v>104.07124194689685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240.43652741228902</v>
          </cell>
          <cell r="K28">
            <v>344.50776935918589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530.34469404496463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530.34469404496463</v>
          </cell>
        </row>
        <row r="30">
          <cell r="B30">
            <v>9924.8878432946149</v>
          </cell>
          <cell r="C30">
            <v>604.20607623961018</v>
          </cell>
          <cell r="D30">
            <v>0</v>
          </cell>
          <cell r="E30">
            <v>27.176536283644662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6195.8862247680518</v>
          </cell>
          <cell r="K30">
            <v>16752.156680585922</v>
          </cell>
        </row>
        <row r="31">
          <cell r="B31">
            <v>3040.7700138841215</v>
          </cell>
          <cell r="C31">
            <v>1042.7228862138145</v>
          </cell>
          <cell r="D31">
            <v>0</v>
          </cell>
          <cell r="E31">
            <v>38491.98676266957</v>
          </cell>
          <cell r="F31">
            <v>2592.3168563794688</v>
          </cell>
          <cell r="G31">
            <v>0</v>
          </cell>
          <cell r="H31">
            <v>0</v>
          </cell>
          <cell r="I31">
            <v>0</v>
          </cell>
          <cell r="J31">
            <v>4147.1603395099364</v>
          </cell>
          <cell r="K31">
            <v>49314.956858656915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125430.52836869471</v>
          </cell>
          <cell r="F32">
            <v>15743.236016616524</v>
          </cell>
          <cell r="G32">
            <v>0</v>
          </cell>
          <cell r="H32">
            <v>0</v>
          </cell>
          <cell r="I32">
            <v>0</v>
          </cell>
          <cell r="J32">
            <v>2966.9999999999995</v>
          </cell>
          <cell r="K32">
            <v>144140.76438531125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109911.25589155625</v>
          </cell>
          <cell r="F33">
            <v>13922.477916207685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123833.73380776394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9571.8235004786402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9571.8235004786402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2996.2885096958389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2966.9999999999995</v>
          </cell>
          <cell r="K35">
            <v>5963.288509695838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1820.758100408839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1820.758100408839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2951.1604669639855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2951.1604669639855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3.8391599266791196</v>
          </cell>
          <cell r="C39">
            <v>0</v>
          </cell>
          <cell r="D39">
            <v>0</v>
          </cell>
          <cell r="E39">
            <v>61117.767757812784</v>
          </cell>
          <cell r="F39">
            <v>9738.7385391278003</v>
          </cell>
          <cell r="G39">
            <v>0</v>
          </cell>
          <cell r="H39">
            <v>0</v>
          </cell>
          <cell r="I39">
            <v>0</v>
          </cell>
          <cell r="J39">
            <v>80230.0220375879</v>
          </cell>
          <cell r="K39">
            <v>151090.36749445516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31481.669759962999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35132.280332950249</v>
          </cell>
          <cell r="K40">
            <v>66613.950092913248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65.834909716251076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11624.047704637647</v>
          </cell>
          <cell r="K41">
            <v>11689.882614353899</v>
          </cell>
        </row>
        <row r="42">
          <cell r="B42">
            <v>3.8391599266791196</v>
          </cell>
          <cell r="C42">
            <v>0</v>
          </cell>
          <cell r="D42">
            <v>0</v>
          </cell>
          <cell r="E42">
            <v>4538.7416841270451</v>
          </cell>
          <cell r="F42">
            <v>141.23485936095838</v>
          </cell>
          <cell r="G42">
            <v>0</v>
          </cell>
          <cell r="H42">
            <v>0</v>
          </cell>
          <cell r="I42">
            <v>0</v>
          </cell>
          <cell r="J42">
            <v>22383.735999999997</v>
          </cell>
          <cell r="K42">
            <v>27067.55170341468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25031.521404006489</v>
          </cell>
          <cell r="F43">
            <v>9597.5036797668417</v>
          </cell>
          <cell r="G43">
            <v>0</v>
          </cell>
          <cell r="H43">
            <v>0</v>
          </cell>
          <cell r="I43">
            <v>0</v>
          </cell>
          <cell r="J43">
            <v>11089.957999999999</v>
          </cell>
          <cell r="K43">
            <v>45718.983083773332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24132.597562662486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24132.597562662486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24132.597562662486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24132.597562662486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mtoe"/>
      <sheetName val="Gas Consumption – bcm"/>
      <sheetName val="Gas Consumption – bcf"/>
      <sheetName val="Gas Consumption – mtoe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mtoe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matic MM"/>
      <sheetName val="Main Menu"/>
      <sheetName val="Definitions"/>
      <sheetName val="Exceptions"/>
      <sheetName val="Data in physical units"/>
      <sheetName val="Conversion factors"/>
      <sheetName val="Disaggregated Balance"/>
      <sheetName val="Aggregated Balance"/>
      <sheetName val="DPU formulas"/>
      <sheetName val="CF formulas"/>
      <sheetName val="Coal_Table_1"/>
      <sheetName val="Coal_Table_4"/>
      <sheetName val="Gas_Table_1"/>
      <sheetName val="Gas_Table_2a"/>
      <sheetName val="Gas_Table_2b"/>
      <sheetName val="Oil_Table_1"/>
      <sheetName val="Oil_Table_2a"/>
      <sheetName val="Oil_Table_2b"/>
      <sheetName val="Oil_Table_3"/>
      <sheetName val="Ren_Table_1"/>
      <sheetName val="Ren_Table_2"/>
      <sheetName val="Ren_Table_3"/>
      <sheetName val="Ele_Table_1"/>
      <sheetName val="Ele_Table_3"/>
      <sheetName val="Ele_Table_4"/>
      <sheetName val="Ele_Table_6a"/>
      <sheetName val="Ele_Table_6b"/>
      <sheetName val="Ele_Table_6c"/>
      <sheetName val="Ele_Table_6d"/>
    </sheetNames>
    <sheetDataSet>
      <sheetData sheetId="0">
        <row r="6">
          <cell r="D6" t="str">
            <v>India</v>
          </cell>
        </row>
        <row r="9">
          <cell r="D9">
            <v>2009</v>
          </cell>
        </row>
        <row r="77">
          <cell r="C77" t="str">
            <v>Australia</v>
          </cell>
        </row>
        <row r="78">
          <cell r="C78" t="str">
            <v>Austria</v>
          </cell>
        </row>
        <row r="79">
          <cell r="C79" t="str">
            <v>Belgium</v>
          </cell>
        </row>
        <row r="80">
          <cell r="C80" t="str">
            <v>Canada</v>
          </cell>
        </row>
        <row r="81">
          <cell r="C81" t="str">
            <v>Chile</v>
          </cell>
        </row>
        <row r="82">
          <cell r="C82" t="str">
            <v>Czech Republic</v>
          </cell>
        </row>
        <row r="83">
          <cell r="C83" t="str">
            <v>Denmark</v>
          </cell>
        </row>
        <row r="84">
          <cell r="C84" t="str">
            <v>Estonia</v>
          </cell>
        </row>
        <row r="85">
          <cell r="C85" t="str">
            <v>Finland</v>
          </cell>
        </row>
        <row r="86">
          <cell r="C86" t="str">
            <v>France</v>
          </cell>
        </row>
        <row r="87">
          <cell r="C87" t="str">
            <v>Germany</v>
          </cell>
        </row>
        <row r="88">
          <cell r="C88" t="str">
            <v>Greece</v>
          </cell>
        </row>
        <row r="89">
          <cell r="C89" t="str">
            <v>Hungary</v>
          </cell>
        </row>
        <row r="90">
          <cell r="C90" t="str">
            <v>Iceland</v>
          </cell>
        </row>
        <row r="91">
          <cell r="C91" t="str">
            <v>Ireland</v>
          </cell>
        </row>
        <row r="92">
          <cell r="C92" t="str">
            <v>Israel</v>
          </cell>
        </row>
        <row r="93">
          <cell r="C93" t="str">
            <v>Italy</v>
          </cell>
        </row>
        <row r="94">
          <cell r="C94" t="str">
            <v>Japan</v>
          </cell>
        </row>
        <row r="95">
          <cell r="C95" t="str">
            <v>Korea</v>
          </cell>
        </row>
        <row r="96">
          <cell r="C96" t="str">
            <v>Luxembourg</v>
          </cell>
        </row>
        <row r="97">
          <cell r="C97" t="str">
            <v>Mexico</v>
          </cell>
        </row>
        <row r="98">
          <cell r="C98" t="str">
            <v>Netherlands</v>
          </cell>
        </row>
        <row r="99">
          <cell r="C99" t="str">
            <v>New Zealand</v>
          </cell>
        </row>
        <row r="100">
          <cell r="C100" t="str">
            <v>Norway</v>
          </cell>
        </row>
        <row r="101">
          <cell r="C101" t="str">
            <v>Poland</v>
          </cell>
        </row>
        <row r="102">
          <cell r="C102" t="str">
            <v>Portugal</v>
          </cell>
        </row>
        <row r="103">
          <cell r="C103" t="str">
            <v>Slovak Republic</v>
          </cell>
        </row>
        <row r="104">
          <cell r="C104" t="str">
            <v>Slovenia</v>
          </cell>
        </row>
        <row r="105">
          <cell r="C105" t="str">
            <v>Spain</v>
          </cell>
        </row>
        <row r="106">
          <cell r="C106" t="str">
            <v>Sweden</v>
          </cell>
        </row>
        <row r="107">
          <cell r="C107" t="str">
            <v>Switzerland</v>
          </cell>
        </row>
        <row r="108">
          <cell r="C108" t="str">
            <v>Turkey</v>
          </cell>
        </row>
        <row r="109">
          <cell r="C109" t="str">
            <v>United Kingdom</v>
          </cell>
        </row>
        <row r="110">
          <cell r="C110" t="str">
            <v>United States</v>
          </cell>
        </row>
        <row r="111">
          <cell r="C111" t="str">
            <v>Lithuania</v>
          </cell>
        </row>
        <row r="112">
          <cell r="C112" t="str">
            <v>People's Republic of China</v>
          </cell>
        </row>
        <row r="113">
          <cell r="C113" t="str">
            <v>South Africa</v>
          </cell>
        </row>
        <row r="114">
          <cell r="C114" t="str">
            <v>Ukraine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0">
          <cell r="C70" t="str">
            <v>country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DB99-8470-4209-99D2-7F588CED2511}">
  <sheetPr>
    <tabColor rgb="FF00B050"/>
    <pageSetUpPr fitToPage="1"/>
  </sheetPr>
  <dimension ref="A1:AI112"/>
  <sheetViews>
    <sheetView tabSelected="1" zoomScaleNormal="100" zoomScaleSheetLayoutView="90" workbookViewId="0">
      <pane ySplit="3" topLeftCell="A19" activePane="bottomLeft" state="frozen"/>
      <selection pane="bottomLeft" activeCell="R28" sqref="R28"/>
    </sheetView>
  </sheetViews>
  <sheetFormatPr defaultColWidth="7.7109375" defaultRowHeight="12.75" x14ac:dyDescent="0.2"/>
  <cols>
    <col min="1" max="1" width="25.42578125" style="39" customWidth="1"/>
    <col min="2" max="2" width="9.42578125" style="39" bestFit="1" customWidth="1"/>
    <col min="3" max="3" width="8.42578125" style="39" customWidth="1"/>
    <col min="4" max="4" width="8.42578125" style="39" bestFit="1" customWidth="1"/>
    <col min="5" max="5" width="9.28515625" style="39" customWidth="1"/>
    <col min="6" max="6" width="9" style="39" customWidth="1"/>
    <col min="7" max="7" width="8.42578125" style="39" bestFit="1" customWidth="1"/>
    <col min="8" max="8" width="8.28515625" style="39" customWidth="1"/>
    <col min="9" max="9" width="9.5703125" style="39" customWidth="1"/>
    <col min="10" max="10" width="9.42578125" style="39" customWidth="1"/>
    <col min="11" max="11" width="11.7109375" style="39" customWidth="1"/>
    <col min="12" max="12" width="8.42578125" style="39" customWidth="1"/>
    <col min="13" max="13" width="10.140625" style="39" customWidth="1"/>
    <col min="14" max="15" width="10.42578125" style="39" customWidth="1"/>
    <col min="16" max="16" width="10.28515625" style="39" customWidth="1"/>
    <col min="17" max="17" width="9.140625" style="38" customWidth="1"/>
    <col min="18" max="18" width="9.140625" style="39" customWidth="1"/>
    <col min="19" max="19" width="18.140625" style="39" customWidth="1"/>
    <col min="20" max="254" width="9.140625" style="39" customWidth="1"/>
    <col min="255" max="255" width="31.42578125" style="39" customWidth="1"/>
    <col min="256" max="256" width="8.85546875" style="39" customWidth="1"/>
    <col min="257" max="16384" width="7.7109375" style="39"/>
  </cols>
  <sheetData>
    <row r="1" spans="1:30" ht="33" customHeight="1" x14ac:dyDescent="0.2">
      <c r="A1" s="138" t="s">
        <v>60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40"/>
    </row>
    <row r="2" spans="1:30" ht="55.5" customHeight="1" x14ac:dyDescent="0.2">
      <c r="A2" s="141" t="s">
        <v>61</v>
      </c>
      <c r="B2" s="40" t="s">
        <v>62</v>
      </c>
      <c r="C2" s="40" t="s">
        <v>63</v>
      </c>
      <c r="D2" s="40" t="s">
        <v>64</v>
      </c>
      <c r="E2" s="40" t="s">
        <v>65</v>
      </c>
      <c r="F2" s="40" t="s">
        <v>66</v>
      </c>
      <c r="G2" s="40" t="s">
        <v>67</v>
      </c>
      <c r="H2" s="40" t="s">
        <v>68</v>
      </c>
      <c r="I2" s="40" t="s">
        <v>69</v>
      </c>
      <c r="J2" s="40" t="s">
        <v>70</v>
      </c>
      <c r="K2" s="40" t="s">
        <v>71</v>
      </c>
      <c r="L2" s="40" t="s">
        <v>72</v>
      </c>
      <c r="M2" s="40" t="s">
        <v>73</v>
      </c>
      <c r="N2" s="40" t="s">
        <v>74</v>
      </c>
      <c r="O2" s="40" t="s">
        <v>6</v>
      </c>
      <c r="P2" s="41" t="s">
        <v>75</v>
      </c>
    </row>
    <row r="3" spans="1:30" ht="21" customHeight="1" x14ac:dyDescent="0.2">
      <c r="A3" s="141"/>
      <c r="B3" s="142" t="s">
        <v>76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4"/>
      <c r="O3" s="42" t="s">
        <v>77</v>
      </c>
      <c r="P3" s="43" t="s">
        <v>78</v>
      </c>
    </row>
    <row r="4" spans="1:30" x14ac:dyDescent="0.2">
      <c r="A4" s="44" t="s">
        <v>12</v>
      </c>
      <c r="B4" s="45">
        <v>997825.99999999988</v>
      </c>
      <c r="C4" s="45">
        <v>42921</v>
      </c>
      <c r="D4" s="45">
        <v>12776.939382856999</v>
      </c>
      <c r="E4" s="45">
        <v>18274.078490347001</v>
      </c>
      <c r="F4" s="45">
        <v>983.11192544204096</v>
      </c>
      <c r="G4" s="45">
        <v>116600.131495936</v>
      </c>
      <c r="H4" s="45">
        <v>10442.221163631999</v>
      </c>
      <c r="I4" s="45">
        <v>1351.586901786</v>
      </c>
      <c r="J4" s="45">
        <v>5239.9738473939997</v>
      </c>
      <c r="K4" s="45">
        <v>45080.559574073901</v>
      </c>
      <c r="L4" s="45">
        <v>17124.078880875</v>
      </c>
      <c r="M4" s="45">
        <v>15054.181391506081</v>
      </c>
      <c r="N4" s="45">
        <v>33129.19172280647</v>
      </c>
      <c r="O4" s="46">
        <v>36437.867261351799</v>
      </c>
      <c r="P4" s="47">
        <v>1734375.082076824</v>
      </c>
      <c r="Q4" s="48"/>
      <c r="S4" s="49"/>
    </row>
    <row r="5" spans="1:30" x14ac:dyDescent="0.2">
      <c r="A5" s="50" t="s">
        <v>79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2"/>
      <c r="P5" s="51">
        <v>223902.69</v>
      </c>
      <c r="Q5" s="48"/>
      <c r="S5" s="49"/>
      <c r="U5" s="53"/>
    </row>
    <row r="6" spans="1:30" x14ac:dyDescent="0.2">
      <c r="A6" s="50" t="s">
        <v>13</v>
      </c>
      <c r="B6" s="51">
        <v>264531.36571099999</v>
      </c>
      <c r="C6" s="51">
        <v>52.116931000000001</v>
      </c>
      <c r="D6" s="51">
        <v>18514.197282000001</v>
      </c>
      <c r="E6" s="51">
        <v>1210.7779389999998</v>
      </c>
      <c r="F6" s="51">
        <v>0</v>
      </c>
      <c r="G6" s="51">
        <v>42.058901000000006</v>
      </c>
      <c r="H6" s="51">
        <v>9052.6392720000003</v>
      </c>
      <c r="I6" s="51">
        <v>2412.4712880000002</v>
      </c>
      <c r="J6" s="51">
        <v>3243.6172710000001</v>
      </c>
      <c r="K6" s="51">
        <v>717.40101700000014</v>
      </c>
      <c r="L6" s="51">
        <v>2.3500000000000001E-3</v>
      </c>
      <c r="M6" s="51">
        <v>10955.784716999999</v>
      </c>
      <c r="N6" s="51">
        <v>2543.8749269999971</v>
      </c>
      <c r="O6" s="52">
        <v>31795.201479374999</v>
      </c>
      <c r="P6" s="51">
        <v>6147.2330160000001</v>
      </c>
      <c r="Q6" s="48"/>
      <c r="S6" s="49"/>
      <c r="T6" s="49"/>
      <c r="U6" s="49"/>
      <c r="V6" s="49"/>
      <c r="W6" s="49"/>
      <c r="X6" s="49"/>
    </row>
    <row r="7" spans="1:30" x14ac:dyDescent="0.2">
      <c r="A7" s="50" t="s">
        <v>14</v>
      </c>
      <c r="B7" s="51">
        <v>-1545.3649509999998</v>
      </c>
      <c r="C7" s="51">
        <v>-1.6180889999999999</v>
      </c>
      <c r="D7" s="51">
        <v>-525.38200000000006</v>
      </c>
      <c r="E7" s="51">
        <v>-5275.2696560000004</v>
      </c>
      <c r="F7" s="51">
        <v>-10.890999999999998</v>
      </c>
      <c r="G7" s="51">
        <v>-28204.495859190098</v>
      </c>
      <c r="H7" s="51">
        <v>-2102.9561478410001</v>
      </c>
      <c r="I7" s="51">
        <v>-14.8082859868</v>
      </c>
      <c r="J7" s="51">
        <v>-17.564695999999998</v>
      </c>
      <c r="K7" s="51">
        <v>-13472.477672666999</v>
      </c>
      <c r="L7" s="51">
        <v>-8579.3739019999994</v>
      </c>
      <c r="M7" s="51">
        <v>-27.5</v>
      </c>
      <c r="N7" s="51">
        <v>-4362.1472876999978</v>
      </c>
      <c r="O7" s="52">
        <v>0</v>
      </c>
      <c r="P7" s="51">
        <v>-11295.187793000001</v>
      </c>
      <c r="Q7" s="48"/>
      <c r="S7" s="49"/>
      <c r="T7" s="49"/>
      <c r="U7" s="49"/>
      <c r="V7" s="49"/>
      <c r="W7" s="49"/>
      <c r="X7" s="49"/>
    </row>
    <row r="8" spans="1:30" x14ac:dyDescent="0.2">
      <c r="A8" s="50" t="s">
        <v>15</v>
      </c>
      <c r="B8" s="51"/>
      <c r="C8" s="51"/>
      <c r="D8" s="51"/>
      <c r="E8" s="51"/>
      <c r="F8" s="51"/>
      <c r="G8" s="51">
        <v>867</v>
      </c>
      <c r="H8" s="51"/>
      <c r="I8" s="51"/>
      <c r="J8" s="51"/>
      <c r="K8" s="51"/>
      <c r="L8" s="51"/>
      <c r="M8" s="51"/>
      <c r="N8" s="51"/>
      <c r="O8" s="52"/>
      <c r="P8" s="51"/>
      <c r="Q8" s="48"/>
      <c r="S8" s="49"/>
      <c r="T8" s="49"/>
      <c r="U8" s="49"/>
      <c r="V8" s="49"/>
      <c r="W8" s="49"/>
      <c r="X8" s="49"/>
    </row>
    <row r="9" spans="1:30" x14ac:dyDescent="0.2">
      <c r="A9" s="50" t="s">
        <v>16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>
        <v>2057</v>
      </c>
      <c r="M9" s="51"/>
      <c r="N9" s="51"/>
      <c r="O9" s="52"/>
      <c r="P9" s="51"/>
      <c r="Q9" s="48"/>
      <c r="S9" s="49"/>
      <c r="T9" s="49"/>
      <c r="U9" s="49"/>
      <c r="V9" s="49"/>
      <c r="W9" s="49"/>
      <c r="X9" s="49"/>
    </row>
    <row r="10" spans="1:30" x14ac:dyDescent="0.2">
      <c r="A10" s="50" t="s">
        <v>17</v>
      </c>
      <c r="B10" s="51">
        <v>-24330</v>
      </c>
      <c r="C10" s="51">
        <v>-326.99999999999994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5"/>
      <c r="P10" s="54"/>
      <c r="Q10" s="48"/>
      <c r="S10" s="49"/>
      <c r="T10" s="49"/>
      <c r="U10" s="49"/>
      <c r="V10" s="49"/>
      <c r="W10" s="49"/>
      <c r="X10" s="49"/>
    </row>
    <row r="11" spans="1:30" ht="20.25" customHeight="1" x14ac:dyDescent="0.2">
      <c r="A11" s="56" t="s">
        <v>80</v>
      </c>
      <c r="B11" s="57">
        <f>SUM(B4:B10)</f>
        <v>1236482.0007599997</v>
      </c>
      <c r="C11" s="57">
        <f t="shared" ref="C11:P11" si="0">SUM(C4:C10)</f>
        <v>42644.498841999994</v>
      </c>
      <c r="D11" s="57">
        <f t="shared" si="0"/>
        <v>30765.754664856999</v>
      </c>
      <c r="E11" s="57">
        <f t="shared" si="0"/>
        <v>14209.586773347</v>
      </c>
      <c r="F11" s="57">
        <f t="shared" si="0"/>
        <v>972.22092544204099</v>
      </c>
      <c r="G11" s="57">
        <f t="shared" si="0"/>
        <v>89304.694537745905</v>
      </c>
      <c r="H11" s="57">
        <f t="shared" si="0"/>
        <v>17391.904287791</v>
      </c>
      <c r="I11" s="57">
        <f t="shared" si="0"/>
        <v>3749.2499037992002</v>
      </c>
      <c r="J11" s="57">
        <f t="shared" si="0"/>
        <v>8466.0264223940012</v>
      </c>
      <c r="K11" s="57">
        <f t="shared" si="0"/>
        <v>32325.482918406906</v>
      </c>
      <c r="L11" s="57">
        <f t="shared" si="0"/>
        <v>10601.707328875</v>
      </c>
      <c r="M11" s="57">
        <f t="shared" si="0"/>
        <v>25982.46610850608</v>
      </c>
      <c r="N11" s="57">
        <f t="shared" si="0"/>
        <v>31310.91936210647</v>
      </c>
      <c r="O11" s="57">
        <f t="shared" si="0"/>
        <v>68233.068740726798</v>
      </c>
      <c r="P11" s="57">
        <f t="shared" si="0"/>
        <v>1953129.817299824</v>
      </c>
      <c r="Q11" s="48"/>
      <c r="S11" s="49"/>
    </row>
    <row r="12" spans="1:30" x14ac:dyDescent="0.2">
      <c r="A12" s="50" t="s">
        <v>81</v>
      </c>
      <c r="B12" s="51"/>
      <c r="C12" s="51"/>
      <c r="D12" s="54"/>
      <c r="E12" s="54"/>
      <c r="F12" s="54"/>
      <c r="G12" s="54"/>
      <c r="H12" s="51"/>
      <c r="I12" s="51"/>
      <c r="J12" s="51"/>
      <c r="K12" s="51"/>
      <c r="L12" s="51"/>
      <c r="M12" s="51"/>
      <c r="N12" s="51"/>
      <c r="O12" s="52"/>
      <c r="P12" s="54"/>
      <c r="Q12" s="48"/>
      <c r="R12" s="58"/>
      <c r="S12" s="49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</row>
    <row r="13" spans="1:30" x14ac:dyDescent="0.2">
      <c r="A13" s="50" t="s">
        <v>82</v>
      </c>
      <c r="B13" s="51">
        <v>-1217.1602400003467</v>
      </c>
      <c r="C13" s="51">
        <v>-1.5011580000063987</v>
      </c>
      <c r="D13" s="51">
        <v>1102.1382694134045</v>
      </c>
      <c r="E13" s="51">
        <v>397.52269840700137</v>
      </c>
      <c r="F13" s="51">
        <v>493.14563787005625</v>
      </c>
      <c r="G13" s="51">
        <v>-1103.3054622540949</v>
      </c>
      <c r="H13" s="51">
        <v>10871.584315681524</v>
      </c>
      <c r="I13" s="51">
        <v>-337.95474665846587</v>
      </c>
      <c r="J13" s="51">
        <v>-341.22143460602092</v>
      </c>
      <c r="K13" s="51">
        <v>-4893.8794937615494</v>
      </c>
      <c r="L13" s="51">
        <v>2354.6694131100267</v>
      </c>
      <c r="M13" s="51">
        <v>5663.9277855060973</v>
      </c>
      <c r="N13" s="51">
        <v>16614.845928735074</v>
      </c>
      <c r="O13" s="51">
        <v>-6878.2325243672531</v>
      </c>
      <c r="P13" s="51">
        <v>17007.40785385645</v>
      </c>
      <c r="Q13" s="48"/>
      <c r="R13" s="58"/>
      <c r="S13" s="49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</row>
    <row r="14" spans="1:30" ht="18" customHeight="1" x14ac:dyDescent="0.2">
      <c r="A14" s="56" t="s">
        <v>83</v>
      </c>
      <c r="B14" s="57">
        <f>B15</f>
        <v>925065.18047100003</v>
      </c>
      <c r="C14" s="57">
        <f>C15</f>
        <v>35695</v>
      </c>
      <c r="D14" s="57">
        <f t="shared" ref="D14:O14" si="1">D15</f>
        <v>0.28792800000000002</v>
      </c>
      <c r="E14" s="57">
        <f t="shared" si="1"/>
        <v>0</v>
      </c>
      <c r="F14" s="57">
        <f t="shared" si="1"/>
        <v>0</v>
      </c>
      <c r="G14" s="57">
        <f t="shared" si="1"/>
        <v>1758.5616</v>
      </c>
      <c r="H14" s="57">
        <f t="shared" si="1"/>
        <v>207.60881561588647</v>
      </c>
      <c r="I14" s="57">
        <f t="shared" si="1"/>
        <v>0</v>
      </c>
      <c r="J14" s="57">
        <f t="shared" si="1"/>
        <v>0</v>
      </c>
      <c r="K14" s="57">
        <f t="shared" si="1"/>
        <v>0</v>
      </c>
      <c r="L14" s="57">
        <f t="shared" si="1"/>
        <v>0</v>
      </c>
      <c r="M14" s="57">
        <f t="shared" si="1"/>
        <v>0</v>
      </c>
      <c r="N14" s="57">
        <f t="shared" si="1"/>
        <v>0</v>
      </c>
      <c r="O14" s="57">
        <f t="shared" si="1"/>
        <v>9082.5128612337667</v>
      </c>
      <c r="P14" s="57">
        <f>P15</f>
        <v>0</v>
      </c>
      <c r="Q14" s="48"/>
      <c r="R14" s="58"/>
      <c r="S14" s="49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ht="23.25" customHeight="1" x14ac:dyDescent="0.2">
      <c r="A15" s="59" t="s">
        <v>84</v>
      </c>
      <c r="B15" s="59">
        <v>925065.18047100003</v>
      </c>
      <c r="C15" s="59">
        <v>35695</v>
      </c>
      <c r="D15" s="59">
        <v>0.28792800000000002</v>
      </c>
      <c r="E15" s="59">
        <v>0</v>
      </c>
      <c r="F15" s="59">
        <v>0</v>
      </c>
      <c r="G15" s="59">
        <v>1758.5616</v>
      </c>
      <c r="H15" s="59">
        <v>207.60881561588647</v>
      </c>
      <c r="I15" s="59"/>
      <c r="J15" s="59"/>
      <c r="K15" s="59"/>
      <c r="L15" s="59"/>
      <c r="M15" s="59"/>
      <c r="N15" s="59"/>
      <c r="O15" s="59">
        <v>9082.5128612337667</v>
      </c>
      <c r="P15" s="60"/>
      <c r="Q15" s="58"/>
      <c r="R15" s="58"/>
      <c r="S15" s="49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ht="15" customHeight="1" x14ac:dyDescent="0.2">
      <c r="A16" s="61" t="s">
        <v>23</v>
      </c>
      <c r="B16" s="62">
        <f>SUM(B17:B20)</f>
        <v>0.161</v>
      </c>
      <c r="C16" s="63">
        <f t="shared" ref="C16:P16" si="2">SUM(C17:C20)</f>
        <v>0</v>
      </c>
      <c r="D16" s="63">
        <f t="shared" si="2"/>
        <v>0</v>
      </c>
      <c r="E16" s="63">
        <f t="shared" si="2"/>
        <v>0</v>
      </c>
      <c r="F16" s="63">
        <f t="shared" si="2"/>
        <v>0</v>
      </c>
      <c r="G16" s="63">
        <f t="shared" si="2"/>
        <v>0</v>
      </c>
      <c r="H16" s="63">
        <f t="shared" si="2"/>
        <v>0</v>
      </c>
      <c r="I16" s="63">
        <f t="shared" si="2"/>
        <v>0</v>
      </c>
      <c r="J16" s="63">
        <f t="shared" si="2"/>
        <v>0</v>
      </c>
      <c r="K16" s="63">
        <f t="shared" si="2"/>
        <v>0</v>
      </c>
      <c r="L16" s="63">
        <f t="shared" si="2"/>
        <v>0</v>
      </c>
      <c r="M16" s="63">
        <f t="shared" si="2"/>
        <v>0</v>
      </c>
      <c r="N16" s="63">
        <f t="shared" si="2"/>
        <v>0</v>
      </c>
      <c r="O16" s="63">
        <f t="shared" si="2"/>
        <v>11135.737732568879</v>
      </c>
      <c r="P16" s="63">
        <f t="shared" si="2"/>
        <v>106650.45511345629</v>
      </c>
      <c r="Q16" s="58"/>
      <c r="R16" s="58"/>
      <c r="S16" s="49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5" x14ac:dyDescent="0.2">
      <c r="A17" s="50" t="s">
        <v>85</v>
      </c>
      <c r="B17" s="51"/>
      <c r="C17" s="51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>
        <v>5581.476362039999</v>
      </c>
      <c r="P17" s="54"/>
      <c r="Q17" s="58"/>
      <c r="S17" s="49"/>
    </row>
    <row r="18" spans="1:35" x14ac:dyDescent="0.2">
      <c r="A18" s="50" t="s">
        <v>86</v>
      </c>
      <c r="B18" s="51"/>
      <c r="C18" s="51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>
        <v>5554.2613705288813</v>
      </c>
      <c r="P18" s="54"/>
      <c r="Q18" s="48"/>
      <c r="S18" s="49"/>
    </row>
    <row r="19" spans="1:35" ht="25.5" x14ac:dyDescent="0.2">
      <c r="A19" s="64" t="s">
        <v>87</v>
      </c>
      <c r="B19" s="65">
        <v>0.161</v>
      </c>
      <c r="C19" s="65">
        <v>0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60">
        <v>106650.45511345629</v>
      </c>
      <c r="Q19" s="48"/>
      <c r="R19" s="58"/>
      <c r="S19" s="49"/>
    </row>
    <row r="20" spans="1:35" x14ac:dyDescent="0.2">
      <c r="A20" s="50" t="s">
        <v>88</v>
      </c>
      <c r="B20" s="51"/>
      <c r="C20" s="51"/>
      <c r="D20" s="54"/>
      <c r="E20" s="54"/>
      <c r="F20" s="51"/>
      <c r="G20" s="51"/>
      <c r="H20" s="51"/>
      <c r="I20" s="51"/>
      <c r="J20" s="51"/>
      <c r="K20" s="51"/>
      <c r="L20" s="51"/>
      <c r="M20" s="51"/>
      <c r="N20" s="51"/>
      <c r="O20" s="54"/>
      <c r="P20" s="54"/>
      <c r="Q20" s="48"/>
      <c r="S20" s="49"/>
    </row>
    <row r="21" spans="1:35" ht="14.25" customHeight="1" x14ac:dyDescent="0.2">
      <c r="A21" s="56" t="s">
        <v>89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>
        <v>720.946312928</v>
      </c>
      <c r="P21" s="57">
        <v>288884.96636400209</v>
      </c>
      <c r="Q21" s="48"/>
      <c r="S21" s="49"/>
    </row>
    <row r="22" spans="1:35" ht="15.75" customHeight="1" x14ac:dyDescent="0.2">
      <c r="A22" s="66" t="s">
        <v>90</v>
      </c>
      <c r="B22" s="67">
        <f t="shared" ref="B22:O22" si="3">B23+B37+B44+B49</f>
        <v>312633.81952900009</v>
      </c>
      <c r="C22" s="67">
        <f t="shared" si="3"/>
        <v>6950.9999999999991</v>
      </c>
      <c r="D22" s="67">
        <f t="shared" si="3"/>
        <v>29663.328467443593</v>
      </c>
      <c r="E22" s="67">
        <f t="shared" si="3"/>
        <v>13812.064074939999</v>
      </c>
      <c r="F22" s="67">
        <f t="shared" si="3"/>
        <v>479.07528757198475</v>
      </c>
      <c r="G22" s="67">
        <f t="shared" si="3"/>
        <v>88649.438399999999</v>
      </c>
      <c r="H22" s="67">
        <f t="shared" si="3"/>
        <v>6312.7111564935894</v>
      </c>
      <c r="I22" s="67">
        <f t="shared" si="3"/>
        <v>4087.204650457666</v>
      </c>
      <c r="J22" s="67">
        <f t="shared" si="3"/>
        <v>8807.2478570000221</v>
      </c>
      <c r="K22" s="67">
        <f t="shared" si="3"/>
        <v>37219.362412168455</v>
      </c>
      <c r="L22" s="67">
        <f t="shared" si="3"/>
        <v>8247.0379157649731</v>
      </c>
      <c r="M22" s="67">
        <f t="shared" si="3"/>
        <v>20318.538322999982</v>
      </c>
      <c r="N22" s="67">
        <f t="shared" si="3"/>
        <v>14696.073433371395</v>
      </c>
      <c r="O22" s="67">
        <f t="shared" si="3"/>
        <v>54172.104358363402</v>
      </c>
      <c r="P22" s="67">
        <f>P23+P37+P44</f>
        <v>1540586.9879685091</v>
      </c>
      <c r="Q22" s="48"/>
      <c r="S22" s="49"/>
      <c r="AI22" s="39" t="s">
        <v>91</v>
      </c>
    </row>
    <row r="23" spans="1:35" ht="15" customHeight="1" x14ac:dyDescent="0.2">
      <c r="A23" s="66" t="s">
        <v>92</v>
      </c>
      <c r="B23" s="67">
        <f t="shared" ref="B23:P23" si="4">SUM(B24:B36)</f>
        <v>312628.75933736924</v>
      </c>
      <c r="C23" s="67">
        <f t="shared" si="4"/>
        <v>6950.9999999999991</v>
      </c>
      <c r="D23" s="67">
        <f t="shared" si="4"/>
        <v>3139.8748956791505</v>
      </c>
      <c r="E23" s="67">
        <f t="shared" si="4"/>
        <v>13812.064074939999</v>
      </c>
      <c r="F23" s="67">
        <f t="shared" si="4"/>
        <v>0</v>
      </c>
      <c r="G23" s="67">
        <f t="shared" si="4"/>
        <v>7791.2113000000008</v>
      </c>
      <c r="H23" s="67">
        <f t="shared" si="4"/>
        <v>1566.1605738618673</v>
      </c>
      <c r="I23" s="67">
        <f t="shared" si="4"/>
        <v>0</v>
      </c>
      <c r="J23" s="67">
        <f t="shared" si="4"/>
        <v>0</v>
      </c>
      <c r="K23" s="67">
        <f t="shared" si="4"/>
        <v>0</v>
      </c>
      <c r="L23" s="67">
        <f t="shared" si="4"/>
        <v>0</v>
      </c>
      <c r="M23" s="67">
        <f t="shared" si="4"/>
        <v>20318.538322999982</v>
      </c>
      <c r="N23" s="67">
        <f t="shared" si="4"/>
        <v>14696.073433371395</v>
      </c>
      <c r="O23" s="67">
        <f t="shared" si="4"/>
        <v>1457.4656047411124</v>
      </c>
      <c r="P23" s="67">
        <f t="shared" si="4"/>
        <v>640625.91272933874</v>
      </c>
      <c r="Q23" s="48"/>
      <c r="S23" s="49"/>
      <c r="AI23" s="39" t="s">
        <v>93</v>
      </c>
    </row>
    <row r="24" spans="1:35" x14ac:dyDescent="0.2">
      <c r="A24" s="68" t="s">
        <v>94</v>
      </c>
      <c r="B24" s="69">
        <v>79009.405635524206</v>
      </c>
      <c r="C24" s="69">
        <v>86</v>
      </c>
      <c r="D24" s="69">
        <v>0</v>
      </c>
      <c r="E24" s="69">
        <v>0</v>
      </c>
      <c r="F24" s="69">
        <v>0</v>
      </c>
      <c r="G24" s="69">
        <v>179.8</v>
      </c>
      <c r="H24" s="69">
        <v>557.1420018852649</v>
      </c>
      <c r="I24" s="70"/>
      <c r="J24" s="70"/>
      <c r="K24" s="70"/>
      <c r="L24" s="70"/>
      <c r="M24" s="70"/>
      <c r="N24" s="70"/>
      <c r="O24" s="71">
        <v>0</v>
      </c>
      <c r="P24" s="70">
        <v>172797.42105808627</v>
      </c>
      <c r="Q24" s="72"/>
      <c r="S24" s="49"/>
      <c r="AI24" s="39" t="s">
        <v>95</v>
      </c>
    </row>
    <row r="25" spans="1:35" x14ac:dyDescent="0.2">
      <c r="A25" s="68" t="s">
        <v>96</v>
      </c>
      <c r="B25" s="69">
        <v>33089.356551686695</v>
      </c>
      <c r="C25" s="69">
        <v>140</v>
      </c>
      <c r="D25" s="69">
        <v>170.08278899999976</v>
      </c>
      <c r="E25" s="69">
        <v>10424.31116994</v>
      </c>
      <c r="F25" s="69">
        <v>0</v>
      </c>
      <c r="G25" s="69">
        <v>100.9</v>
      </c>
      <c r="H25" s="69">
        <v>408.07819395049876</v>
      </c>
      <c r="I25" s="70"/>
      <c r="J25" s="70"/>
      <c r="K25" s="70"/>
      <c r="L25" s="70"/>
      <c r="M25" s="70"/>
      <c r="N25" s="70"/>
      <c r="O25" s="71">
        <v>0</v>
      </c>
      <c r="P25" s="70">
        <v>98955.328968888687</v>
      </c>
      <c r="Q25" s="72"/>
      <c r="S25" s="49"/>
      <c r="AI25" s="39" t="s">
        <v>97</v>
      </c>
    </row>
    <row r="26" spans="1:35" x14ac:dyDescent="0.2">
      <c r="A26" s="68" t="s">
        <v>98</v>
      </c>
      <c r="B26" s="69">
        <v>77879.226962520275</v>
      </c>
      <c r="C26" s="69">
        <v>0</v>
      </c>
      <c r="D26" s="69">
        <v>66.687276000000011</v>
      </c>
      <c r="E26" s="69">
        <v>0</v>
      </c>
      <c r="F26" s="69">
        <v>0</v>
      </c>
      <c r="G26" s="69">
        <v>19.5</v>
      </c>
      <c r="H26" s="69">
        <v>233.22487897448207</v>
      </c>
      <c r="I26" s="70"/>
      <c r="J26" s="70"/>
      <c r="K26" s="70"/>
      <c r="L26" s="70"/>
      <c r="M26" s="70"/>
      <c r="N26" s="70"/>
      <c r="O26" s="71">
        <v>0</v>
      </c>
      <c r="P26" s="70">
        <v>36508.198929391176</v>
      </c>
      <c r="Q26" s="72"/>
      <c r="S26" s="49"/>
    </row>
    <row r="27" spans="1:35" x14ac:dyDescent="0.2">
      <c r="A27" s="68" t="s">
        <v>30</v>
      </c>
      <c r="B27" s="69">
        <v>71628.840500488397</v>
      </c>
      <c r="C27" s="69">
        <v>569</v>
      </c>
      <c r="D27" s="69">
        <v>0</v>
      </c>
      <c r="E27" s="69">
        <v>0</v>
      </c>
      <c r="F27" s="69">
        <v>0</v>
      </c>
      <c r="G27" s="69">
        <v>540.1</v>
      </c>
      <c r="H27" s="69">
        <v>91.198821890828867</v>
      </c>
      <c r="I27" s="70"/>
      <c r="J27" s="70"/>
      <c r="K27" s="70"/>
      <c r="L27" s="70"/>
      <c r="M27" s="70"/>
      <c r="N27" s="70"/>
      <c r="O27" s="71">
        <v>0</v>
      </c>
      <c r="P27" s="70">
        <v>59390.255261407969</v>
      </c>
      <c r="Q27" s="72"/>
      <c r="S27" s="49"/>
    </row>
    <row r="28" spans="1:35" x14ac:dyDescent="0.2">
      <c r="A28" s="68" t="s">
        <v>31</v>
      </c>
      <c r="B28" s="69">
        <v>81.66290096416779</v>
      </c>
      <c r="C28" s="69">
        <v>0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>
        <v>30725.048833319332</v>
      </c>
      <c r="Q28" s="72"/>
      <c r="S28" s="49"/>
    </row>
    <row r="29" spans="1:35" x14ac:dyDescent="0.2">
      <c r="A29" s="68" t="s">
        <v>99</v>
      </c>
      <c r="B29" s="69">
        <v>668.28071922120648</v>
      </c>
      <c r="C29" s="69">
        <v>0</v>
      </c>
      <c r="D29" s="69">
        <v>15.765121999999998</v>
      </c>
      <c r="E29" s="69">
        <v>0</v>
      </c>
      <c r="F29" s="69">
        <v>0</v>
      </c>
      <c r="G29" s="69">
        <v>96.3</v>
      </c>
      <c r="H29" s="69">
        <v>14.612022951841904</v>
      </c>
      <c r="I29" s="70"/>
      <c r="J29" s="70"/>
      <c r="K29" s="70"/>
      <c r="L29" s="70"/>
      <c r="M29" s="70"/>
      <c r="N29" s="70"/>
      <c r="O29" s="71">
        <v>0</v>
      </c>
      <c r="P29" s="70">
        <v>44053.175664739741</v>
      </c>
      <c r="Q29" s="72"/>
      <c r="S29" s="49"/>
    </row>
    <row r="30" spans="1:35" x14ac:dyDescent="0.2">
      <c r="A30" s="68" t="s">
        <v>100</v>
      </c>
      <c r="B30" s="69">
        <v>94.075261344180021</v>
      </c>
      <c r="C30" s="69">
        <v>0</v>
      </c>
      <c r="D30" s="69">
        <v>4.8815799999999996</v>
      </c>
      <c r="E30" s="69">
        <v>0</v>
      </c>
      <c r="F30" s="69">
        <v>0</v>
      </c>
      <c r="G30" s="69">
        <v>1338.8</v>
      </c>
      <c r="H30" s="69">
        <v>114.94386171335377</v>
      </c>
      <c r="I30" s="70"/>
      <c r="J30" s="70"/>
      <c r="K30" s="70"/>
      <c r="L30" s="70"/>
      <c r="M30" s="70"/>
      <c r="N30" s="70"/>
      <c r="O30" s="71">
        <v>0</v>
      </c>
      <c r="P30" s="70">
        <v>163.86070502185032</v>
      </c>
      <c r="Q30" s="72"/>
      <c r="S30" s="49"/>
      <c r="U30" s="38"/>
    </row>
    <row r="31" spans="1:35" x14ac:dyDescent="0.2">
      <c r="A31" s="68" t="s">
        <v>34</v>
      </c>
      <c r="B31" s="69">
        <v>10702.469110056847</v>
      </c>
      <c r="C31" s="69">
        <v>0</v>
      </c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>
        <v>58138.898634867241</v>
      </c>
      <c r="S31" s="49"/>
      <c r="U31" s="38"/>
    </row>
    <row r="32" spans="1:35" x14ac:dyDescent="0.2">
      <c r="A32" s="68" t="s">
        <v>101</v>
      </c>
      <c r="B32" s="69">
        <v>14619.866013915251</v>
      </c>
      <c r="C32" s="69">
        <v>1039</v>
      </c>
      <c r="D32" s="69">
        <v>0</v>
      </c>
      <c r="E32" s="69">
        <v>0</v>
      </c>
      <c r="F32" s="69">
        <v>0</v>
      </c>
      <c r="G32" s="69">
        <v>0</v>
      </c>
      <c r="H32" s="69">
        <v>0</v>
      </c>
      <c r="I32" s="70"/>
      <c r="J32" s="70"/>
      <c r="K32" s="70"/>
      <c r="L32" s="70"/>
      <c r="M32" s="70"/>
      <c r="N32" s="70"/>
      <c r="O32" s="71">
        <v>0</v>
      </c>
      <c r="P32" s="70">
        <v>17271.036656059361</v>
      </c>
      <c r="Q32" s="72"/>
      <c r="S32" s="49"/>
    </row>
    <row r="33" spans="1:26" x14ac:dyDescent="0.2">
      <c r="A33" s="68" t="s">
        <v>36</v>
      </c>
      <c r="B33" s="69">
        <v>184.04362668305251</v>
      </c>
      <c r="C33" s="69">
        <v>0</v>
      </c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>
        <v>2696.94881801365</v>
      </c>
      <c r="Q33" s="72"/>
      <c r="S33" s="49"/>
      <c r="Z33" s="73"/>
    </row>
    <row r="34" spans="1:26" x14ac:dyDescent="0.2">
      <c r="A34" s="68" t="s">
        <v>102</v>
      </c>
      <c r="B34" s="69">
        <v>0</v>
      </c>
      <c r="C34" s="69">
        <v>0</v>
      </c>
      <c r="D34" s="69">
        <v>0</v>
      </c>
      <c r="E34" s="69">
        <v>0</v>
      </c>
      <c r="F34" s="69">
        <v>0</v>
      </c>
      <c r="G34" s="69">
        <v>412.70000000000005</v>
      </c>
      <c r="H34" s="69">
        <v>22.34436942192081</v>
      </c>
      <c r="I34" s="70"/>
      <c r="J34" s="70"/>
      <c r="K34" s="70"/>
      <c r="L34" s="70"/>
      <c r="M34" s="70"/>
      <c r="N34" s="70"/>
      <c r="O34" s="71">
        <v>0</v>
      </c>
      <c r="P34" s="70">
        <v>0</v>
      </c>
      <c r="Q34" s="72"/>
      <c r="S34" s="49"/>
      <c r="U34" s="74"/>
      <c r="W34" s="74"/>
      <c r="X34" s="74"/>
    </row>
    <row r="35" spans="1:26" x14ac:dyDescent="0.2">
      <c r="A35" s="68" t="s">
        <v>103</v>
      </c>
      <c r="B35" s="69">
        <v>19102.71811571547</v>
      </c>
      <c r="C35" s="69">
        <v>994</v>
      </c>
      <c r="D35" s="69">
        <v>1.5701590000000001</v>
      </c>
      <c r="E35" s="69">
        <v>0</v>
      </c>
      <c r="F35" s="69">
        <v>0</v>
      </c>
      <c r="G35" s="69">
        <v>7</v>
      </c>
      <c r="H35" s="69">
        <v>18.711755452801228</v>
      </c>
      <c r="I35" s="70"/>
      <c r="J35" s="70"/>
      <c r="K35" s="70"/>
      <c r="L35" s="70"/>
      <c r="M35" s="70"/>
      <c r="N35" s="70"/>
      <c r="O35" s="71">
        <v>0</v>
      </c>
      <c r="P35" s="70">
        <v>74162.740667294202</v>
      </c>
      <c r="Q35" s="72"/>
      <c r="S35" s="49"/>
      <c r="W35" s="74"/>
      <c r="X35" s="74"/>
    </row>
    <row r="36" spans="1:26" x14ac:dyDescent="0.2">
      <c r="A36" s="68" t="s">
        <v>104</v>
      </c>
      <c r="B36" s="69">
        <v>5568.8139392493886</v>
      </c>
      <c r="C36" s="69">
        <v>4122.9999999999991</v>
      </c>
      <c r="D36" s="69">
        <v>2880.887969679151</v>
      </c>
      <c r="E36" s="69">
        <v>3387.7529049999998</v>
      </c>
      <c r="F36" s="69">
        <v>0</v>
      </c>
      <c r="G36" s="69">
        <v>5096.1113000000005</v>
      </c>
      <c r="H36" s="69">
        <v>105.90466762087485</v>
      </c>
      <c r="I36" s="70"/>
      <c r="J36" s="70"/>
      <c r="K36" s="70"/>
      <c r="L36" s="70"/>
      <c r="M36" s="70">
        <v>20318.538322999982</v>
      </c>
      <c r="N36" s="70">
        <v>14696.073433371395</v>
      </c>
      <c r="O36" s="71">
        <v>1457.4656047411124</v>
      </c>
      <c r="P36" s="70">
        <v>45762.998532249301</v>
      </c>
      <c r="Q36" s="72"/>
      <c r="S36" s="49"/>
      <c r="W36" s="74"/>
      <c r="X36" s="74"/>
    </row>
    <row r="37" spans="1:26" s="38" customFormat="1" ht="16.5" customHeight="1" x14ac:dyDescent="0.2">
      <c r="A37" s="66" t="s">
        <v>105</v>
      </c>
      <c r="B37" s="67">
        <f t="shared" ref="B37:C37" si="5">SUM(B38:B43)</f>
        <v>0</v>
      </c>
      <c r="C37" s="67">
        <f t="shared" si="5"/>
        <v>0</v>
      </c>
      <c r="D37" s="67">
        <f>SUM(D38:D43)</f>
        <v>89.451697569000032</v>
      </c>
      <c r="E37" s="67">
        <f t="shared" ref="E37:P37" si="6">SUM(E38:E43)</f>
        <v>0</v>
      </c>
      <c r="F37" s="67">
        <f t="shared" si="6"/>
        <v>0</v>
      </c>
      <c r="G37" s="67">
        <f t="shared" si="6"/>
        <v>68377.825700000001</v>
      </c>
      <c r="H37" s="67">
        <f t="shared" si="6"/>
        <v>1484.2240972457605</v>
      </c>
      <c r="I37" s="67">
        <f t="shared" si="6"/>
        <v>0</v>
      </c>
      <c r="J37" s="67">
        <f t="shared" si="6"/>
        <v>0</v>
      </c>
      <c r="K37" s="67">
        <f t="shared" si="6"/>
        <v>37219.362412168455</v>
      </c>
      <c r="L37" s="67">
        <f t="shared" si="6"/>
        <v>8247.0379157649731</v>
      </c>
      <c r="M37" s="67">
        <f t="shared" si="6"/>
        <v>0</v>
      </c>
      <c r="N37" s="67">
        <f t="shared" si="6"/>
        <v>0</v>
      </c>
      <c r="O37" s="67">
        <f t="shared" si="6"/>
        <v>15413.679121753599</v>
      </c>
      <c r="P37" s="67">
        <f t="shared" si="6"/>
        <v>33917.669239999996</v>
      </c>
      <c r="Q37" s="72"/>
      <c r="S37" s="49"/>
      <c r="T37" s="39"/>
      <c r="U37" s="58"/>
      <c r="V37" s="39"/>
      <c r="W37" s="58"/>
      <c r="X37" s="58"/>
      <c r="Y37" s="39"/>
    </row>
    <row r="38" spans="1:26" x14ac:dyDescent="0.2">
      <c r="A38" s="68" t="s">
        <v>106</v>
      </c>
      <c r="B38" s="69">
        <v>0</v>
      </c>
      <c r="C38" s="69">
        <v>0</v>
      </c>
      <c r="D38" s="70">
        <v>88.269007569000038</v>
      </c>
      <c r="E38" s="70">
        <v>0</v>
      </c>
      <c r="F38" s="70">
        <v>0</v>
      </c>
      <c r="G38" s="70">
        <v>63850.607800000005</v>
      </c>
      <c r="H38" s="70">
        <v>173.74473275230235</v>
      </c>
      <c r="I38" s="70"/>
      <c r="J38" s="70"/>
      <c r="K38" s="70">
        <v>37219.362412168455</v>
      </c>
      <c r="L38" s="70"/>
      <c r="M38" s="70"/>
      <c r="N38" s="70"/>
      <c r="O38" s="71">
        <v>13491.562735267156</v>
      </c>
      <c r="P38" s="70">
        <v>0</v>
      </c>
      <c r="Q38" s="72"/>
      <c r="S38" s="49"/>
      <c r="U38" s="58"/>
    </row>
    <row r="39" spans="1:26" x14ac:dyDescent="0.2">
      <c r="A39" s="68" t="s">
        <v>107</v>
      </c>
      <c r="B39" s="69">
        <v>0</v>
      </c>
      <c r="C39" s="69">
        <v>0</v>
      </c>
      <c r="D39" s="70">
        <v>0</v>
      </c>
      <c r="E39" s="70">
        <v>0</v>
      </c>
      <c r="F39" s="70">
        <v>0</v>
      </c>
      <c r="G39" s="70">
        <v>1.2</v>
      </c>
      <c r="H39" s="70">
        <v>0</v>
      </c>
      <c r="I39" s="70"/>
      <c r="J39" s="70"/>
      <c r="K39" s="70"/>
      <c r="L39" s="70"/>
      <c r="M39" s="70"/>
      <c r="N39" s="70"/>
      <c r="O39" s="71">
        <v>0</v>
      </c>
      <c r="P39" s="70">
        <v>0</v>
      </c>
      <c r="Q39" s="72"/>
      <c r="S39" s="49"/>
    </row>
    <row r="40" spans="1:26" x14ac:dyDescent="0.2">
      <c r="A40" s="68" t="s">
        <v>108</v>
      </c>
      <c r="B40" s="69">
        <v>0</v>
      </c>
      <c r="C40" s="69">
        <v>0</v>
      </c>
      <c r="D40" s="70">
        <v>1.18269</v>
      </c>
      <c r="E40" s="70">
        <v>0</v>
      </c>
      <c r="F40" s="70">
        <v>0</v>
      </c>
      <c r="G40" s="70">
        <v>3119.8371000000002</v>
      </c>
      <c r="H40" s="70">
        <v>8.7796495587106657E-2</v>
      </c>
      <c r="I40" s="70"/>
      <c r="J40" s="70"/>
      <c r="K40" s="70"/>
      <c r="L40" s="70"/>
      <c r="M40" s="70"/>
      <c r="N40" s="70"/>
      <c r="O40" s="71">
        <v>0</v>
      </c>
      <c r="P40" s="70">
        <v>33917.669239999996</v>
      </c>
      <c r="Q40" s="72"/>
      <c r="S40" s="49"/>
    </row>
    <row r="41" spans="1:26" x14ac:dyDescent="0.2">
      <c r="A41" s="68" t="s">
        <v>109</v>
      </c>
      <c r="B41" s="69">
        <v>0</v>
      </c>
      <c r="C41" s="69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0"/>
      <c r="J41" s="70"/>
      <c r="K41" s="70"/>
      <c r="L41" s="70"/>
      <c r="M41" s="70"/>
      <c r="N41" s="70"/>
      <c r="O41" s="71">
        <v>1922.1163864864425</v>
      </c>
      <c r="P41" s="70">
        <v>0</v>
      </c>
      <c r="Q41" s="72"/>
      <c r="S41" s="49"/>
    </row>
    <row r="42" spans="1:26" x14ac:dyDescent="0.2">
      <c r="A42" s="68" t="s">
        <v>110</v>
      </c>
      <c r="B42" s="69">
        <v>0</v>
      </c>
      <c r="C42" s="69">
        <v>0</v>
      </c>
      <c r="D42" s="70">
        <v>0</v>
      </c>
      <c r="E42" s="70">
        <v>0</v>
      </c>
      <c r="F42" s="70">
        <v>0</v>
      </c>
      <c r="G42" s="70">
        <v>1406.1808000000001</v>
      </c>
      <c r="H42" s="70">
        <v>1310.3915679978711</v>
      </c>
      <c r="I42" s="70"/>
      <c r="J42" s="70"/>
      <c r="K42" s="70"/>
      <c r="L42" s="70">
        <v>8247.0379157649731</v>
      </c>
      <c r="M42" s="70"/>
      <c r="N42" s="70"/>
      <c r="O42" s="71">
        <v>0</v>
      </c>
      <c r="P42" s="70">
        <v>0</v>
      </c>
      <c r="Q42" s="72"/>
      <c r="S42" s="49"/>
    </row>
    <row r="43" spans="1:26" x14ac:dyDescent="0.2">
      <c r="A43" s="68" t="s">
        <v>104</v>
      </c>
      <c r="B43" s="69">
        <v>0</v>
      </c>
      <c r="C43" s="69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/>
      <c r="J43" s="70"/>
      <c r="K43" s="69"/>
      <c r="L43" s="69"/>
      <c r="M43" s="69"/>
      <c r="N43" s="70"/>
      <c r="O43" s="71">
        <v>0</v>
      </c>
      <c r="P43" s="70">
        <v>0</v>
      </c>
      <c r="Q43" s="72"/>
      <c r="S43" s="49"/>
    </row>
    <row r="44" spans="1:26" s="38" customFormat="1" ht="18" customHeight="1" x14ac:dyDescent="0.2">
      <c r="A44" s="66" t="s">
        <v>111</v>
      </c>
      <c r="B44" s="67">
        <f t="shared" ref="B44" si="7">SUM(B45:B48)</f>
        <v>5.0601916308531472</v>
      </c>
      <c r="C44" s="67">
        <f>SUM(C45:C48)</f>
        <v>0</v>
      </c>
      <c r="D44" s="67">
        <f>SUM(D45:D48)</f>
        <v>26434.001874195441</v>
      </c>
      <c r="E44" s="67">
        <f t="shared" ref="E44:P44" si="8">SUM(E45:E48)</f>
        <v>0</v>
      </c>
      <c r="F44" s="67">
        <f t="shared" si="8"/>
        <v>479.07528757198475</v>
      </c>
      <c r="G44" s="67">
        <f t="shared" si="8"/>
        <v>12480.401400000001</v>
      </c>
      <c r="H44" s="67">
        <f t="shared" si="8"/>
        <v>3262.3264853859619</v>
      </c>
      <c r="I44" s="67">
        <f t="shared" si="8"/>
        <v>4087.204650457666</v>
      </c>
      <c r="J44" s="67">
        <f t="shared" si="8"/>
        <v>8807.2478570000221</v>
      </c>
      <c r="K44" s="67">
        <f t="shared" si="8"/>
        <v>0</v>
      </c>
      <c r="L44" s="67">
        <f t="shared" si="8"/>
        <v>0</v>
      </c>
      <c r="M44" s="67">
        <f t="shared" si="8"/>
        <v>0</v>
      </c>
      <c r="N44" s="67">
        <f t="shared" si="8"/>
        <v>0</v>
      </c>
      <c r="O44" s="67">
        <f t="shared" si="8"/>
        <v>11112.80396613216</v>
      </c>
      <c r="P44" s="67">
        <f t="shared" si="8"/>
        <v>866043.40599917038</v>
      </c>
      <c r="Q44" s="72"/>
      <c r="S44" s="49"/>
    </row>
    <row r="45" spans="1:26" x14ac:dyDescent="0.2">
      <c r="A45" s="68" t="s">
        <v>112</v>
      </c>
      <c r="B45" s="69">
        <v>0</v>
      </c>
      <c r="C45" s="69">
        <v>0</v>
      </c>
      <c r="D45" s="70">
        <v>26207.423904155443</v>
      </c>
      <c r="E45" s="70">
        <v>0</v>
      </c>
      <c r="F45" s="70">
        <v>298.42725554319134</v>
      </c>
      <c r="G45" s="70">
        <v>0</v>
      </c>
      <c r="H45" s="70">
        <v>0</v>
      </c>
      <c r="I45" s="70"/>
      <c r="J45" s="70"/>
      <c r="K45" s="70"/>
      <c r="L45" s="70"/>
      <c r="M45" s="70"/>
      <c r="N45" s="70"/>
      <c r="O45" s="71">
        <v>0</v>
      </c>
      <c r="P45" s="70">
        <v>369059.49704861024</v>
      </c>
      <c r="Q45" s="72"/>
      <c r="S45" s="49"/>
    </row>
    <row r="46" spans="1:26" x14ac:dyDescent="0.2">
      <c r="A46" s="68" t="s">
        <v>113</v>
      </c>
      <c r="B46" s="69">
        <v>0</v>
      </c>
      <c r="C46" s="69">
        <v>0</v>
      </c>
      <c r="D46" s="70">
        <v>0</v>
      </c>
      <c r="E46" s="70">
        <v>0</v>
      </c>
      <c r="F46" s="70">
        <v>62.241971522957122</v>
      </c>
      <c r="G46" s="70">
        <v>0</v>
      </c>
      <c r="H46" s="70">
        <v>0</v>
      </c>
      <c r="I46" s="70"/>
      <c r="J46" s="70"/>
      <c r="K46" s="70"/>
      <c r="L46" s="70"/>
      <c r="M46" s="70"/>
      <c r="N46" s="70"/>
      <c r="O46" s="71">
        <v>0</v>
      </c>
      <c r="P46" s="70">
        <v>128623.19978626059</v>
      </c>
      <c r="Q46" s="72"/>
      <c r="S46" s="49"/>
    </row>
    <row r="47" spans="1:26" x14ac:dyDescent="0.2">
      <c r="A47" s="68" t="s">
        <v>114</v>
      </c>
      <c r="B47" s="69">
        <v>5.0601916308531472</v>
      </c>
      <c r="C47" s="69">
        <v>0</v>
      </c>
      <c r="D47" s="70">
        <v>26.499566999999999</v>
      </c>
      <c r="E47" s="70">
        <v>0</v>
      </c>
      <c r="F47" s="70">
        <v>0</v>
      </c>
      <c r="G47" s="70">
        <v>4222.8847999999998</v>
      </c>
      <c r="H47" s="70">
        <v>34.591251904259401</v>
      </c>
      <c r="I47" s="70"/>
      <c r="J47" s="70"/>
      <c r="K47" s="70"/>
      <c r="L47" s="70"/>
      <c r="M47" s="70"/>
      <c r="N47" s="70"/>
      <c r="O47" s="71">
        <v>141.74113199999999</v>
      </c>
      <c r="P47" s="70">
        <v>275484.9550784711</v>
      </c>
      <c r="Q47" s="72"/>
      <c r="S47" s="49"/>
    </row>
    <row r="48" spans="1:26" x14ac:dyDescent="0.2">
      <c r="A48" s="68" t="s">
        <v>104</v>
      </c>
      <c r="B48" s="69">
        <v>0</v>
      </c>
      <c r="C48" s="69">
        <v>0</v>
      </c>
      <c r="D48" s="70">
        <v>200.07840304000001</v>
      </c>
      <c r="E48" s="70">
        <v>0</v>
      </c>
      <c r="F48" s="70">
        <v>118.40606050583634</v>
      </c>
      <c r="G48" s="70">
        <v>8257.5166000000008</v>
      </c>
      <c r="H48" s="70">
        <v>3227.7352334817024</v>
      </c>
      <c r="I48" s="70">
        <v>4087.204650457666</v>
      </c>
      <c r="J48" s="70">
        <v>8807.2478570000221</v>
      </c>
      <c r="K48" s="70"/>
      <c r="L48" s="70"/>
      <c r="M48" s="70"/>
      <c r="N48" s="70"/>
      <c r="O48" s="71">
        <v>10971.062834132161</v>
      </c>
      <c r="P48" s="70">
        <v>92875.754085828405</v>
      </c>
      <c r="Q48" s="72"/>
      <c r="S48" s="49"/>
    </row>
    <row r="49" spans="1:19" s="38" customFormat="1" ht="18" customHeight="1" x14ac:dyDescent="0.2">
      <c r="A49" s="75" t="s">
        <v>115</v>
      </c>
      <c r="B49" s="76"/>
      <c r="C49" s="76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>
        <v>26188.155665736525</v>
      </c>
      <c r="P49" s="78"/>
      <c r="Q49" s="48"/>
      <c r="S49" s="49"/>
    </row>
    <row r="50" spans="1:19" ht="15.75" customHeight="1" x14ac:dyDescent="0.2">
      <c r="A50" s="79" t="s">
        <v>116</v>
      </c>
      <c r="B50" s="80"/>
      <c r="C50" s="80"/>
      <c r="D50" s="80"/>
      <c r="E50" s="81"/>
      <c r="F50" s="80"/>
      <c r="G50" s="80"/>
      <c r="H50" s="81"/>
      <c r="I50" s="81"/>
      <c r="J50" s="81"/>
      <c r="K50" s="81"/>
      <c r="L50" s="81"/>
      <c r="M50" s="81"/>
      <c r="N50" s="81"/>
      <c r="O50" s="81"/>
      <c r="P50" s="82"/>
    </row>
    <row r="51" spans="1:19" x14ac:dyDescent="0.2">
      <c r="A51" s="145" t="s">
        <v>117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7"/>
    </row>
    <row r="52" spans="1:19" ht="12.75" customHeight="1" x14ac:dyDescent="0.2">
      <c r="A52" s="145" t="s">
        <v>118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7"/>
    </row>
    <row r="53" spans="1:19" x14ac:dyDescent="0.2">
      <c r="A53" s="83" t="s">
        <v>119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5"/>
    </row>
    <row r="54" spans="1:19" x14ac:dyDescent="0.2">
      <c r="F54" s="53"/>
      <c r="G54" s="58"/>
      <c r="R54" s="86"/>
    </row>
    <row r="55" spans="1:19" x14ac:dyDescent="0.2">
      <c r="A55" s="87"/>
      <c r="B55" s="87"/>
      <c r="C55" s="88"/>
      <c r="D55" s="87"/>
      <c r="E55" s="87"/>
      <c r="F55" s="89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90"/>
      <c r="R55" s="87"/>
    </row>
    <row r="56" spans="1:19" x14ac:dyDescent="0.2">
      <c r="A56" s="87"/>
      <c r="B56" s="88"/>
      <c r="C56" s="88"/>
      <c r="D56" s="91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90"/>
      <c r="R56" s="87"/>
    </row>
    <row r="57" spans="1:19" x14ac:dyDescent="0.2">
      <c r="A57" s="87"/>
      <c r="B57" s="92"/>
      <c r="C57" s="88"/>
      <c r="D57" s="87"/>
      <c r="E57" s="87"/>
      <c r="F57" s="89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90"/>
      <c r="R57" s="87"/>
    </row>
    <row r="58" spans="1:19" x14ac:dyDescent="0.2">
      <c r="A58" s="87"/>
      <c r="B58" s="87"/>
      <c r="C58" s="87"/>
      <c r="D58" s="87"/>
      <c r="E58" s="87"/>
      <c r="F58" s="89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90"/>
      <c r="R58" s="87"/>
    </row>
    <row r="59" spans="1:19" x14ac:dyDescent="0.2">
      <c r="A59" s="87"/>
      <c r="B59" s="87"/>
      <c r="C59" s="87"/>
      <c r="D59" s="87"/>
      <c r="E59" s="87"/>
      <c r="F59" s="89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90"/>
      <c r="R59" s="87"/>
    </row>
    <row r="60" spans="1:19" x14ac:dyDescent="0.2">
      <c r="A60" s="87"/>
      <c r="B60" s="87"/>
      <c r="C60" s="87"/>
      <c r="D60" s="87"/>
      <c r="E60" s="87"/>
      <c r="F60" s="89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90"/>
      <c r="R60" s="87"/>
    </row>
    <row r="61" spans="1:19" x14ac:dyDescent="0.2">
      <c r="A61" s="87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90"/>
      <c r="R61" s="87"/>
    </row>
    <row r="62" spans="1:19" x14ac:dyDescent="0.2">
      <c r="A62" s="87"/>
      <c r="B62" s="87"/>
      <c r="C62" s="87"/>
      <c r="D62" s="87"/>
      <c r="E62" s="87"/>
      <c r="F62" s="89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90"/>
      <c r="R62" s="87"/>
    </row>
    <row r="63" spans="1:19" ht="17.25" customHeight="1" x14ac:dyDescent="0.2">
      <c r="A63" s="87"/>
      <c r="B63" s="87"/>
      <c r="C63" s="87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7"/>
      <c r="P63" s="87"/>
      <c r="Q63" s="90"/>
      <c r="R63" s="87"/>
    </row>
    <row r="64" spans="1:19" ht="12.75" customHeight="1" x14ac:dyDescent="0.2">
      <c r="A64" s="87"/>
      <c r="B64" s="87"/>
      <c r="C64" s="87"/>
      <c r="D64" s="87"/>
      <c r="E64" s="87"/>
      <c r="F64" s="89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90"/>
      <c r="R64" s="87"/>
    </row>
    <row r="65" spans="1:18" x14ac:dyDescent="0.2">
      <c r="A65" s="87"/>
      <c r="B65" s="87"/>
      <c r="C65" s="87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7"/>
      <c r="P65" s="87"/>
      <c r="Q65" s="90"/>
      <c r="R65" s="87"/>
    </row>
    <row r="66" spans="1:18" x14ac:dyDescent="0.2">
      <c r="A66" s="87"/>
      <c r="B66" s="87"/>
      <c r="C66" s="87"/>
      <c r="D66" s="87"/>
      <c r="E66" s="87"/>
      <c r="F66" s="89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90"/>
      <c r="R66" s="87"/>
    </row>
    <row r="67" spans="1:18" x14ac:dyDescent="0.2">
      <c r="A67" s="87"/>
      <c r="B67" s="87"/>
      <c r="C67" s="87"/>
      <c r="D67" s="87"/>
      <c r="E67" s="87"/>
      <c r="F67" s="89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90"/>
      <c r="R67" s="87"/>
    </row>
    <row r="68" spans="1:18" x14ac:dyDescent="0.2">
      <c r="A68" s="87"/>
      <c r="B68" s="87"/>
      <c r="C68" s="87"/>
      <c r="D68" s="87"/>
      <c r="E68" s="87"/>
      <c r="F68" s="89"/>
      <c r="G68" s="87"/>
      <c r="H68" s="87"/>
      <c r="I68" s="87"/>
      <c r="J68" s="87"/>
      <c r="K68" s="87"/>
      <c r="L68" s="87"/>
      <c r="M68" s="87"/>
      <c r="N68" s="87"/>
      <c r="O68" s="88"/>
      <c r="P68" s="87"/>
      <c r="Q68" s="90"/>
      <c r="R68" s="87"/>
    </row>
    <row r="69" spans="1:18" x14ac:dyDescent="0.2">
      <c r="A69" s="87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90"/>
      <c r="R69" s="87"/>
    </row>
    <row r="70" spans="1:18" x14ac:dyDescent="0.2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90"/>
      <c r="R70" s="87"/>
    </row>
    <row r="71" spans="1:18" x14ac:dyDescent="0.2">
      <c r="A71" s="87"/>
      <c r="B71" s="87"/>
      <c r="C71" s="87"/>
      <c r="D71" s="87"/>
      <c r="E71" s="87"/>
      <c r="F71" s="89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90"/>
      <c r="R71" s="87"/>
    </row>
    <row r="72" spans="1:18" x14ac:dyDescent="0.2">
      <c r="A72" s="87"/>
      <c r="B72" s="87"/>
      <c r="C72" s="87"/>
      <c r="D72" s="87"/>
      <c r="E72" s="87"/>
      <c r="F72" s="89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90"/>
      <c r="R72" s="87"/>
    </row>
    <row r="73" spans="1:18" x14ac:dyDescent="0.2">
      <c r="F73" s="53"/>
    </row>
    <row r="74" spans="1:18" x14ac:dyDescent="0.2">
      <c r="F74" s="53"/>
    </row>
    <row r="75" spans="1:18" x14ac:dyDescent="0.2">
      <c r="F75" s="53"/>
    </row>
    <row r="76" spans="1:18" x14ac:dyDescent="0.2">
      <c r="F76" s="53"/>
    </row>
    <row r="77" spans="1:18" x14ac:dyDescent="0.2">
      <c r="F77" s="53"/>
    </row>
    <row r="78" spans="1:18" x14ac:dyDescent="0.2">
      <c r="F78" s="53"/>
    </row>
    <row r="79" spans="1:18" x14ac:dyDescent="0.2">
      <c r="F79" s="53"/>
    </row>
    <row r="80" spans="1:18" x14ac:dyDescent="0.2">
      <c r="F80" s="53"/>
    </row>
    <row r="81" spans="6:6" x14ac:dyDescent="0.2">
      <c r="F81" s="53"/>
    </row>
    <row r="82" spans="6:6" x14ac:dyDescent="0.2">
      <c r="F82" s="53"/>
    </row>
    <row r="83" spans="6:6" x14ac:dyDescent="0.2">
      <c r="F83" s="53"/>
    </row>
    <row r="84" spans="6:6" x14ac:dyDescent="0.2">
      <c r="F84" s="53"/>
    </row>
    <row r="85" spans="6:6" x14ac:dyDescent="0.2">
      <c r="F85" s="53"/>
    </row>
    <row r="86" spans="6:6" x14ac:dyDescent="0.2">
      <c r="F86" s="53"/>
    </row>
    <row r="87" spans="6:6" x14ac:dyDescent="0.2">
      <c r="F87" s="53"/>
    </row>
    <row r="88" spans="6:6" x14ac:dyDescent="0.2">
      <c r="F88" s="53"/>
    </row>
    <row r="89" spans="6:6" x14ac:dyDescent="0.2">
      <c r="F89" s="53"/>
    </row>
    <row r="90" spans="6:6" x14ac:dyDescent="0.2">
      <c r="F90" s="53"/>
    </row>
    <row r="91" spans="6:6" x14ac:dyDescent="0.2">
      <c r="F91" s="53"/>
    </row>
    <row r="92" spans="6:6" x14ac:dyDescent="0.2">
      <c r="F92" s="53"/>
    </row>
    <row r="93" spans="6:6" x14ac:dyDescent="0.2">
      <c r="F93" s="53"/>
    </row>
    <row r="94" spans="6:6" x14ac:dyDescent="0.2">
      <c r="F94" s="53"/>
    </row>
    <row r="95" spans="6:6" x14ac:dyDescent="0.2">
      <c r="F95" s="53"/>
    </row>
    <row r="96" spans="6:6" x14ac:dyDescent="0.2">
      <c r="F96" s="53"/>
    </row>
    <row r="97" spans="6:6" x14ac:dyDescent="0.2">
      <c r="F97" s="53"/>
    </row>
    <row r="98" spans="6:6" x14ac:dyDescent="0.2">
      <c r="F98" s="53"/>
    </row>
    <row r="99" spans="6:6" x14ac:dyDescent="0.2">
      <c r="F99" s="53"/>
    </row>
    <row r="100" spans="6:6" x14ac:dyDescent="0.2">
      <c r="F100" s="53"/>
    </row>
    <row r="101" spans="6:6" x14ac:dyDescent="0.2">
      <c r="F101" s="53"/>
    </row>
    <row r="102" spans="6:6" x14ac:dyDescent="0.2">
      <c r="F102" s="53"/>
    </row>
    <row r="103" spans="6:6" x14ac:dyDescent="0.2">
      <c r="F103" s="53"/>
    </row>
    <row r="104" spans="6:6" x14ac:dyDescent="0.2">
      <c r="F104" s="53"/>
    </row>
    <row r="105" spans="6:6" x14ac:dyDescent="0.2">
      <c r="F105" s="53"/>
    </row>
    <row r="106" spans="6:6" x14ac:dyDescent="0.2">
      <c r="F106" s="53"/>
    </row>
    <row r="107" spans="6:6" x14ac:dyDescent="0.2">
      <c r="F107" s="53"/>
    </row>
    <row r="108" spans="6:6" x14ac:dyDescent="0.2">
      <c r="F108" s="53"/>
    </row>
    <row r="109" spans="6:6" x14ac:dyDescent="0.2">
      <c r="F109" s="53"/>
    </row>
    <row r="110" spans="6:6" x14ac:dyDescent="0.2">
      <c r="F110" s="53"/>
    </row>
    <row r="111" spans="6:6" x14ac:dyDescent="0.2">
      <c r="F111" s="53"/>
    </row>
    <row r="112" spans="6:6" x14ac:dyDescent="0.2">
      <c r="F112" s="53"/>
    </row>
  </sheetData>
  <mergeCells count="5">
    <mergeCell ref="A1:P1"/>
    <mergeCell ref="A2:A3"/>
    <mergeCell ref="B3:N3"/>
    <mergeCell ref="A51:P51"/>
    <mergeCell ref="A52:P5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rowBreaks count="1" manualBreakCount="1">
    <brk id="53" max="16383" man="1"/>
  </rowBreaks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4053-04D9-4139-B06A-1065234E23EC}">
  <sheetPr>
    <tabColor rgb="FF00B050"/>
    <pageSetUpPr fitToPage="1"/>
  </sheetPr>
  <dimension ref="A1:M61"/>
  <sheetViews>
    <sheetView zoomScaleNormal="100" workbookViewId="0">
      <pane ySplit="3" topLeftCell="A11" activePane="bottomLeft" state="frozen"/>
      <selection pane="bottomLeft" activeCell="L49" sqref="L49"/>
    </sheetView>
  </sheetViews>
  <sheetFormatPr defaultRowHeight="15" x14ac:dyDescent="0.25"/>
  <cols>
    <col min="1" max="1" width="38.42578125" customWidth="1"/>
    <col min="2" max="2" width="11.42578125" customWidth="1"/>
    <col min="3" max="3" width="11.140625" customWidth="1"/>
    <col min="4" max="4" width="11" customWidth="1"/>
    <col min="5" max="5" width="11.42578125" customWidth="1"/>
    <col min="6" max="6" width="10.85546875" customWidth="1"/>
    <col min="7" max="7" width="11.42578125" customWidth="1"/>
    <col min="8" max="8" width="10" customWidth="1"/>
    <col min="9" max="9" width="12.28515625" customWidth="1"/>
    <col min="10" max="10" width="10.85546875" customWidth="1"/>
    <col min="11" max="11" width="12" customWidth="1"/>
  </cols>
  <sheetData>
    <row r="1" spans="1:13" ht="21.75" customHeight="1" x14ac:dyDescent="0.25">
      <c r="A1" s="148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50"/>
    </row>
    <row r="2" spans="1:13" x14ac:dyDescent="0.25">
      <c r="A2" s="1"/>
      <c r="B2" s="2"/>
      <c r="C2" s="2"/>
      <c r="D2" s="2"/>
      <c r="E2" s="2"/>
      <c r="F2" s="2"/>
      <c r="G2" s="2"/>
      <c r="H2" s="2"/>
      <c r="I2" s="2"/>
      <c r="J2" s="151" t="s">
        <v>1</v>
      </c>
      <c r="K2" s="152"/>
    </row>
    <row r="3" spans="1:13" ht="25.5" x14ac:dyDescent="0.25">
      <c r="A3" s="3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3" x14ac:dyDescent="0.25">
      <c r="A4" s="5" t="s">
        <v>12</v>
      </c>
      <c r="B4" s="6">
        <v>403796.83572179225</v>
      </c>
      <c r="C4" s="6">
        <v>9786.086414445399</v>
      </c>
      <c r="D4" s="6">
        <v>30002.268213340612</v>
      </c>
      <c r="E4" s="6">
        <v>0</v>
      </c>
      <c r="F4" s="6">
        <v>33704.728426238871</v>
      </c>
      <c r="G4" s="6">
        <v>12492.779575757575</v>
      </c>
      <c r="H4" s="6">
        <v>11552.164139999999</v>
      </c>
      <c r="I4" s="6">
        <v>20170.064358606862</v>
      </c>
      <c r="J4" s="6">
        <v>0</v>
      </c>
      <c r="K4" s="7">
        <v>521504.9268501816</v>
      </c>
      <c r="M4" s="8"/>
    </row>
    <row r="5" spans="1:13" x14ac:dyDescent="0.25">
      <c r="A5" s="9" t="s">
        <v>13</v>
      </c>
      <c r="B5" s="6">
        <v>141641.92596993403</v>
      </c>
      <c r="C5" s="6">
        <v>11.882779767985097</v>
      </c>
      <c r="D5" s="6">
        <v>239414.79718048224</v>
      </c>
      <c r="E5" s="6">
        <v>48202.817822879646</v>
      </c>
      <c r="F5" s="6">
        <v>29410.300647769742</v>
      </c>
      <c r="G5" s="6">
        <v>0</v>
      </c>
      <c r="H5" s="6">
        <v>0</v>
      </c>
      <c r="I5" s="6">
        <v>0</v>
      </c>
      <c r="J5" s="6">
        <v>528.66203937599994</v>
      </c>
      <c r="K5" s="7">
        <v>459210.38644020964</v>
      </c>
      <c r="M5" s="8"/>
    </row>
    <row r="6" spans="1:13" x14ac:dyDescent="0.25">
      <c r="A6" s="9" t="s">
        <v>14</v>
      </c>
      <c r="B6" s="6">
        <v>-1040.8734980940096</v>
      </c>
      <c r="C6" s="6">
        <v>-0.36892800214961308</v>
      </c>
      <c r="D6" s="6">
        <v>0</v>
      </c>
      <c r="E6" s="6">
        <v>-65333.323161024171</v>
      </c>
      <c r="F6" s="6">
        <v>0</v>
      </c>
      <c r="G6" s="6">
        <v>0</v>
      </c>
      <c r="H6" s="6">
        <v>0</v>
      </c>
      <c r="I6" s="6">
        <v>0</v>
      </c>
      <c r="J6" s="6">
        <v>-971.386150198</v>
      </c>
      <c r="K6" s="7">
        <v>-67345.951737318333</v>
      </c>
      <c r="L6" s="10"/>
      <c r="M6" s="8"/>
    </row>
    <row r="7" spans="1:13" x14ac:dyDescent="0.25">
      <c r="A7" s="9" t="s">
        <v>15</v>
      </c>
      <c r="B7" s="6"/>
      <c r="C7" s="6"/>
      <c r="D7" s="6"/>
      <c r="E7" s="6">
        <v>897.35783892232735</v>
      </c>
      <c r="F7" s="6"/>
      <c r="G7" s="6"/>
      <c r="H7" s="6"/>
      <c r="I7" s="6"/>
      <c r="J7" s="6"/>
      <c r="K7" s="7">
        <v>897.35783892232735</v>
      </c>
      <c r="L7" s="10"/>
      <c r="M7" s="8"/>
    </row>
    <row r="8" spans="1:13" x14ac:dyDescent="0.25">
      <c r="A8" s="9" t="s">
        <v>16</v>
      </c>
      <c r="B8" s="6"/>
      <c r="C8" s="6"/>
      <c r="D8" s="6"/>
      <c r="E8" s="6">
        <v>2191.2248017579059</v>
      </c>
      <c r="F8" s="6"/>
      <c r="G8" s="6"/>
      <c r="H8" s="6"/>
      <c r="I8" s="6"/>
      <c r="J8" s="6"/>
      <c r="K8" s="7">
        <v>2191.2248017579059</v>
      </c>
      <c r="L8" s="10"/>
      <c r="M8" s="8"/>
    </row>
    <row r="9" spans="1:13" x14ac:dyDescent="0.25">
      <c r="A9" s="11" t="s">
        <v>17</v>
      </c>
      <c r="B9" s="6">
        <v>-10299.049154485527</v>
      </c>
      <c r="C9" s="6">
        <v>-74.556749785038676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-10373.605904270566</v>
      </c>
      <c r="L9" s="10"/>
      <c r="M9" s="8"/>
    </row>
    <row r="10" spans="1:13" x14ac:dyDescent="0.25">
      <c r="A10" s="12" t="s">
        <v>18</v>
      </c>
      <c r="B10" s="13">
        <f>SUM(B4:B9)</f>
        <v>534098.83903914667</v>
      </c>
      <c r="C10" s="13">
        <f>SUM(C4:C9)</f>
        <v>9723.0435164261962</v>
      </c>
      <c r="D10" s="13">
        <f t="shared" ref="D10:J10" si="0">SUM(D4:D9)</f>
        <v>269417.06539382285</v>
      </c>
      <c r="E10" s="13">
        <f t="shared" si="0"/>
        <v>-14041.922697464292</v>
      </c>
      <c r="F10" s="13">
        <f t="shared" si="0"/>
        <v>63115.029074008613</v>
      </c>
      <c r="G10" s="13">
        <f t="shared" si="0"/>
        <v>12492.779575757575</v>
      </c>
      <c r="H10" s="13">
        <f t="shared" si="0"/>
        <v>11552.164139999999</v>
      </c>
      <c r="I10" s="13">
        <f t="shared" si="0"/>
        <v>20170.064358606862</v>
      </c>
      <c r="J10" s="13">
        <f t="shared" si="0"/>
        <v>-442.72411082200006</v>
      </c>
      <c r="K10" s="14">
        <f t="shared" ref="K10" si="1">SUM(B10:J10)</f>
        <v>906084.33828948252</v>
      </c>
      <c r="L10" s="15"/>
      <c r="M10" s="8"/>
    </row>
    <row r="11" spans="1:13" x14ac:dyDescent="0.25">
      <c r="A11" s="16" t="s">
        <v>19</v>
      </c>
      <c r="B11" s="6">
        <v>8214.2769361361861</v>
      </c>
      <c r="C11" s="6">
        <v>0.34226746603621905</v>
      </c>
      <c r="D11" s="6">
        <v>25117.278597961147</v>
      </c>
      <c r="E11" s="6">
        <v>-28648.366276613873</v>
      </c>
      <c r="F11" s="6">
        <v>6362.3086835330032</v>
      </c>
      <c r="G11" s="6">
        <v>0</v>
      </c>
      <c r="H11" s="6">
        <v>4.5830006456526462E-13</v>
      </c>
      <c r="I11" s="6">
        <v>1.8189894035458565E-12</v>
      </c>
      <c r="J11" s="6">
        <v>-1462.6370754316449</v>
      </c>
      <c r="K11" s="7">
        <v>9583.2031330508562</v>
      </c>
      <c r="L11" s="10"/>
      <c r="M11" s="8"/>
    </row>
    <row r="12" spans="1:13" x14ac:dyDescent="0.25">
      <c r="A12" s="9" t="s">
        <v>20</v>
      </c>
      <c r="B12" s="6">
        <v>-376274.48226380843</v>
      </c>
      <c r="C12" s="6">
        <v>-8138.541845801089</v>
      </c>
      <c r="D12" s="6">
        <v>0</v>
      </c>
      <c r="E12" s="6">
        <v>-2024.9573642113107</v>
      </c>
      <c r="F12" s="6">
        <v>-8401.2499200357706</v>
      </c>
      <c r="G12" s="6">
        <v>-12492.779575757575</v>
      </c>
      <c r="H12" s="6">
        <v>-11528.637119999999</v>
      </c>
      <c r="I12" s="6">
        <v>-19421.794698606864</v>
      </c>
      <c r="J12" s="6">
        <v>149156.25705860686</v>
      </c>
      <c r="K12" s="7">
        <v>-289126.18572961423</v>
      </c>
      <c r="L12" s="10"/>
      <c r="M12" s="8"/>
    </row>
    <row r="13" spans="1:13" x14ac:dyDescent="0.25">
      <c r="A13" s="9" t="s">
        <v>21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-23.527019999999997</v>
      </c>
      <c r="I13" s="6">
        <v>-748.26965999999993</v>
      </c>
      <c r="J13" s="6">
        <v>19255.63134</v>
      </c>
      <c r="K13" s="7">
        <v>18483.83466</v>
      </c>
      <c r="L13" s="10"/>
      <c r="M13" s="8"/>
    </row>
    <row r="14" spans="1:13" x14ac:dyDescent="0.25">
      <c r="A14" s="9" t="s">
        <v>22</v>
      </c>
      <c r="B14" s="6">
        <v>0</v>
      </c>
      <c r="C14" s="6">
        <v>0</v>
      </c>
      <c r="D14" s="6">
        <v>-267298.87989017391</v>
      </c>
      <c r="E14" s="6">
        <v>282097.23897109099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7">
        <v>14798.359080917086</v>
      </c>
      <c r="L14" s="10"/>
      <c r="M14" s="8"/>
    </row>
    <row r="15" spans="1:13" x14ac:dyDescent="0.25">
      <c r="A15" s="17" t="s">
        <v>23</v>
      </c>
      <c r="B15" s="6">
        <v>-6.5487484475016719E-2</v>
      </c>
      <c r="C15" s="6">
        <v>0</v>
      </c>
      <c r="D15" s="6">
        <v>0</v>
      </c>
      <c r="E15" s="6">
        <v>0</v>
      </c>
      <c r="F15" s="6">
        <v>-10300.466089576807</v>
      </c>
      <c r="G15" s="6">
        <v>0</v>
      </c>
      <c r="H15" s="6">
        <v>0</v>
      </c>
      <c r="I15" s="6">
        <v>0</v>
      </c>
      <c r="J15" s="6">
        <v>-9171.9391397572399</v>
      </c>
      <c r="K15" s="7">
        <v>-19472.47071681852</v>
      </c>
      <c r="L15" s="10"/>
      <c r="M15" s="8"/>
    </row>
    <row r="16" spans="1:13" x14ac:dyDescent="0.25">
      <c r="A16" s="18" t="s">
        <v>24</v>
      </c>
      <c r="B16" s="6">
        <v>0</v>
      </c>
      <c r="C16" s="6">
        <v>0</v>
      </c>
      <c r="D16" s="6">
        <v>-27235.46410161009</v>
      </c>
      <c r="E16" s="6">
        <v>0</v>
      </c>
      <c r="F16" s="6">
        <v>-666.8694276986339</v>
      </c>
      <c r="G16" s="6">
        <v>0</v>
      </c>
      <c r="H16" s="6">
        <v>0</v>
      </c>
      <c r="I16" s="6">
        <v>0</v>
      </c>
      <c r="J16" s="6">
        <v>-24844.107107304178</v>
      </c>
      <c r="K16" s="7">
        <v>-52746.440636612904</v>
      </c>
      <c r="L16" s="10"/>
      <c r="M16" s="8"/>
    </row>
    <row r="17" spans="1:13" x14ac:dyDescent="0.25">
      <c r="A17" s="12" t="s">
        <v>25</v>
      </c>
      <c r="B17" s="19">
        <f>SUM(B18,B32,B39,B44)</f>
        <v>166038.56822398995</v>
      </c>
      <c r="C17" s="19">
        <f>SUM(C18,C32,C39,C44)</f>
        <v>1584.8439380911434</v>
      </c>
      <c r="D17" s="19">
        <f t="shared" ref="D17:K17" si="2">SUM(D18,D32,D39,D44)</f>
        <v>0</v>
      </c>
      <c r="E17" s="19">
        <f t="shared" si="2"/>
        <v>237381.9926328015</v>
      </c>
      <c r="F17" s="19">
        <f t="shared" si="2"/>
        <v>50110.0314687223</v>
      </c>
      <c r="G17" s="19">
        <f t="shared" si="2"/>
        <v>0</v>
      </c>
      <c r="H17" s="19">
        <f t="shared" si="2"/>
        <v>0</v>
      </c>
      <c r="I17" s="19">
        <f t="shared" si="2"/>
        <v>0</v>
      </c>
      <c r="J17" s="19">
        <f t="shared" si="2"/>
        <v>132490.48096529179</v>
      </c>
      <c r="K17" s="20">
        <f t="shared" si="2"/>
        <v>587605.91722889675</v>
      </c>
      <c r="L17" s="21"/>
      <c r="M17" s="8"/>
    </row>
    <row r="18" spans="1:13" x14ac:dyDescent="0.25">
      <c r="A18" s="12" t="s">
        <v>26</v>
      </c>
      <c r="B18" s="19">
        <f>SUM(B19:B31)</f>
        <v>166036.42621156343</v>
      </c>
      <c r="C18" s="19">
        <f>SUM(C19:C31)</f>
        <v>1584.8439380911434</v>
      </c>
      <c r="D18" s="19">
        <f t="shared" ref="D18:K18" si="3">SUM(D19:D31)</f>
        <v>0</v>
      </c>
      <c r="E18" s="19">
        <f t="shared" si="3"/>
        <v>57636.961028032943</v>
      </c>
      <c r="F18" s="19">
        <f t="shared" si="3"/>
        <v>1348.14373316757</v>
      </c>
      <c r="G18" s="19">
        <f t="shared" si="3"/>
        <v>0</v>
      </c>
      <c r="H18" s="19">
        <f t="shared" si="3"/>
        <v>0</v>
      </c>
      <c r="I18" s="19">
        <f t="shared" si="3"/>
        <v>0</v>
      </c>
      <c r="J18" s="19">
        <f t="shared" si="3"/>
        <v>55093.82849472313</v>
      </c>
      <c r="K18" s="20">
        <f t="shared" si="3"/>
        <v>281700.20340557827</v>
      </c>
      <c r="L18" s="10"/>
      <c r="M18" s="8"/>
    </row>
    <row r="19" spans="1:13" x14ac:dyDescent="0.25">
      <c r="A19" s="16" t="s">
        <v>27</v>
      </c>
      <c r="B19" s="6">
        <v>41961.716435261202</v>
      </c>
      <c r="C19" s="6">
        <v>19.608197191172255</v>
      </c>
      <c r="D19" s="6">
        <v>0</v>
      </c>
      <c r="E19" s="6">
        <v>734.88080055766511</v>
      </c>
      <c r="F19" s="6">
        <v>0</v>
      </c>
      <c r="G19" s="6">
        <v>0</v>
      </c>
      <c r="H19" s="6">
        <v>0</v>
      </c>
      <c r="I19" s="6">
        <v>0</v>
      </c>
      <c r="J19" s="6">
        <v>14860.578210995418</v>
      </c>
      <c r="K19" s="7">
        <v>57576.783644005453</v>
      </c>
      <c r="L19" s="10"/>
      <c r="M19" s="8"/>
    </row>
    <row r="20" spans="1:13" x14ac:dyDescent="0.25">
      <c r="A20" s="9" t="s">
        <v>28</v>
      </c>
      <c r="B20" s="6">
        <v>17573.682341724118</v>
      </c>
      <c r="C20" s="6">
        <v>31.920321008885068</v>
      </c>
      <c r="D20" s="6">
        <v>0</v>
      </c>
      <c r="E20" s="6">
        <v>11902.657492249895</v>
      </c>
      <c r="F20" s="6">
        <v>0</v>
      </c>
      <c r="G20" s="6">
        <v>0</v>
      </c>
      <c r="H20" s="6">
        <v>0</v>
      </c>
      <c r="I20" s="6">
        <v>0</v>
      </c>
      <c r="J20" s="6">
        <v>8510.1582913244256</v>
      </c>
      <c r="K20" s="7">
        <v>38018.418446307325</v>
      </c>
      <c r="L20" s="10"/>
      <c r="M20" s="8"/>
    </row>
    <row r="21" spans="1:13" x14ac:dyDescent="0.25">
      <c r="A21" s="9" t="s">
        <v>29</v>
      </c>
      <c r="B21" s="6">
        <v>41361.481101046164</v>
      </c>
      <c r="C21" s="6">
        <v>0</v>
      </c>
      <c r="D21" s="6">
        <v>0</v>
      </c>
      <c r="E21" s="6">
        <v>325.24876191142738</v>
      </c>
      <c r="F21" s="6">
        <v>0</v>
      </c>
      <c r="G21" s="6">
        <v>0</v>
      </c>
      <c r="H21" s="6">
        <v>0</v>
      </c>
      <c r="I21" s="6">
        <v>0</v>
      </c>
      <c r="J21" s="6">
        <v>3139.7051079276407</v>
      </c>
      <c r="K21" s="7">
        <v>44826.434970885231</v>
      </c>
      <c r="L21" s="10"/>
      <c r="M21" s="8"/>
    </row>
    <row r="22" spans="1:13" x14ac:dyDescent="0.25">
      <c r="A22" s="9" t="s">
        <v>30</v>
      </c>
      <c r="B22" s="6">
        <v>38041.915003555463</v>
      </c>
      <c r="C22" s="6">
        <v>129.73330467182575</v>
      </c>
      <c r="D22" s="6">
        <v>0</v>
      </c>
      <c r="E22" s="6">
        <v>648.84238116885888</v>
      </c>
      <c r="F22" s="6">
        <v>0</v>
      </c>
      <c r="G22" s="6">
        <v>0</v>
      </c>
      <c r="H22" s="6">
        <v>0</v>
      </c>
      <c r="I22" s="6">
        <v>0</v>
      </c>
      <c r="J22" s="6">
        <v>5107.5619524810845</v>
      </c>
      <c r="K22" s="7">
        <v>43928.052641877228</v>
      </c>
      <c r="L22" s="10"/>
      <c r="M22" s="8"/>
    </row>
    <row r="23" spans="1:13" x14ac:dyDescent="0.25">
      <c r="A23" s="9" t="s">
        <v>31</v>
      </c>
      <c r="B23" s="6">
        <v>43.370981796102868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2642.3541996654621</v>
      </c>
      <c r="K23" s="7">
        <v>2685.7251814615652</v>
      </c>
      <c r="L23" s="10"/>
      <c r="M23" s="8"/>
    </row>
    <row r="24" spans="1:13" x14ac:dyDescent="0.25">
      <c r="A24" s="9" t="s">
        <v>32</v>
      </c>
      <c r="B24" s="6">
        <v>354.9223768176829</v>
      </c>
      <c r="C24" s="6">
        <v>0</v>
      </c>
      <c r="D24" s="6">
        <v>0</v>
      </c>
      <c r="E24" s="6">
        <v>131.87528176970383</v>
      </c>
      <c r="F24" s="6">
        <v>0</v>
      </c>
      <c r="G24" s="6">
        <v>0</v>
      </c>
      <c r="H24" s="6">
        <v>0</v>
      </c>
      <c r="I24" s="6">
        <v>0</v>
      </c>
      <c r="J24" s="6">
        <v>3788.5731071676173</v>
      </c>
      <c r="K24" s="7">
        <v>4275.370765755004</v>
      </c>
      <c r="L24" s="10"/>
      <c r="M24" s="8"/>
    </row>
    <row r="25" spans="1:13" x14ac:dyDescent="0.25">
      <c r="A25" s="9" t="s">
        <v>33</v>
      </c>
      <c r="B25" s="6">
        <v>49.963158289127421</v>
      </c>
      <c r="C25" s="6">
        <v>0</v>
      </c>
      <c r="D25" s="6">
        <v>0</v>
      </c>
      <c r="E25" s="6">
        <v>1504.412505757588</v>
      </c>
      <c r="F25" s="6">
        <v>0</v>
      </c>
      <c r="G25" s="6">
        <v>0</v>
      </c>
      <c r="H25" s="6">
        <v>0</v>
      </c>
      <c r="I25" s="6">
        <v>0</v>
      </c>
      <c r="J25" s="6">
        <v>14.092020631879127</v>
      </c>
      <c r="K25" s="7">
        <v>1568.4676846785947</v>
      </c>
      <c r="L25" s="10"/>
      <c r="M25" s="8"/>
    </row>
    <row r="26" spans="1:13" x14ac:dyDescent="0.25">
      <c r="A26" s="9" t="s">
        <v>34</v>
      </c>
      <c r="B26" s="6">
        <v>5684.0571111881163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4999.9452825985827</v>
      </c>
      <c r="K26" s="7">
        <v>10684.002393786699</v>
      </c>
      <c r="L26" s="10"/>
      <c r="M26" s="8"/>
    </row>
    <row r="27" spans="1:13" x14ac:dyDescent="0.25">
      <c r="A27" s="17" t="s">
        <v>35</v>
      </c>
      <c r="B27" s="6">
        <v>7764.5777368257259</v>
      </c>
      <c r="C27" s="6">
        <v>236.89438234451131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1485.309152421105</v>
      </c>
      <c r="K27" s="7">
        <v>9486.7812715913424</v>
      </c>
      <c r="L27" s="10"/>
      <c r="M27" s="8"/>
    </row>
    <row r="28" spans="1:13" x14ac:dyDescent="0.25">
      <c r="A28" s="9" t="s">
        <v>36</v>
      </c>
      <c r="B28" s="6">
        <v>97.745153408912671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231.93759834917387</v>
      </c>
      <c r="K28" s="7">
        <v>329.68275175808651</v>
      </c>
      <c r="L28" s="10"/>
      <c r="M28" s="8"/>
    </row>
    <row r="29" spans="1:13" x14ac:dyDescent="0.25">
      <c r="A29" s="9" t="s">
        <v>37</v>
      </c>
      <c r="B29" s="6">
        <v>0</v>
      </c>
      <c r="C29" s="6">
        <v>0</v>
      </c>
      <c r="D29" s="6">
        <v>0</v>
      </c>
      <c r="E29" s="6">
        <v>449.15982599980924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7">
        <v>449.15982599980924</v>
      </c>
      <c r="L29" s="10"/>
      <c r="M29" s="8"/>
    </row>
    <row r="30" spans="1:13" x14ac:dyDescent="0.25">
      <c r="A30" s="9" t="s">
        <v>38</v>
      </c>
      <c r="B30" s="6">
        <v>10145.410337753157</v>
      </c>
      <c r="C30" s="6">
        <v>226.63427916308399</v>
      </c>
      <c r="D30" s="6">
        <v>0</v>
      </c>
      <c r="E30" s="6">
        <v>27.450064860359284</v>
      </c>
      <c r="F30" s="6">
        <v>0</v>
      </c>
      <c r="G30" s="6">
        <v>0</v>
      </c>
      <c r="H30" s="6">
        <v>0</v>
      </c>
      <c r="I30" s="6">
        <v>0</v>
      </c>
      <c r="J30" s="6">
        <v>6377.9956973873004</v>
      </c>
      <c r="K30" s="7">
        <v>16777.490379163901</v>
      </c>
      <c r="L30" s="10"/>
      <c r="M30" s="8"/>
    </row>
    <row r="31" spans="1:13" x14ac:dyDescent="0.25">
      <c r="A31" s="22" t="s">
        <v>39</v>
      </c>
      <c r="B31" s="6">
        <v>2957.5844738977121</v>
      </c>
      <c r="C31" s="6">
        <v>940.05345371166504</v>
      </c>
      <c r="D31" s="6">
        <v>0</v>
      </c>
      <c r="E31" s="6">
        <v>41912.433913757639</v>
      </c>
      <c r="F31" s="6">
        <v>1348.14373316757</v>
      </c>
      <c r="G31" s="6">
        <v>0</v>
      </c>
      <c r="H31" s="6">
        <v>0</v>
      </c>
      <c r="I31" s="6">
        <v>0</v>
      </c>
      <c r="J31" s="6">
        <v>3935.6178737734394</v>
      </c>
      <c r="K31" s="7">
        <v>51093.833448308025</v>
      </c>
      <c r="L31" s="10"/>
      <c r="M31" s="8"/>
    </row>
    <row r="32" spans="1:13" x14ac:dyDescent="0.25">
      <c r="A32" s="23" t="s">
        <v>40</v>
      </c>
      <c r="B32" s="19">
        <f>SUM(B33:B38)</f>
        <v>0</v>
      </c>
      <c r="C32" s="19">
        <f>SUM(C33:C38)</f>
        <v>0</v>
      </c>
      <c r="D32" s="19">
        <f t="shared" ref="D32:K32" si="4">SUM(D33:D38)</f>
        <v>0</v>
      </c>
      <c r="E32" s="19">
        <f t="shared" si="4"/>
        <v>120945.99389342732</v>
      </c>
      <c r="F32" s="19">
        <f t="shared" si="4"/>
        <v>14258.805943945184</v>
      </c>
      <c r="G32" s="19">
        <f t="shared" si="4"/>
        <v>0</v>
      </c>
      <c r="H32" s="19">
        <f t="shared" si="4"/>
        <v>0</v>
      </c>
      <c r="I32" s="19">
        <f t="shared" si="4"/>
        <v>0</v>
      </c>
      <c r="J32" s="19">
        <f t="shared" si="4"/>
        <v>2916.9195546399992</v>
      </c>
      <c r="K32" s="20">
        <f t="shared" si="4"/>
        <v>138121.71939201251</v>
      </c>
      <c r="L32" s="10"/>
      <c r="M32" s="8"/>
    </row>
    <row r="33" spans="1:13" x14ac:dyDescent="0.25">
      <c r="A33" s="24" t="s">
        <v>41</v>
      </c>
      <c r="B33" s="25">
        <v>0</v>
      </c>
      <c r="C33" s="25">
        <v>0</v>
      </c>
      <c r="D33" s="25">
        <v>0</v>
      </c>
      <c r="E33" s="25">
        <v>106183.0044737524</v>
      </c>
      <c r="F33" s="25">
        <v>12479.332795866783</v>
      </c>
      <c r="G33" s="25">
        <v>0</v>
      </c>
      <c r="H33" s="25">
        <v>0</v>
      </c>
      <c r="I33" s="25">
        <v>0</v>
      </c>
      <c r="J33" s="25">
        <v>0</v>
      </c>
      <c r="K33" s="7">
        <v>118662.33726961918</v>
      </c>
      <c r="L33" s="10"/>
      <c r="M33" s="8"/>
    </row>
    <row r="34" spans="1:13" x14ac:dyDescent="0.25">
      <c r="A34" s="26" t="s">
        <v>42</v>
      </c>
      <c r="B34" s="25">
        <v>0</v>
      </c>
      <c r="C34" s="25">
        <v>0</v>
      </c>
      <c r="D34" s="25">
        <v>0</v>
      </c>
      <c r="E34" s="25">
        <v>8786.4214159529438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7">
        <v>8786.4214159529438</v>
      </c>
      <c r="L34" s="10"/>
      <c r="M34" s="8"/>
    </row>
    <row r="35" spans="1:13" x14ac:dyDescent="0.25">
      <c r="A35" s="9" t="s">
        <v>43</v>
      </c>
      <c r="B35" s="25">
        <v>0</v>
      </c>
      <c r="C35" s="25">
        <v>0</v>
      </c>
      <c r="D35" s="25">
        <v>0</v>
      </c>
      <c r="E35" s="25">
        <v>3230.4137319289193</v>
      </c>
      <c r="F35" s="25">
        <v>0</v>
      </c>
      <c r="G35" s="25">
        <v>0</v>
      </c>
      <c r="H35" s="25">
        <v>0</v>
      </c>
      <c r="I35" s="25">
        <v>0</v>
      </c>
      <c r="J35" s="25">
        <v>2916.9195546399992</v>
      </c>
      <c r="K35" s="7">
        <v>6147.333286568919</v>
      </c>
      <c r="L35" s="10"/>
      <c r="M35" s="8"/>
    </row>
    <row r="36" spans="1:13" x14ac:dyDescent="0.25">
      <c r="A36" s="27" t="s">
        <v>44</v>
      </c>
      <c r="B36" s="25">
        <v>0</v>
      </c>
      <c r="C36" s="25">
        <v>0</v>
      </c>
      <c r="D36" s="25">
        <v>0</v>
      </c>
      <c r="E36" s="25">
        <v>0</v>
      </c>
      <c r="F36" s="25">
        <v>1779.4731480784019</v>
      </c>
      <c r="G36" s="25">
        <v>0</v>
      </c>
      <c r="H36" s="25">
        <v>0</v>
      </c>
      <c r="I36" s="25">
        <v>0</v>
      </c>
      <c r="J36" s="25">
        <v>0</v>
      </c>
      <c r="K36" s="7">
        <v>1779.4731480784019</v>
      </c>
      <c r="L36" s="10"/>
      <c r="M36" s="8"/>
    </row>
    <row r="37" spans="1:13" x14ac:dyDescent="0.25">
      <c r="A37" s="27" t="s">
        <v>45</v>
      </c>
      <c r="B37" s="25">
        <v>0</v>
      </c>
      <c r="C37" s="25">
        <v>0</v>
      </c>
      <c r="D37" s="25">
        <v>0</v>
      </c>
      <c r="E37" s="25">
        <v>2746.1542717930688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7">
        <v>2746.1542717930688</v>
      </c>
      <c r="L37" s="10"/>
      <c r="M37" s="8"/>
    </row>
    <row r="38" spans="1:13" x14ac:dyDescent="0.25">
      <c r="A38" s="28" t="s">
        <v>46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7">
        <v>0</v>
      </c>
      <c r="L38" s="10"/>
      <c r="M38" s="8"/>
    </row>
    <row r="39" spans="1:13" x14ac:dyDescent="0.25">
      <c r="A39" s="29" t="s">
        <v>47</v>
      </c>
      <c r="B39" s="19">
        <f>SUM(B40:B43)</f>
        <v>2.1420124265216951</v>
      </c>
      <c r="C39" s="19">
        <f>SUM(C40:C43)</f>
        <v>0</v>
      </c>
      <c r="D39" s="19">
        <f t="shared" ref="D39:K39" si="5">SUM(D40:D43)</f>
        <v>0</v>
      </c>
      <c r="E39" s="19">
        <f t="shared" si="5"/>
        <v>58799.037711341218</v>
      </c>
      <c r="F39" s="19">
        <f t="shared" si="5"/>
        <v>10279.252543679724</v>
      </c>
      <c r="G39" s="19">
        <f t="shared" si="5"/>
        <v>0</v>
      </c>
      <c r="H39" s="19">
        <f t="shared" si="5"/>
        <v>0</v>
      </c>
      <c r="I39" s="19">
        <f t="shared" si="5"/>
        <v>0</v>
      </c>
      <c r="J39" s="19">
        <f t="shared" si="5"/>
        <v>74479.732915928646</v>
      </c>
      <c r="K39" s="20">
        <f t="shared" si="5"/>
        <v>143560.16518337608</v>
      </c>
      <c r="L39" s="10"/>
      <c r="M39" s="8"/>
    </row>
    <row r="40" spans="1:13" x14ac:dyDescent="0.25">
      <c r="A40" s="30" t="s">
        <v>48</v>
      </c>
      <c r="B40" s="25">
        <v>0</v>
      </c>
      <c r="C40" s="25">
        <v>0</v>
      </c>
      <c r="D40" s="25">
        <v>0</v>
      </c>
      <c r="E40" s="25">
        <v>29919.459729413353</v>
      </c>
      <c r="F40" s="25">
        <v>0</v>
      </c>
      <c r="G40" s="25">
        <v>0</v>
      </c>
      <c r="H40" s="25">
        <v>0</v>
      </c>
      <c r="I40" s="25">
        <v>0</v>
      </c>
      <c r="J40" s="25">
        <v>31739.11674618048</v>
      </c>
      <c r="K40" s="7">
        <v>61658.576475593829</v>
      </c>
      <c r="L40" s="10"/>
      <c r="M40" s="8"/>
    </row>
    <row r="41" spans="1:13" x14ac:dyDescent="0.25">
      <c r="A41" s="27" t="s">
        <v>49</v>
      </c>
      <c r="B41" s="25">
        <v>0</v>
      </c>
      <c r="C41" s="25">
        <v>0</v>
      </c>
      <c r="D41" s="25">
        <v>0</v>
      </c>
      <c r="E41" s="25">
        <v>65.042771044053211</v>
      </c>
      <c r="F41" s="25">
        <v>0</v>
      </c>
      <c r="G41" s="25">
        <v>0</v>
      </c>
      <c r="H41" s="25">
        <v>0</v>
      </c>
      <c r="I41" s="25">
        <v>0</v>
      </c>
      <c r="J41" s="25">
        <v>11061.59518161841</v>
      </c>
      <c r="K41" s="7">
        <v>11126.637952662462</v>
      </c>
      <c r="L41" s="10"/>
      <c r="M41" s="8"/>
    </row>
    <row r="42" spans="1:13" x14ac:dyDescent="0.25">
      <c r="A42" s="27" t="s">
        <v>50</v>
      </c>
      <c r="B42" s="25">
        <v>2.1420124265216951</v>
      </c>
      <c r="C42" s="25">
        <v>0</v>
      </c>
      <c r="D42" s="25">
        <v>0</v>
      </c>
      <c r="E42" s="25">
        <v>4434.7583517443309</v>
      </c>
      <c r="F42" s="25">
        <v>131.1093848227176</v>
      </c>
      <c r="G42" s="25">
        <v>0</v>
      </c>
      <c r="H42" s="25">
        <v>0</v>
      </c>
      <c r="I42" s="25">
        <v>0</v>
      </c>
      <c r="J42" s="25">
        <v>23691.706136748511</v>
      </c>
      <c r="K42" s="7">
        <v>28259.71588574208</v>
      </c>
      <c r="L42" s="10"/>
      <c r="M42" s="8"/>
    </row>
    <row r="43" spans="1:13" x14ac:dyDescent="0.25">
      <c r="A43" s="28" t="s">
        <v>51</v>
      </c>
      <c r="B43" s="25">
        <v>0</v>
      </c>
      <c r="C43" s="25">
        <v>0</v>
      </c>
      <c r="D43" s="25">
        <v>0</v>
      </c>
      <c r="E43" s="25">
        <v>24379.776859139478</v>
      </c>
      <c r="F43" s="25">
        <v>10148.143158857007</v>
      </c>
      <c r="G43" s="25">
        <v>0</v>
      </c>
      <c r="H43" s="25">
        <v>0</v>
      </c>
      <c r="I43" s="25">
        <v>0</v>
      </c>
      <c r="J43" s="25">
        <v>7987.3148513812421</v>
      </c>
      <c r="K43" s="7">
        <v>42515.234869377724</v>
      </c>
      <c r="L43" s="10"/>
      <c r="M43" s="8"/>
    </row>
    <row r="44" spans="1:13" x14ac:dyDescent="0.25">
      <c r="A44" s="31" t="s">
        <v>52</v>
      </c>
      <c r="B44" s="19">
        <f>SUM(B45:B47)</f>
        <v>0</v>
      </c>
      <c r="C44" s="19">
        <f>SUM(C45:C47)</f>
        <v>0</v>
      </c>
      <c r="D44" s="19">
        <f t="shared" ref="D44:K44" si="6">SUM(D45:D47)</f>
        <v>0</v>
      </c>
      <c r="E44" s="19">
        <f t="shared" si="6"/>
        <v>0</v>
      </c>
      <c r="F44" s="19">
        <f t="shared" si="6"/>
        <v>24223.829247929825</v>
      </c>
      <c r="G44" s="19">
        <f t="shared" si="6"/>
        <v>0</v>
      </c>
      <c r="H44" s="19">
        <f t="shared" si="6"/>
        <v>0</v>
      </c>
      <c r="I44" s="19">
        <f t="shared" si="6"/>
        <v>0</v>
      </c>
      <c r="J44" s="19">
        <f t="shared" si="6"/>
        <v>0</v>
      </c>
      <c r="K44" s="20">
        <f t="shared" si="6"/>
        <v>24223.829247929825</v>
      </c>
      <c r="L44" s="10"/>
      <c r="M44" s="8"/>
    </row>
    <row r="45" spans="1:13" x14ac:dyDescent="0.25">
      <c r="A45" s="30" t="s">
        <v>53</v>
      </c>
      <c r="B45" s="25">
        <v>0</v>
      </c>
      <c r="C45" s="25">
        <v>0</v>
      </c>
      <c r="D45" s="25">
        <v>0</v>
      </c>
      <c r="E45" s="25">
        <v>0</v>
      </c>
      <c r="F45" s="25">
        <v>24223.829247929825</v>
      </c>
      <c r="G45" s="25">
        <v>0</v>
      </c>
      <c r="H45" s="25">
        <v>0</v>
      </c>
      <c r="I45" s="25">
        <v>0</v>
      </c>
      <c r="J45" s="25">
        <v>0</v>
      </c>
      <c r="K45" s="7">
        <v>24223.829247929825</v>
      </c>
      <c r="L45" s="10"/>
      <c r="M45" s="8"/>
    </row>
    <row r="46" spans="1:13" x14ac:dyDescent="0.25">
      <c r="A46" s="27" t="s">
        <v>54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7">
        <v>0</v>
      </c>
      <c r="L46" s="10"/>
      <c r="M46" s="8"/>
    </row>
    <row r="47" spans="1:13" x14ac:dyDescent="0.25">
      <c r="A47" s="28" t="s">
        <v>55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7">
        <v>0</v>
      </c>
      <c r="L47" s="10"/>
      <c r="M47" s="8"/>
    </row>
    <row r="48" spans="1:13" x14ac:dyDescent="0.25">
      <c r="A48" s="29" t="s">
        <v>56</v>
      </c>
      <c r="B48" s="19">
        <f>SUM(B49:B50)</f>
        <v>0</v>
      </c>
      <c r="C48" s="19">
        <f>SUM(C49:C50)</f>
        <v>0</v>
      </c>
      <c r="D48" s="19">
        <f t="shared" ref="D48:K48" si="7">SUM(D49:D50)</f>
        <v>0</v>
      </c>
      <c r="E48" s="19">
        <f t="shared" si="7"/>
        <v>0</v>
      </c>
      <c r="F48" s="19">
        <f t="shared" si="7"/>
        <v>0</v>
      </c>
      <c r="G48" s="19">
        <f t="shared" si="7"/>
        <v>47937.41</v>
      </c>
      <c r="H48" s="19">
        <f t="shared" si="7"/>
        <v>134327.49000000002</v>
      </c>
      <c r="I48" s="19">
        <f t="shared" si="7"/>
        <v>234535.632076824</v>
      </c>
      <c r="J48" s="19">
        <f t="shared" si="7"/>
        <v>0</v>
      </c>
      <c r="K48" s="20">
        <f t="shared" si="7"/>
        <v>416800.53207682399</v>
      </c>
      <c r="L48" s="10"/>
      <c r="M48" s="8"/>
    </row>
    <row r="49" spans="1:13" x14ac:dyDescent="0.25">
      <c r="A49" s="30" t="s">
        <v>57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47937.41</v>
      </c>
      <c r="H49" s="25">
        <v>134053.92000000001</v>
      </c>
      <c r="I49" s="25">
        <v>225834.822076824</v>
      </c>
      <c r="J49" s="25">
        <v>0</v>
      </c>
      <c r="K49" s="7">
        <v>407826.15207682399</v>
      </c>
      <c r="L49" s="10"/>
      <c r="M49" s="8"/>
    </row>
    <row r="50" spans="1:13" x14ac:dyDescent="0.25">
      <c r="A50" s="28" t="s">
        <v>58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273.57</v>
      </c>
      <c r="I50" s="25">
        <v>8700.81</v>
      </c>
      <c r="J50" s="25">
        <v>0</v>
      </c>
      <c r="K50" s="7">
        <v>8974.3799999999992</v>
      </c>
      <c r="L50" s="10"/>
      <c r="M50" s="8"/>
    </row>
    <row r="51" spans="1:13" ht="18.75" customHeight="1" x14ac:dyDescent="0.25">
      <c r="A51" s="32" t="s">
        <v>59</v>
      </c>
      <c r="B51" s="33"/>
      <c r="C51" s="33"/>
      <c r="D51" s="33"/>
      <c r="E51" s="33"/>
      <c r="F51" s="33"/>
      <c r="G51" s="33"/>
      <c r="H51" s="33"/>
      <c r="I51" s="33"/>
      <c r="J51" s="33"/>
      <c r="K51" s="34"/>
    </row>
    <row r="52" spans="1:13" x14ac:dyDescent="0.25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7"/>
    </row>
    <row r="56" spans="1:13" x14ac:dyDescent="0.25">
      <c r="G56" s="8"/>
      <c r="H56" s="8"/>
      <c r="I56" s="8"/>
      <c r="J56" s="8"/>
      <c r="K56" s="8"/>
    </row>
    <row r="57" spans="1:13" x14ac:dyDescent="0.25">
      <c r="G57" s="8"/>
      <c r="H57" s="8"/>
      <c r="I57" s="8"/>
      <c r="J57" s="8"/>
      <c r="K57" s="8"/>
    </row>
    <row r="58" spans="1:13" x14ac:dyDescent="0.25">
      <c r="G58" s="8"/>
      <c r="H58" s="8"/>
      <c r="I58" s="8"/>
      <c r="J58" s="8"/>
      <c r="K58" s="8"/>
    </row>
    <row r="59" spans="1:13" x14ac:dyDescent="0.25">
      <c r="G59" s="8"/>
      <c r="H59" s="8"/>
      <c r="I59" s="8"/>
      <c r="J59" s="8"/>
      <c r="K59" s="8"/>
    </row>
    <row r="60" spans="1:13" x14ac:dyDescent="0.25">
      <c r="G60" s="8"/>
      <c r="H60" s="8"/>
      <c r="I60" s="8"/>
      <c r="J60" s="8"/>
      <c r="K60" s="8"/>
    </row>
    <row r="61" spans="1:13" x14ac:dyDescent="0.25">
      <c r="G61" s="8"/>
      <c r="H61" s="8"/>
      <c r="I61" s="8"/>
      <c r="J61" s="8"/>
      <c r="K61" s="8"/>
    </row>
  </sheetData>
  <mergeCells count="2">
    <mergeCell ref="A1:K1"/>
    <mergeCell ref="J2:K2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936B-F8FA-45E9-B003-7E86D27BE3FD}">
  <sheetPr>
    <tabColor rgb="FF00B050"/>
  </sheetPr>
  <dimension ref="A1:L52"/>
  <sheetViews>
    <sheetView zoomScale="110" zoomScaleNormal="110" zoomScaleSheetLayoutView="120" workbookViewId="0">
      <selection activeCell="P14" sqref="P14"/>
    </sheetView>
  </sheetViews>
  <sheetFormatPr defaultRowHeight="15" x14ac:dyDescent="0.25"/>
  <cols>
    <col min="1" max="1" width="38.5703125" customWidth="1"/>
    <col min="2" max="11" width="10.7109375" customWidth="1"/>
  </cols>
  <sheetData>
    <row r="1" spans="1:12" ht="15.75" x14ac:dyDescent="0.25">
      <c r="A1" s="153" t="s">
        <v>120</v>
      </c>
      <c r="B1" s="154"/>
      <c r="C1" s="154"/>
      <c r="D1" s="154"/>
      <c r="E1" s="154"/>
      <c r="F1" s="154"/>
      <c r="G1" s="154"/>
      <c r="H1" s="154"/>
      <c r="I1" s="154"/>
      <c r="J1" s="154"/>
      <c r="K1" s="155"/>
    </row>
    <row r="2" spans="1:12" x14ac:dyDescent="0.25">
      <c r="A2" s="156" t="s">
        <v>121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2" ht="38.25" x14ac:dyDescent="0.25">
      <c r="A3" s="93"/>
      <c r="B3" s="94" t="s">
        <v>2</v>
      </c>
      <c r="C3" s="94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5">
        <f>41868/1000000</f>
        <v>4.1868000000000002E-2</v>
      </c>
    </row>
    <row r="4" spans="1:12" x14ac:dyDescent="0.25">
      <c r="A4" s="5" t="s">
        <v>12</v>
      </c>
      <c r="B4" s="6">
        <v>16906.165917999999</v>
      </c>
      <c r="C4" s="6">
        <v>409.72386599999999</v>
      </c>
      <c r="D4" s="6">
        <v>1256.1349655561448</v>
      </c>
      <c r="E4" s="6">
        <v>0</v>
      </c>
      <c r="F4" s="6">
        <v>1411.1495697497692</v>
      </c>
      <c r="G4" s="6">
        <v>523.04769527781821</v>
      </c>
      <c r="H4" s="6">
        <v>483.66600821352</v>
      </c>
      <c r="I4" s="6">
        <v>844.4802545661521</v>
      </c>
      <c r="J4" s="6">
        <v>0</v>
      </c>
      <c r="K4" s="96">
        <v>21834.368277363403</v>
      </c>
      <c r="L4" s="95" t="s">
        <v>122</v>
      </c>
    </row>
    <row r="5" spans="1:12" x14ac:dyDescent="0.25">
      <c r="A5" s="9" t="s">
        <v>13</v>
      </c>
      <c r="B5" s="6">
        <v>5930.2641565091981</v>
      </c>
      <c r="C5" s="6">
        <v>0.49750822332600009</v>
      </c>
      <c r="D5" s="6">
        <v>10023.818728352431</v>
      </c>
      <c r="E5" s="6">
        <v>2018.1555766083252</v>
      </c>
      <c r="F5" s="6">
        <v>1231.3504675208237</v>
      </c>
      <c r="G5" s="6">
        <v>0</v>
      </c>
      <c r="H5" s="6">
        <v>0</v>
      </c>
      <c r="I5" s="6">
        <v>0</v>
      </c>
      <c r="J5" s="6">
        <v>22.134022264594368</v>
      </c>
      <c r="K5" s="96">
        <v>19226.2204594787</v>
      </c>
    </row>
    <row r="6" spans="1:12" x14ac:dyDescent="0.25">
      <c r="A6" s="9" t="s">
        <v>14</v>
      </c>
      <c r="B6" s="6">
        <v>-43.579291618199996</v>
      </c>
      <c r="C6" s="6">
        <v>-1.5446277594000002E-2</v>
      </c>
      <c r="D6" s="6">
        <v>0</v>
      </c>
      <c r="E6" s="6">
        <v>-2735.3755741057603</v>
      </c>
      <c r="F6" s="6">
        <v>0</v>
      </c>
      <c r="G6" s="6">
        <v>0</v>
      </c>
      <c r="H6" s="6">
        <v>0</v>
      </c>
      <c r="I6" s="6">
        <v>0</v>
      </c>
      <c r="J6" s="6">
        <v>-40.669995336489869</v>
      </c>
      <c r="K6" s="96">
        <v>-2819.6403073380443</v>
      </c>
    </row>
    <row r="7" spans="1:12" x14ac:dyDescent="0.25">
      <c r="A7" s="9" t="s">
        <v>15</v>
      </c>
      <c r="B7" s="6"/>
      <c r="C7" s="6"/>
      <c r="D7" s="6"/>
      <c r="E7" s="6">
        <v>37.570578000000005</v>
      </c>
      <c r="F7" s="6"/>
      <c r="G7" s="6"/>
      <c r="H7" s="6"/>
      <c r="I7" s="6"/>
      <c r="J7" s="6"/>
      <c r="K7" s="96"/>
    </row>
    <row r="8" spans="1:12" x14ac:dyDescent="0.25">
      <c r="A8" s="9" t="s">
        <v>16</v>
      </c>
      <c r="B8" s="6"/>
      <c r="C8" s="6"/>
      <c r="D8" s="6"/>
      <c r="E8" s="6">
        <v>91.742200000000011</v>
      </c>
      <c r="F8" s="6"/>
      <c r="G8" s="6"/>
      <c r="H8" s="6"/>
      <c r="I8" s="6"/>
      <c r="J8" s="6"/>
      <c r="K8" s="96"/>
    </row>
    <row r="9" spans="1:12" x14ac:dyDescent="0.25">
      <c r="A9" s="11" t="s">
        <v>17</v>
      </c>
      <c r="B9" s="6">
        <v>-431.20059000000003</v>
      </c>
      <c r="C9" s="6">
        <v>-3.1215419999999994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96">
        <v>-434.32213200000007</v>
      </c>
    </row>
    <row r="10" spans="1:12" x14ac:dyDescent="0.25">
      <c r="A10" s="12" t="s">
        <v>18</v>
      </c>
      <c r="B10" s="97">
        <f>'[3]7.2_FY-2023-24(F)'!B10*'7.3_FY-2023-24(F)_PJ'!$L$3</f>
        <v>22361.650192890993</v>
      </c>
      <c r="C10" s="97">
        <f>'[3]7.2_FY-2023-24(F)'!C10*'7.3_FY-2023-24(F)_PJ'!$L$3</f>
        <v>407.08438594573198</v>
      </c>
      <c r="D10" s="97">
        <f>'[3]7.2_FY-2023-24(F)'!D10*'7.3_FY-2023-24(F)_PJ'!$L$3</f>
        <v>11279.953693908576</v>
      </c>
      <c r="E10" s="97">
        <f>'[3]7.2_FY-2023-24(F)'!E10*'7.3_FY-2023-24(F)_PJ'!$L$3</f>
        <v>-587.90721949743499</v>
      </c>
      <c r="F10" s="97">
        <f>'[3]7.2_FY-2023-24(F)'!F10*'7.3_FY-2023-24(F)_PJ'!$L$3</f>
        <v>2642.5000372705927</v>
      </c>
      <c r="G10" s="97">
        <f>'[3]7.2_FY-2023-24(F)'!G10*'7.3_FY-2023-24(F)_PJ'!$L$3</f>
        <v>523.04769527781821</v>
      </c>
      <c r="H10" s="97">
        <f>'[3]7.2_FY-2023-24(F)'!H10*'7.3_FY-2023-24(F)_PJ'!$L$3</f>
        <v>483.66600821352</v>
      </c>
      <c r="I10" s="97">
        <f>'[3]7.2_FY-2023-24(F)'!I10*'7.3_FY-2023-24(F)_PJ'!$L$3</f>
        <v>844.4802545661521</v>
      </c>
      <c r="J10" s="97">
        <f>'[3]7.2_FY-2023-24(F)'!J10*'7.3_FY-2023-24(F)_PJ'!$L$3</f>
        <v>-18.535973071895498</v>
      </c>
      <c r="K10" s="97">
        <f>'[3]7.2_FY-2023-24(F)'!K10*'7.3_FY-2023-24(F)_PJ'!$L$3</f>
        <v>37935.939075504059</v>
      </c>
    </row>
    <row r="11" spans="1:12" x14ac:dyDescent="0.25">
      <c r="A11" s="16" t="s">
        <v>19</v>
      </c>
      <c r="B11" s="6">
        <v>343.91534676214985</v>
      </c>
      <c r="C11" s="6">
        <v>1.4330054268004421E-2</v>
      </c>
      <c r="D11" s="6">
        <v>1051.6102203394373</v>
      </c>
      <c r="E11" s="6">
        <v>-1199.4497992692698</v>
      </c>
      <c r="F11" s="6">
        <v>266.37713996215979</v>
      </c>
      <c r="G11" s="6">
        <v>0</v>
      </c>
      <c r="H11" s="6">
        <v>1.91881071032185E-14</v>
      </c>
      <c r="I11" s="6">
        <v>7.6157448347657923E-14</v>
      </c>
      <c r="J11" s="6">
        <v>-61.23768907417211</v>
      </c>
      <c r="K11" s="96">
        <v>401.22954877457329</v>
      </c>
    </row>
    <row r="12" spans="1:12" x14ac:dyDescent="0.25">
      <c r="A12" s="9" t="s">
        <v>20</v>
      </c>
      <c r="B12" s="6">
        <v>-15753.860023421132</v>
      </c>
      <c r="C12" s="6">
        <v>-340.74447000000004</v>
      </c>
      <c r="D12" s="6">
        <v>0</v>
      </c>
      <c r="E12" s="6">
        <v>-84.780914924799163</v>
      </c>
      <c r="F12" s="6">
        <v>-351.74353165205764</v>
      </c>
      <c r="G12" s="6">
        <v>-523.04769527781821</v>
      </c>
      <c r="H12" s="6">
        <v>-482.68097894016</v>
      </c>
      <c r="I12" s="6">
        <v>-813.15170044127217</v>
      </c>
      <c r="J12" s="6">
        <v>6244.8741705297525</v>
      </c>
      <c r="K12" s="96">
        <v>-12105.135144127489</v>
      </c>
    </row>
    <row r="13" spans="1:12" x14ac:dyDescent="0.25">
      <c r="A13" s="9" t="s">
        <v>21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-0.9850292733599999</v>
      </c>
      <c r="I13" s="6">
        <v>-31.32855412488</v>
      </c>
      <c r="J13" s="6">
        <v>806.19477294312003</v>
      </c>
      <c r="K13" s="96">
        <v>773.88118954488004</v>
      </c>
    </row>
    <row r="14" spans="1:12" x14ac:dyDescent="0.25">
      <c r="A14" s="9" t="s">
        <v>22</v>
      </c>
      <c r="B14" s="6">
        <v>0</v>
      </c>
      <c r="C14" s="6">
        <v>0</v>
      </c>
      <c r="D14" s="6">
        <v>-11191.269503241801</v>
      </c>
      <c r="E14" s="6">
        <v>11810.847201241639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96">
        <v>619.57769799983657</v>
      </c>
    </row>
    <row r="15" spans="1:12" x14ac:dyDescent="0.25">
      <c r="A15" s="17" t="s">
        <v>23</v>
      </c>
      <c r="B15" s="6">
        <v>-2.7418300000000002E-3</v>
      </c>
      <c r="C15" s="6">
        <v>0</v>
      </c>
      <c r="D15" s="6">
        <v>0</v>
      </c>
      <c r="E15" s="6">
        <v>0</v>
      </c>
      <c r="F15" s="6">
        <v>-431.25991423840173</v>
      </c>
      <c r="G15" s="6">
        <v>0</v>
      </c>
      <c r="H15" s="6">
        <v>0</v>
      </c>
      <c r="I15" s="6">
        <v>0</v>
      </c>
      <c r="J15" s="6">
        <v>-384.01074790335616</v>
      </c>
      <c r="K15" s="96">
        <v>-815.27340397175783</v>
      </c>
    </row>
    <row r="16" spans="1:12" x14ac:dyDescent="0.25">
      <c r="A16" s="18" t="s">
        <v>24</v>
      </c>
      <c r="B16" s="6">
        <v>0</v>
      </c>
      <c r="C16" s="6">
        <v>0</v>
      </c>
      <c r="D16" s="6">
        <v>-1140.2944110062112</v>
      </c>
      <c r="E16" s="6">
        <v>0</v>
      </c>
      <c r="F16" s="6">
        <v>-27.920489198886404</v>
      </c>
      <c r="G16" s="6">
        <v>0</v>
      </c>
      <c r="H16" s="6">
        <v>0</v>
      </c>
      <c r="I16" s="6">
        <v>0</v>
      </c>
      <c r="J16" s="6">
        <v>-1040.1730763686114</v>
      </c>
      <c r="K16" s="96">
        <v>-2208.3879765737092</v>
      </c>
    </row>
    <row r="17" spans="1:11" x14ac:dyDescent="0.25">
      <c r="A17" s="12" t="s">
        <v>25</v>
      </c>
      <c r="B17" s="98">
        <f>'[3]7.2_FY-2023-24(F)'!B17*'7.3_FY-2023-24(F)_PJ'!$L$3</f>
        <v>6951.7027744020115</v>
      </c>
      <c r="C17" s="98">
        <f>'[3]7.2_FY-2023-24(F)'!C17*'7.3_FY-2023-24(F)_PJ'!$L$3</f>
        <v>66.354245999999989</v>
      </c>
      <c r="D17" s="98">
        <f>'[3]7.2_FY-2023-24(F)'!D17*'7.3_FY-2023-24(F)_PJ'!$L$3</f>
        <v>0</v>
      </c>
      <c r="E17" s="98">
        <f>'[3]7.2_FY-2023-24(F)'!E17*'7.3_FY-2023-24(F)_PJ'!$L$3</f>
        <v>9938.7092675501335</v>
      </c>
      <c r="F17" s="98">
        <f>'[3]7.2_FY-2023-24(F)'!F17*'7.3_FY-2023-24(F)_PJ'!$L$3</f>
        <v>2098.0067975324655</v>
      </c>
      <c r="G17" s="98">
        <f>'[3]7.2_FY-2023-24(F)'!G17*'7.3_FY-2023-24(F)_PJ'!$L$3</f>
        <v>0</v>
      </c>
      <c r="H17" s="98">
        <f>'[3]7.2_FY-2023-24(F)'!H17*'7.3_FY-2023-24(F)_PJ'!$L$3</f>
        <v>0</v>
      </c>
      <c r="I17" s="98">
        <f>'[3]7.2_FY-2023-24(F)'!I17*'7.3_FY-2023-24(F)_PJ'!$L$3</f>
        <v>0</v>
      </c>
      <c r="J17" s="98">
        <f>'[3]7.2_FY-2023-24(F)'!J17*'7.3_FY-2023-24(F)_PJ'!$L$3</f>
        <v>5547.111457054837</v>
      </c>
      <c r="K17" s="98">
        <f>'[3]7.2_FY-2023-24(F)'!K17*'7.3_FY-2023-24(F)_PJ'!$L$3</f>
        <v>24601.88454253945</v>
      </c>
    </row>
    <row r="18" spans="1:11" x14ac:dyDescent="0.25">
      <c r="A18" s="12" t="s">
        <v>26</v>
      </c>
      <c r="B18" s="98">
        <f>'[3]7.2_FY-2023-24(F)'!B18*'7.3_FY-2023-24(F)_PJ'!$L$3</f>
        <v>6951.6130926257383</v>
      </c>
      <c r="C18" s="98">
        <f>'[3]7.2_FY-2023-24(F)'!C18*'7.3_FY-2023-24(F)_PJ'!$L$3</f>
        <v>66.354245999999989</v>
      </c>
      <c r="D18" s="98">
        <f>'[3]7.2_FY-2023-24(F)'!D18*'7.3_FY-2023-24(F)_PJ'!$L$3</f>
        <v>0</v>
      </c>
      <c r="E18" s="98">
        <f>'[3]7.2_FY-2023-24(F)'!E18*'7.3_FY-2023-24(F)_PJ'!$L$3</f>
        <v>2413.1442843216832</v>
      </c>
      <c r="F18" s="98">
        <f>'[3]7.2_FY-2023-24(F)'!F18*'7.3_FY-2023-24(F)_PJ'!$L$3</f>
        <v>56.444081820259825</v>
      </c>
      <c r="G18" s="98">
        <f>'[3]7.2_FY-2023-24(F)'!G18*'7.3_FY-2023-24(F)_PJ'!$L$3</f>
        <v>0</v>
      </c>
      <c r="H18" s="98">
        <f>'[3]7.2_FY-2023-24(F)'!H18*'7.3_FY-2023-24(F)_PJ'!$L$3</f>
        <v>0</v>
      </c>
      <c r="I18" s="98">
        <f>'[3]7.2_FY-2023-24(F)'!I18*'7.3_FY-2023-24(F)_PJ'!$L$3</f>
        <v>0</v>
      </c>
      <c r="J18" s="98">
        <f>'[3]7.2_FY-2023-24(F)'!J18*'7.3_FY-2023-24(F)_PJ'!$L$3</f>
        <v>2306.668411417068</v>
      </c>
      <c r="K18" s="98">
        <f>'[3]7.2_FY-2023-24(F)'!K18*'7.3_FY-2023-24(F)_PJ'!$L$3</f>
        <v>11794.224116184752</v>
      </c>
    </row>
    <row r="19" spans="1:11" x14ac:dyDescent="0.25">
      <c r="A19" s="16" t="s">
        <v>27</v>
      </c>
      <c r="B19" s="6">
        <v>1756.8531437115162</v>
      </c>
      <c r="C19" s="6">
        <v>0.82095600000000002</v>
      </c>
      <c r="D19" s="6">
        <v>0</v>
      </c>
      <c r="E19" s="6">
        <v>30.767989357748323</v>
      </c>
      <c r="F19" s="6">
        <v>0</v>
      </c>
      <c r="G19" s="6">
        <v>0</v>
      </c>
      <c r="H19" s="6">
        <v>0</v>
      </c>
      <c r="I19" s="6">
        <v>0</v>
      </c>
      <c r="J19" s="6">
        <v>622.18268853795621</v>
      </c>
      <c r="K19" s="96">
        <v>2410.6247776072205</v>
      </c>
    </row>
    <row r="20" spans="1:11" x14ac:dyDescent="0.25">
      <c r="A20" s="9" t="s">
        <v>28</v>
      </c>
      <c r="B20" s="6">
        <v>735.77493228330536</v>
      </c>
      <c r="C20" s="6">
        <v>1.3364400000000001</v>
      </c>
      <c r="D20" s="6">
        <v>0</v>
      </c>
      <c r="E20" s="6">
        <v>498.3404638855186</v>
      </c>
      <c r="F20" s="6">
        <v>0</v>
      </c>
      <c r="G20" s="6">
        <v>0</v>
      </c>
      <c r="H20" s="6">
        <v>0</v>
      </c>
      <c r="I20" s="6">
        <v>0</v>
      </c>
      <c r="J20" s="6">
        <v>356.30330734117109</v>
      </c>
      <c r="K20" s="96">
        <v>1591.7551435099952</v>
      </c>
    </row>
    <row r="21" spans="1:11" x14ac:dyDescent="0.25">
      <c r="A21" s="9" t="s">
        <v>29</v>
      </c>
      <c r="B21" s="6">
        <v>1731.722490738601</v>
      </c>
      <c r="C21" s="6">
        <v>0</v>
      </c>
      <c r="D21" s="6">
        <v>0</v>
      </c>
      <c r="E21" s="6">
        <v>13.617515163707642</v>
      </c>
      <c r="F21" s="6">
        <v>0</v>
      </c>
      <c r="G21" s="6">
        <v>0</v>
      </c>
      <c r="H21" s="6">
        <v>0</v>
      </c>
      <c r="I21" s="6">
        <v>0</v>
      </c>
      <c r="J21" s="6">
        <v>131.45317345871447</v>
      </c>
      <c r="K21" s="96">
        <v>1876.793179361023</v>
      </c>
    </row>
    <row r="22" spans="1:11" x14ac:dyDescent="0.25">
      <c r="A22" s="9" t="s">
        <v>30</v>
      </c>
      <c r="B22" s="6">
        <v>1592.7388973688603</v>
      </c>
      <c r="C22" s="6">
        <v>5.431674000000001</v>
      </c>
      <c r="D22" s="6">
        <v>0</v>
      </c>
      <c r="E22" s="6">
        <v>27.165732814777787</v>
      </c>
      <c r="F22" s="6">
        <v>0</v>
      </c>
      <c r="G22" s="6">
        <v>0</v>
      </c>
      <c r="H22" s="6">
        <v>0</v>
      </c>
      <c r="I22" s="6">
        <v>0</v>
      </c>
      <c r="J22" s="6">
        <v>213.84340382647807</v>
      </c>
      <c r="K22" s="96">
        <v>1839.179708010116</v>
      </c>
    </row>
    <row r="23" spans="1:11" x14ac:dyDescent="0.25">
      <c r="A23" s="9" t="s">
        <v>31</v>
      </c>
      <c r="B23" s="6">
        <v>1.815856265839235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110.63008563159357</v>
      </c>
      <c r="K23" s="96">
        <v>112.44594189743282</v>
      </c>
    </row>
    <row r="24" spans="1:11" x14ac:dyDescent="0.25">
      <c r="A24" s="9" t="s">
        <v>32</v>
      </c>
      <c r="B24" s="6">
        <v>14.859890072602749</v>
      </c>
      <c r="C24" s="6">
        <v>0</v>
      </c>
      <c r="D24" s="6">
        <v>0</v>
      </c>
      <c r="E24" s="6">
        <v>5.5213542971339606</v>
      </c>
      <c r="F24" s="6">
        <v>0</v>
      </c>
      <c r="G24" s="6">
        <v>0</v>
      </c>
      <c r="H24" s="6">
        <v>0</v>
      </c>
      <c r="I24" s="6">
        <v>0</v>
      </c>
      <c r="J24" s="6">
        <v>158.6199788508938</v>
      </c>
      <c r="K24" s="96">
        <v>179.00122322063052</v>
      </c>
    </row>
    <row r="25" spans="1:11" x14ac:dyDescent="0.25">
      <c r="A25" s="9" t="s">
        <v>33</v>
      </c>
      <c r="B25" s="6">
        <v>2.0918575112491871</v>
      </c>
      <c r="C25" s="6">
        <v>0</v>
      </c>
      <c r="D25" s="6">
        <v>0</v>
      </c>
      <c r="E25" s="6">
        <v>62.986742791058695</v>
      </c>
      <c r="F25" s="6">
        <v>0</v>
      </c>
      <c r="G25" s="6">
        <v>0</v>
      </c>
      <c r="H25" s="6">
        <v>0</v>
      </c>
      <c r="I25" s="6">
        <v>0</v>
      </c>
      <c r="J25" s="6">
        <v>0.59000471981551528</v>
      </c>
      <c r="K25" s="96">
        <v>65.668605022123401</v>
      </c>
    </row>
    <row r="26" spans="1:11" x14ac:dyDescent="0.25">
      <c r="A26" s="9" t="s">
        <v>34</v>
      </c>
      <c r="B26" s="6">
        <v>237.98010313122407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209.33770909183747</v>
      </c>
      <c r="K26" s="96">
        <v>447.31781222306154</v>
      </c>
    </row>
    <row r="27" spans="1:11" x14ac:dyDescent="0.25">
      <c r="A27" s="17" t="s">
        <v>35</v>
      </c>
      <c r="B27" s="6">
        <v>325.08734068541952</v>
      </c>
      <c r="C27" s="6">
        <v>9.9182939999999995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62.186923593566824</v>
      </c>
      <c r="K27" s="96">
        <v>397.19255827898633</v>
      </c>
    </row>
    <row r="28" spans="1:11" x14ac:dyDescent="0.25">
      <c r="A28" s="9" t="s">
        <v>36</v>
      </c>
      <c r="B28" s="7">
        <v>4.0923940829243559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9.7107633676832119</v>
      </c>
      <c r="K28" s="7">
        <v>13.803157450607566</v>
      </c>
    </row>
    <row r="29" spans="1:11" x14ac:dyDescent="0.25">
      <c r="A29" s="9" t="s">
        <v>37</v>
      </c>
      <c r="B29" s="7">
        <v>0</v>
      </c>
      <c r="C29" s="7">
        <v>0</v>
      </c>
      <c r="D29" s="7">
        <v>0</v>
      </c>
      <c r="E29" s="7">
        <v>18.805423594960015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18.805423594960015</v>
      </c>
    </row>
    <row r="30" spans="1:11" x14ac:dyDescent="0.25">
      <c r="A30" s="9" t="s">
        <v>38</v>
      </c>
      <c r="B30" s="7">
        <v>424.76804002104922</v>
      </c>
      <c r="C30" s="7">
        <v>9.4887240000000013</v>
      </c>
      <c r="D30" s="7">
        <v>0</v>
      </c>
      <c r="E30" s="7">
        <v>1.1492793155735226</v>
      </c>
      <c r="F30" s="7">
        <v>0</v>
      </c>
      <c r="G30" s="7">
        <v>0</v>
      </c>
      <c r="H30" s="7">
        <v>0</v>
      </c>
      <c r="I30" s="7">
        <v>0</v>
      </c>
      <c r="J30" s="7">
        <v>267.03392385821149</v>
      </c>
      <c r="K30" s="7">
        <v>702.43996719483425</v>
      </c>
    </row>
    <row r="31" spans="1:11" x14ac:dyDescent="0.25">
      <c r="A31" s="22" t="s">
        <v>39</v>
      </c>
      <c r="B31" s="7">
        <v>123.82814675314941</v>
      </c>
      <c r="C31" s="7">
        <v>39.358157999999996</v>
      </c>
      <c r="D31" s="7">
        <v>0</v>
      </c>
      <c r="E31" s="7">
        <v>1754.7897831012049</v>
      </c>
      <c r="F31" s="7">
        <v>56.444081820259825</v>
      </c>
      <c r="G31" s="7">
        <v>0</v>
      </c>
      <c r="H31" s="7">
        <v>0</v>
      </c>
      <c r="I31" s="7">
        <v>0</v>
      </c>
      <c r="J31" s="7">
        <v>164.77644913914637</v>
      </c>
      <c r="K31" s="7">
        <v>2139.1966188137603</v>
      </c>
    </row>
    <row r="32" spans="1:11" x14ac:dyDescent="0.25">
      <c r="A32" s="23" t="s">
        <v>40</v>
      </c>
      <c r="B32" s="98">
        <f>'[3]7.2_FY-2023-24(F)'!B32*'7.3_FY-2023-24(F)_PJ'!$L$3</f>
        <v>0</v>
      </c>
      <c r="C32" s="98">
        <f>'[3]7.2_FY-2023-24(F)'!C32*'7.3_FY-2023-24(F)_PJ'!$L$3</f>
        <v>0</v>
      </c>
      <c r="D32" s="98">
        <f>'[3]7.2_FY-2023-24(F)'!D32*'7.3_FY-2023-24(F)_PJ'!$L$3</f>
        <v>0</v>
      </c>
      <c r="E32" s="98">
        <f>'[3]7.2_FY-2023-24(F)'!E32*'7.3_FY-2023-24(F)_PJ'!$L$3</f>
        <v>5063.7668723300158</v>
      </c>
      <c r="F32" s="98">
        <f>'[3]7.2_FY-2023-24(F)'!F32*'7.3_FY-2023-24(F)_PJ'!$L$3</f>
        <v>596.98768726109699</v>
      </c>
      <c r="G32" s="98">
        <f>'[3]7.2_FY-2023-24(F)'!G32*'7.3_FY-2023-24(F)_PJ'!$L$3</f>
        <v>0</v>
      </c>
      <c r="H32" s="98">
        <f>'[3]7.2_FY-2023-24(F)'!H32*'7.3_FY-2023-24(F)_PJ'!$L$3</f>
        <v>0</v>
      </c>
      <c r="I32" s="98">
        <f>'[3]7.2_FY-2023-24(F)'!I32*'7.3_FY-2023-24(F)_PJ'!$L$3</f>
        <v>0</v>
      </c>
      <c r="J32" s="98">
        <f>'[3]7.2_FY-2023-24(F)'!J32*'7.3_FY-2023-24(F)_PJ'!$L$3</f>
        <v>122.12558791366749</v>
      </c>
      <c r="K32" s="98">
        <f>'[3]7.2_FY-2023-24(F)'!K32*'7.3_FY-2023-24(F)_PJ'!$L$3</f>
        <v>5782.8801475047803</v>
      </c>
    </row>
    <row r="33" spans="1:11" x14ac:dyDescent="0.25">
      <c r="A33" s="24" t="s">
        <v>41</v>
      </c>
      <c r="B33" s="7">
        <v>0</v>
      </c>
      <c r="C33" s="7">
        <v>0</v>
      </c>
      <c r="D33" s="7">
        <v>0</v>
      </c>
      <c r="E33" s="7">
        <v>4445.670031307066</v>
      </c>
      <c r="F33" s="7">
        <v>522.48470549735055</v>
      </c>
      <c r="G33" s="7">
        <v>0</v>
      </c>
      <c r="H33" s="7">
        <v>0</v>
      </c>
      <c r="I33" s="7">
        <v>0</v>
      </c>
      <c r="J33" s="7">
        <v>0</v>
      </c>
      <c r="K33" s="7">
        <v>4968.1547368044157</v>
      </c>
    </row>
    <row r="34" spans="1:11" x14ac:dyDescent="0.25">
      <c r="A34" s="26" t="s">
        <v>42</v>
      </c>
      <c r="B34" s="7">
        <v>0</v>
      </c>
      <c r="C34" s="7">
        <v>0</v>
      </c>
      <c r="D34" s="7">
        <v>0</v>
      </c>
      <c r="E34" s="7">
        <v>367.8698918431179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367.8698918431179</v>
      </c>
    </row>
    <row r="35" spans="1:11" x14ac:dyDescent="0.25">
      <c r="A35" s="9" t="s">
        <v>43</v>
      </c>
      <c r="B35" s="7">
        <v>0</v>
      </c>
      <c r="C35" s="7">
        <v>0</v>
      </c>
      <c r="D35" s="7">
        <v>0</v>
      </c>
      <c r="E35" s="7">
        <v>135.2509621284</v>
      </c>
      <c r="F35" s="7">
        <v>0</v>
      </c>
      <c r="G35" s="7">
        <v>0</v>
      </c>
      <c r="H35" s="7">
        <v>0</v>
      </c>
      <c r="I35" s="7">
        <v>0</v>
      </c>
      <c r="J35" s="7">
        <v>122.12558791366749</v>
      </c>
      <c r="K35" s="7">
        <v>257.37655004206749</v>
      </c>
    </row>
    <row r="36" spans="1:11" x14ac:dyDescent="0.25">
      <c r="A36" s="27" t="s">
        <v>44</v>
      </c>
      <c r="B36" s="7">
        <v>0</v>
      </c>
      <c r="C36" s="7">
        <v>0</v>
      </c>
      <c r="D36" s="7">
        <v>0</v>
      </c>
      <c r="E36" s="7">
        <v>0</v>
      </c>
      <c r="F36" s="7">
        <v>74.502981763746533</v>
      </c>
      <c r="G36" s="7">
        <v>0</v>
      </c>
      <c r="H36" s="7">
        <v>0</v>
      </c>
      <c r="I36" s="7">
        <v>0</v>
      </c>
      <c r="J36" s="7">
        <v>0</v>
      </c>
      <c r="K36" s="7">
        <v>74.502981763746533</v>
      </c>
    </row>
    <row r="37" spans="1:11" x14ac:dyDescent="0.25">
      <c r="A37" s="27" t="s">
        <v>45</v>
      </c>
      <c r="B37" s="7">
        <v>0</v>
      </c>
      <c r="C37" s="7">
        <v>0</v>
      </c>
      <c r="D37" s="7">
        <v>0</v>
      </c>
      <c r="E37" s="7">
        <v>114.97598705143221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114.97598705143221</v>
      </c>
    </row>
    <row r="38" spans="1:11" x14ac:dyDescent="0.25">
      <c r="A38" s="28" t="s">
        <v>46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</row>
    <row r="39" spans="1:11" x14ac:dyDescent="0.25">
      <c r="A39" s="29" t="s">
        <v>47</v>
      </c>
      <c r="B39" s="98">
        <f>'[3]7.2_FY-2023-24(F)'!B39*'7.3_FY-2023-24(F)_PJ'!$L$3</f>
        <v>8.9681776273610334E-2</v>
      </c>
      <c r="C39" s="98">
        <f>'[3]7.2_FY-2023-24(F)'!C39*'7.3_FY-2023-24(F)_PJ'!$L$3</f>
        <v>0</v>
      </c>
      <c r="D39" s="98">
        <f>'[3]7.2_FY-2023-24(F)'!D39*'7.3_FY-2023-24(F)_PJ'!$L$3</f>
        <v>0</v>
      </c>
      <c r="E39" s="98">
        <f>'[3]7.2_FY-2023-24(F)'!E39*'7.3_FY-2023-24(F)_PJ'!$L$3</f>
        <v>2461.7981108984341</v>
      </c>
      <c r="F39" s="98">
        <f>'[3]7.2_FY-2023-24(F)'!F39*'7.3_FY-2023-24(F)_PJ'!$L$3</f>
        <v>430.37174549878273</v>
      </c>
      <c r="G39" s="98">
        <f>'[3]7.2_FY-2023-24(F)'!G39*'7.3_FY-2023-24(F)_PJ'!$L$3</f>
        <v>0</v>
      </c>
      <c r="H39" s="98">
        <f>'[3]7.2_FY-2023-24(F)'!H39*'7.3_FY-2023-24(F)_PJ'!$L$3</f>
        <v>0</v>
      </c>
      <c r="I39" s="98">
        <f>'[3]7.2_FY-2023-24(F)'!I39*'7.3_FY-2023-24(F)_PJ'!$L$3</f>
        <v>0</v>
      </c>
      <c r="J39" s="98">
        <f>'[3]7.2_FY-2023-24(F)'!J39*'7.3_FY-2023-24(F)_PJ'!$L$3</f>
        <v>3118.3174577241007</v>
      </c>
      <c r="K39" s="98">
        <f>'[3]7.2_FY-2023-24(F)'!K39*'7.3_FY-2023-24(F)_PJ'!$L$3</f>
        <v>6010.5769958975907</v>
      </c>
    </row>
    <row r="40" spans="1:11" x14ac:dyDescent="0.25">
      <c r="A40" s="30" t="s">
        <v>48</v>
      </c>
      <c r="B40" s="7">
        <v>0</v>
      </c>
      <c r="C40" s="7">
        <v>0</v>
      </c>
      <c r="D40" s="7">
        <v>0</v>
      </c>
      <c r="E40" s="7">
        <v>1252.6679399510783</v>
      </c>
      <c r="F40" s="7">
        <v>0</v>
      </c>
      <c r="G40" s="7">
        <v>0</v>
      </c>
      <c r="H40" s="7">
        <v>0</v>
      </c>
      <c r="I40" s="7">
        <v>0</v>
      </c>
      <c r="J40" s="7">
        <v>1328.8533399290843</v>
      </c>
      <c r="K40" s="7">
        <v>2581.5212798801626</v>
      </c>
    </row>
    <row r="41" spans="1:11" x14ac:dyDescent="0.25">
      <c r="A41" s="27" t="s">
        <v>49</v>
      </c>
      <c r="B41" s="7">
        <v>0</v>
      </c>
      <c r="C41" s="7">
        <v>0</v>
      </c>
      <c r="D41" s="7">
        <v>0</v>
      </c>
      <c r="E41" s="7">
        <v>2.72321073807242</v>
      </c>
      <c r="F41" s="7">
        <v>0</v>
      </c>
      <c r="G41" s="7">
        <v>0</v>
      </c>
      <c r="H41" s="7">
        <v>0</v>
      </c>
      <c r="I41" s="7">
        <v>0</v>
      </c>
      <c r="J41" s="7">
        <v>463.12686706399961</v>
      </c>
      <c r="K41" s="7">
        <v>465.85007780207201</v>
      </c>
    </row>
    <row r="42" spans="1:11" x14ac:dyDescent="0.25">
      <c r="A42" s="27" t="s">
        <v>50</v>
      </c>
      <c r="B42" s="7">
        <v>8.9681776273610334E-2</v>
      </c>
      <c r="C42" s="7">
        <v>0</v>
      </c>
      <c r="D42" s="7">
        <v>0</v>
      </c>
      <c r="E42" s="7">
        <v>185.67446267083164</v>
      </c>
      <c r="F42" s="7">
        <v>5.489287723757541</v>
      </c>
      <c r="G42" s="7">
        <v>0</v>
      </c>
      <c r="H42" s="7">
        <v>0</v>
      </c>
      <c r="I42" s="7">
        <v>0</v>
      </c>
      <c r="J42" s="7">
        <v>991.9243525333867</v>
      </c>
      <c r="K42" s="7">
        <v>1183.1777847042495</v>
      </c>
    </row>
    <row r="43" spans="1:11" x14ac:dyDescent="0.25">
      <c r="A43" s="28" t="s">
        <v>51</v>
      </c>
      <c r="B43" s="7">
        <v>0</v>
      </c>
      <c r="C43" s="7">
        <v>0</v>
      </c>
      <c r="D43" s="7">
        <v>0</v>
      </c>
      <c r="E43" s="7">
        <v>1020.7324975384518</v>
      </c>
      <c r="F43" s="7">
        <v>424.88245777502516</v>
      </c>
      <c r="G43" s="7">
        <v>0</v>
      </c>
      <c r="H43" s="7">
        <v>0</v>
      </c>
      <c r="I43" s="7">
        <v>0</v>
      </c>
      <c r="J43" s="7">
        <v>334.41289819762989</v>
      </c>
      <c r="K43" s="7">
        <v>1780.0278535111067</v>
      </c>
    </row>
    <row r="44" spans="1:11" x14ac:dyDescent="0.25">
      <c r="A44" s="31" t="s">
        <v>52</v>
      </c>
      <c r="B44" s="98">
        <f>'[3]7.2_FY-2023-24(F)'!B44*'7.3_FY-2023-24(F)_PJ'!$L$3</f>
        <v>0</v>
      </c>
      <c r="C44" s="98">
        <f>'[3]7.2_FY-2023-24(F)'!C44*'7.3_FY-2023-24(F)_PJ'!$L$3</f>
        <v>0</v>
      </c>
      <c r="D44" s="98">
        <f>'[3]7.2_FY-2023-24(F)'!D44*'7.3_FY-2023-24(F)_PJ'!$L$3</f>
        <v>0</v>
      </c>
      <c r="E44" s="98">
        <f>'[3]7.2_FY-2023-24(F)'!E44*'7.3_FY-2023-24(F)_PJ'!$L$3</f>
        <v>0</v>
      </c>
      <c r="F44" s="98">
        <f>'[3]7.2_FY-2023-24(F)'!F44*'7.3_FY-2023-24(F)_PJ'!$L$3</f>
        <v>1014.2032829523259</v>
      </c>
      <c r="G44" s="98">
        <f>'[3]7.2_FY-2023-24(F)'!G44*'7.3_FY-2023-24(F)_PJ'!$L$3</f>
        <v>0</v>
      </c>
      <c r="H44" s="98">
        <f>'[3]7.2_FY-2023-24(F)'!H44*'7.3_FY-2023-24(F)_PJ'!$L$3</f>
        <v>0</v>
      </c>
      <c r="I44" s="98">
        <f>'[3]7.2_FY-2023-24(F)'!I44*'7.3_FY-2023-24(F)_PJ'!$L$3</f>
        <v>0</v>
      </c>
      <c r="J44" s="98">
        <f>'[3]7.2_FY-2023-24(F)'!J44*'7.3_FY-2023-24(F)_PJ'!$L$3</f>
        <v>0</v>
      </c>
      <c r="K44" s="98">
        <f>'[3]7.2_FY-2023-24(F)'!K44*'7.3_FY-2023-24(F)_PJ'!$L$3</f>
        <v>1014.2032829523259</v>
      </c>
    </row>
    <row r="45" spans="1:11" x14ac:dyDescent="0.25">
      <c r="A45" s="30" t="s">
        <v>53</v>
      </c>
      <c r="B45" s="7">
        <v>0</v>
      </c>
      <c r="C45" s="7">
        <v>0</v>
      </c>
      <c r="D45" s="7">
        <v>0</v>
      </c>
      <c r="E45" s="7">
        <v>0</v>
      </c>
      <c r="F45" s="7">
        <v>1014.2032829523259</v>
      </c>
      <c r="G45" s="7">
        <v>0</v>
      </c>
      <c r="H45" s="7">
        <v>0</v>
      </c>
      <c r="I45" s="7">
        <v>0</v>
      </c>
      <c r="J45" s="7">
        <v>0</v>
      </c>
      <c r="K45" s="7">
        <v>1014.2032829523259</v>
      </c>
    </row>
    <row r="46" spans="1:11" x14ac:dyDescent="0.25">
      <c r="A46" s="27" t="s">
        <v>54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</row>
    <row r="47" spans="1:11" x14ac:dyDescent="0.25">
      <c r="A47" s="28" t="s">
        <v>55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</row>
    <row r="48" spans="1:11" x14ac:dyDescent="0.25">
      <c r="A48" s="29" t="s">
        <v>56</v>
      </c>
      <c r="B48" s="19">
        <f>SUM(B49:B50)</f>
        <v>0</v>
      </c>
      <c r="C48" s="19">
        <f t="shared" ref="C48:K48" si="0">SUM(C49:C50)</f>
        <v>0</v>
      </c>
      <c r="D48" s="19">
        <f t="shared" si="0"/>
        <v>0</v>
      </c>
      <c r="E48" s="19">
        <f t="shared" si="0"/>
        <v>0</v>
      </c>
      <c r="F48" s="19">
        <f t="shared" si="0"/>
        <v>0</v>
      </c>
      <c r="G48" s="19">
        <f t="shared" si="0"/>
        <v>47937.41</v>
      </c>
      <c r="H48" s="19">
        <f t="shared" si="0"/>
        <v>134327.49000000002</v>
      </c>
      <c r="I48" s="19">
        <f t="shared" si="0"/>
        <v>234535.632076824</v>
      </c>
      <c r="J48" s="19">
        <f t="shared" si="0"/>
        <v>0</v>
      </c>
      <c r="K48" s="20">
        <f t="shared" si="0"/>
        <v>416800.53207682399</v>
      </c>
    </row>
    <row r="49" spans="1:11" x14ac:dyDescent="0.25">
      <c r="A49" s="30" t="s">
        <v>57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47937.41</v>
      </c>
      <c r="H49" s="25">
        <v>134053.92000000001</v>
      </c>
      <c r="I49" s="25">
        <v>225834.822076824</v>
      </c>
      <c r="J49" s="25">
        <v>0</v>
      </c>
      <c r="K49" s="7">
        <v>407826.15207682399</v>
      </c>
    </row>
    <row r="50" spans="1:11" x14ac:dyDescent="0.25">
      <c r="A50" s="28" t="s">
        <v>58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273.57</v>
      </c>
      <c r="I50" s="25">
        <v>8700.81</v>
      </c>
      <c r="J50" s="25">
        <v>0</v>
      </c>
      <c r="K50" s="7">
        <v>8974.3799999999992</v>
      </c>
    </row>
    <row r="51" spans="1:11" x14ac:dyDescent="0.25">
      <c r="A51" s="32" t="s">
        <v>59</v>
      </c>
      <c r="B51" s="33"/>
      <c r="C51" s="33"/>
      <c r="D51" s="33"/>
      <c r="E51" s="33"/>
      <c r="F51" s="33"/>
      <c r="G51" s="33"/>
      <c r="H51" s="33"/>
      <c r="I51" s="33"/>
      <c r="J51" s="33"/>
      <c r="K51" s="34"/>
    </row>
    <row r="52" spans="1:11" x14ac:dyDescent="0.25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7"/>
    </row>
  </sheetData>
  <mergeCells count="2">
    <mergeCell ref="A1:K1"/>
    <mergeCell ref="A2:K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306F-F676-4713-A54A-A2E28080CB81}">
  <sheetPr>
    <tabColor rgb="FF00B050"/>
  </sheetPr>
  <dimension ref="A1:Q52"/>
  <sheetViews>
    <sheetView topLeftCell="A10" zoomScale="90" zoomScaleNormal="90" workbookViewId="0">
      <selection activeCell="B42" sqref="B42"/>
    </sheetView>
  </sheetViews>
  <sheetFormatPr defaultRowHeight="15" x14ac:dyDescent="0.25"/>
  <cols>
    <col min="1" max="1" width="38.85546875" customWidth="1"/>
    <col min="7" max="7" width="9.7109375" customWidth="1"/>
    <col min="9" max="9" width="10.85546875" customWidth="1"/>
    <col min="17" max="17" width="16.28515625" bestFit="1" customWidth="1"/>
  </cols>
  <sheetData>
    <row r="1" spans="1:17" ht="24" customHeight="1" x14ac:dyDescent="0.25">
      <c r="A1" s="153" t="s">
        <v>123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5"/>
    </row>
    <row r="2" spans="1:17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157" t="s">
        <v>124</v>
      </c>
      <c r="M2" s="158"/>
    </row>
    <row r="3" spans="1:17" ht="51" x14ac:dyDescent="0.25">
      <c r="A3" s="3"/>
      <c r="B3" s="4" t="s">
        <v>64</v>
      </c>
      <c r="C3" s="4" t="s">
        <v>65</v>
      </c>
      <c r="D3" s="4" t="s">
        <v>66</v>
      </c>
      <c r="E3" s="4" t="s">
        <v>67</v>
      </c>
      <c r="F3" s="4" t="s">
        <v>68</v>
      </c>
      <c r="G3" s="4" t="s">
        <v>69</v>
      </c>
      <c r="H3" s="4" t="s">
        <v>70</v>
      </c>
      <c r="I3" s="4" t="s">
        <v>71</v>
      </c>
      <c r="J3" s="4" t="s">
        <v>72</v>
      </c>
      <c r="K3" s="4" t="s">
        <v>73</v>
      </c>
      <c r="L3" s="4" t="s">
        <v>74</v>
      </c>
      <c r="M3" s="4" t="s">
        <v>125</v>
      </c>
    </row>
    <row r="4" spans="1:17" x14ac:dyDescent="0.25">
      <c r="A4" s="5" t="s">
        <v>12</v>
      </c>
      <c r="B4" s="6">
        <v>14434.633438643737</v>
      </c>
      <c r="C4" s="6">
        <v>19641.098979306753</v>
      </c>
      <c r="D4" s="6">
        <v>1027.350553213437</v>
      </c>
      <c r="E4" s="6">
        <v>120682.86276499693</v>
      </c>
      <c r="F4" s="6">
        <v>10285.592834340872</v>
      </c>
      <c r="G4" s="6">
        <v>1355.8481387936372</v>
      </c>
      <c r="H4" s="6">
        <v>4881.0303823532522</v>
      </c>
      <c r="I4" s="6">
        <v>48237.533890286395</v>
      </c>
      <c r="J4" s="6">
        <v>18241.471245032604</v>
      </c>
      <c r="K4" s="6">
        <v>11506.01424783115</v>
      </c>
      <c r="L4" s="6">
        <v>31803.802496292166</v>
      </c>
      <c r="M4" s="96">
        <v>282097.23897109099</v>
      </c>
    </row>
    <row r="5" spans="1:17" x14ac:dyDescent="0.25">
      <c r="A5" s="9" t="s">
        <v>13</v>
      </c>
      <c r="B5" s="6">
        <v>20916.249437245631</v>
      </c>
      <c r="C5" s="6">
        <v>1301.3520410576095</v>
      </c>
      <c r="D5" s="6">
        <v>0</v>
      </c>
      <c r="E5" s="6">
        <v>43.531585361947073</v>
      </c>
      <c r="F5" s="6">
        <v>8916.8540072914875</v>
      </c>
      <c r="G5" s="6">
        <v>2420.0772450558898</v>
      </c>
      <c r="H5" s="6">
        <v>3021.4262340928635</v>
      </c>
      <c r="I5" s="6">
        <v>767.6403353778544</v>
      </c>
      <c r="J5" s="6">
        <v>2.5033438425527848E-3</v>
      </c>
      <c r="K5" s="6">
        <v>8373.5815167669807</v>
      </c>
      <c r="L5" s="6">
        <v>2442.1029172855378</v>
      </c>
      <c r="M5" s="96">
        <v>48202.817822879631</v>
      </c>
    </row>
    <row r="6" spans="1:17" x14ac:dyDescent="0.25">
      <c r="A6" s="9" t="s">
        <v>14</v>
      </c>
      <c r="B6" s="6">
        <v>-593.54563389700968</v>
      </c>
      <c r="C6" s="6">
        <v>-5669.89429922614</v>
      </c>
      <c r="D6" s="6">
        <v>-11.381079392376037</v>
      </c>
      <c r="E6" s="6">
        <v>-29192.070879004103</v>
      </c>
      <c r="F6" s="6">
        <v>-2071.4128101882784</v>
      </c>
      <c r="G6" s="6">
        <v>-14.854973044941243</v>
      </c>
      <c r="H6" s="6">
        <v>-16.361496703926626</v>
      </c>
      <c r="I6" s="6">
        <v>-14415.950122658869</v>
      </c>
      <c r="J6" s="6">
        <v>-9139.2012044807489</v>
      </c>
      <c r="K6" s="6">
        <v>-21.018438903219643</v>
      </c>
      <c r="L6" s="6">
        <v>-4187.6322235245543</v>
      </c>
      <c r="M6" s="96">
        <v>-65333.323161024164</v>
      </c>
    </row>
    <row r="7" spans="1:17" x14ac:dyDescent="0.25">
      <c r="A7" s="9" t="s">
        <v>15</v>
      </c>
      <c r="B7" s="6"/>
      <c r="C7" s="6"/>
      <c r="D7" s="6"/>
      <c r="E7" s="6">
        <v>897.35783892232735</v>
      </c>
      <c r="F7" s="6"/>
      <c r="G7" s="6"/>
      <c r="H7" s="6"/>
      <c r="I7" s="6"/>
      <c r="J7" s="6"/>
      <c r="K7" s="6"/>
      <c r="L7" s="6"/>
      <c r="M7" s="96">
        <v>897.35783892232735</v>
      </c>
    </row>
    <row r="8" spans="1:17" x14ac:dyDescent="0.25">
      <c r="A8" s="9" t="s">
        <v>16</v>
      </c>
      <c r="B8" s="6"/>
      <c r="C8" s="6"/>
      <c r="D8" s="6"/>
      <c r="E8" s="6"/>
      <c r="F8" s="6"/>
      <c r="G8" s="6"/>
      <c r="H8" s="6"/>
      <c r="I8" s="6"/>
      <c r="J8" s="6">
        <v>2191.2248017579059</v>
      </c>
      <c r="K8" s="6"/>
      <c r="L8" s="6"/>
      <c r="M8" s="96">
        <v>2191.2248017579059</v>
      </c>
    </row>
    <row r="9" spans="1:17" x14ac:dyDescent="0.25">
      <c r="A9" s="11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96">
        <v>0</v>
      </c>
    </row>
    <row r="10" spans="1:17" x14ac:dyDescent="0.25">
      <c r="A10" s="12" t="s">
        <v>18</v>
      </c>
      <c r="B10" s="13">
        <f t="shared" ref="B10:M10" si="0">SUM(B4:B9)</f>
        <v>34757.337241992354</v>
      </c>
      <c r="C10" s="13">
        <f t="shared" si="0"/>
        <v>15272.556721138222</v>
      </c>
      <c r="D10" s="13">
        <f t="shared" si="0"/>
        <v>1015.969473821061</v>
      </c>
      <c r="E10" s="13">
        <f t="shared" si="0"/>
        <v>92431.681310277112</v>
      </c>
      <c r="F10" s="13">
        <f t="shared" si="0"/>
        <v>17131.03403144408</v>
      </c>
      <c r="G10" s="13">
        <f t="shared" si="0"/>
        <v>3761.0704108045857</v>
      </c>
      <c r="H10" s="13">
        <f t="shared" si="0"/>
        <v>7886.0951197421891</v>
      </c>
      <c r="I10" s="13">
        <f t="shared" si="0"/>
        <v>34589.224103005377</v>
      </c>
      <c r="J10" s="13">
        <f t="shared" si="0"/>
        <v>11293.497345653604</v>
      </c>
      <c r="K10" s="13">
        <f t="shared" si="0"/>
        <v>19858.577325694914</v>
      </c>
      <c r="L10" s="13">
        <f t="shared" si="0"/>
        <v>30058.273190053151</v>
      </c>
      <c r="M10" s="14">
        <f t="shared" si="0"/>
        <v>268055.31627362675</v>
      </c>
    </row>
    <row r="11" spans="1:17" x14ac:dyDescent="0.25">
      <c r="A11" s="16" t="s">
        <v>19</v>
      </c>
      <c r="B11" s="6">
        <v>-1245.1308909729123</v>
      </c>
      <c r="C11" s="6">
        <v>-427.25999398860949</v>
      </c>
      <c r="D11" s="6">
        <v>-515.33648485933657</v>
      </c>
      <c r="E11" s="6">
        <v>1141.9374916718662</v>
      </c>
      <c r="F11" s="6">
        <v>-10708.602223802998</v>
      </c>
      <c r="G11" s="6">
        <v>339.02023883767015</v>
      </c>
      <c r="H11" s="6">
        <v>317.84742403828386</v>
      </c>
      <c r="I11" s="6">
        <v>5236.5959998212857</v>
      </c>
      <c r="J11" s="6">
        <v>-2508.3179474707958</v>
      </c>
      <c r="K11" s="6">
        <v>-4328.9789131602938</v>
      </c>
      <c r="L11" s="6">
        <v>-15950.140976728022</v>
      </c>
      <c r="M11" s="96">
        <v>-28648.366276613862</v>
      </c>
    </row>
    <row r="12" spans="1:17" x14ac:dyDescent="0.25">
      <c r="A12" s="9" t="s">
        <v>20</v>
      </c>
      <c r="B12" s="6">
        <v>-0.32528409286328464</v>
      </c>
      <c r="C12" s="6">
        <v>0</v>
      </c>
      <c r="D12" s="6">
        <v>0</v>
      </c>
      <c r="E12" s="6">
        <v>-1820.1372975637719</v>
      </c>
      <c r="F12" s="6">
        <v>-204.4947825546756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96">
        <v>-2024.9573642113107</v>
      </c>
      <c r="N12" s="8"/>
      <c r="O12" s="99"/>
      <c r="Q12" s="100"/>
    </row>
    <row r="13" spans="1:17" x14ac:dyDescent="0.25">
      <c r="A13" s="9" t="s">
        <v>21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96">
        <v>0</v>
      </c>
      <c r="N13" s="8"/>
      <c r="O13" s="99"/>
      <c r="Q13" s="100"/>
    </row>
    <row r="14" spans="1:17" x14ac:dyDescent="0.25">
      <c r="A14" s="9" t="s">
        <v>22</v>
      </c>
      <c r="B14" s="6">
        <v>14434.633438643737</v>
      </c>
      <c r="C14" s="6">
        <v>19641.098979306753</v>
      </c>
      <c r="D14" s="6">
        <v>1027.350553213437</v>
      </c>
      <c r="E14" s="6">
        <v>120682.86276499693</v>
      </c>
      <c r="F14" s="6">
        <v>10285.592834340872</v>
      </c>
      <c r="G14" s="6">
        <v>1355.8481387936372</v>
      </c>
      <c r="H14" s="6">
        <v>4881.0303823532522</v>
      </c>
      <c r="I14" s="6">
        <v>48237.533890286395</v>
      </c>
      <c r="J14" s="6">
        <v>18241.471245032604</v>
      </c>
      <c r="K14" s="6">
        <v>11506.01424783115</v>
      </c>
      <c r="L14" s="6">
        <v>31803.802496292166</v>
      </c>
      <c r="M14" s="96">
        <v>282097.23897109099</v>
      </c>
      <c r="N14" s="8"/>
      <c r="O14" s="99"/>
      <c r="Q14" s="100"/>
    </row>
    <row r="15" spans="1:17" x14ac:dyDescent="0.25">
      <c r="A15" s="17" t="s">
        <v>23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96">
        <v>0</v>
      </c>
      <c r="N15" s="8"/>
      <c r="O15" s="99"/>
      <c r="Q15" s="100"/>
    </row>
    <row r="16" spans="1:17" x14ac:dyDescent="0.25">
      <c r="A16" s="18" t="s">
        <v>24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96">
        <v>0</v>
      </c>
      <c r="N16" s="8"/>
      <c r="O16" s="99"/>
      <c r="Q16" s="100"/>
    </row>
    <row r="17" spans="1:17" x14ac:dyDescent="0.25">
      <c r="A17" s="12" t="s">
        <v>25</v>
      </c>
      <c r="B17" s="19">
        <f t="shared" ref="B17:M17" si="1">SUM(B18,B32,B39,B44)</f>
        <v>33511.88106692658</v>
      </c>
      <c r="C17" s="19">
        <f t="shared" si="1"/>
        <v>14845.296727149613</v>
      </c>
      <c r="D17" s="19">
        <f t="shared" si="1"/>
        <v>500.63298896172444</v>
      </c>
      <c r="E17" s="19">
        <f t="shared" si="1"/>
        <v>91753.4815043852</v>
      </c>
      <c r="F17" s="19">
        <f t="shared" si="1"/>
        <v>6217.9370250864049</v>
      </c>
      <c r="G17" s="19">
        <f t="shared" si="1"/>
        <v>4100.0906496422558</v>
      </c>
      <c r="H17" s="19">
        <f t="shared" si="1"/>
        <v>8203.942543780473</v>
      </c>
      <c r="I17" s="19">
        <f t="shared" si="1"/>
        <v>39825.820102826663</v>
      </c>
      <c r="J17" s="19">
        <f t="shared" si="1"/>
        <v>8785.1793981828087</v>
      </c>
      <c r="K17" s="19">
        <f t="shared" si="1"/>
        <v>15529.59841253462</v>
      </c>
      <c r="L17" s="19">
        <f t="shared" si="1"/>
        <v>14108.132213325129</v>
      </c>
      <c r="M17" s="19">
        <f t="shared" si="1"/>
        <v>237381.9926328015</v>
      </c>
      <c r="N17" s="8"/>
      <c r="O17" s="99"/>
      <c r="Q17" s="100"/>
    </row>
    <row r="18" spans="1:17" x14ac:dyDescent="0.25">
      <c r="A18" s="12" t="s">
        <v>26</v>
      </c>
      <c r="B18" s="19">
        <f t="shared" ref="B18:M18" si="2">SUM(B19:B31)</f>
        <v>3547.2456903989637</v>
      </c>
      <c r="C18" s="19">
        <f t="shared" si="2"/>
        <v>14845.296727149613</v>
      </c>
      <c r="D18" s="19">
        <f t="shared" si="2"/>
        <v>0</v>
      </c>
      <c r="E18" s="19">
        <f t="shared" si="2"/>
        <v>8064.0190712286239</v>
      </c>
      <c r="F18" s="19">
        <f t="shared" si="2"/>
        <v>1542.6689133959921</v>
      </c>
      <c r="G18" s="19">
        <f t="shared" si="2"/>
        <v>0</v>
      </c>
      <c r="H18" s="19">
        <f t="shared" si="2"/>
        <v>0</v>
      </c>
      <c r="I18" s="19">
        <f t="shared" si="2"/>
        <v>0</v>
      </c>
      <c r="J18" s="19">
        <f t="shared" si="2"/>
        <v>0</v>
      </c>
      <c r="K18" s="19">
        <f t="shared" si="2"/>
        <v>15529.59841253462</v>
      </c>
      <c r="L18" s="19">
        <f t="shared" si="2"/>
        <v>14108.132213325129</v>
      </c>
      <c r="M18" s="20">
        <f t="shared" si="2"/>
        <v>57636.961028032943</v>
      </c>
      <c r="N18" s="8"/>
      <c r="O18" s="99"/>
      <c r="Q18" s="100"/>
    </row>
    <row r="19" spans="1:17" hidden="1" x14ac:dyDescent="0.25">
      <c r="A19" s="16" t="s">
        <v>27</v>
      </c>
      <c r="B19" s="6">
        <f>'[3]Disaggregated Balance_1'!AB59</f>
        <v>0</v>
      </c>
      <c r="C19" s="6">
        <f>'[3]Disaggregated Balance_1'!AJ59</f>
        <v>0</v>
      </c>
      <c r="D19" s="6">
        <f>'[3]Disaggregated Balance_1'!AG59</f>
        <v>0</v>
      </c>
      <c r="E19" s="6">
        <f>'[3]Disaggregated Balance_1'!AH59</f>
        <v>186.09566255851726</v>
      </c>
      <c r="F19" s="6">
        <f>'[3]Disaggregated Balance_1'!AI59</f>
        <v>548.78513799914788</v>
      </c>
      <c r="G19" s="6">
        <f>'[3]Disaggregated Balance_1'!AL59</f>
        <v>0</v>
      </c>
      <c r="H19" s="6">
        <f>'[3]Disaggregated Balance_1'!AM59</f>
        <v>0</v>
      </c>
      <c r="I19" s="6">
        <f>'[3]Disaggregated Balance_1'!AC59</f>
        <v>0</v>
      </c>
      <c r="J19" s="6">
        <f>'[3]Disaggregated Balance_1'!AF59</f>
        <v>0</v>
      </c>
      <c r="K19" s="6">
        <f>'[3]Disaggregated Balance_1'!AO59</f>
        <v>0</v>
      </c>
      <c r="L19" s="6">
        <f>'[3]Disaggregated Balance_1'!AP59</f>
        <v>0</v>
      </c>
      <c r="M19" s="96">
        <f>'[3]Aggregated Balance_1'!E30</f>
        <v>734.88080055766511</v>
      </c>
      <c r="N19" s="8"/>
      <c r="O19" s="99"/>
      <c r="Q19" s="100"/>
    </row>
    <row r="20" spans="1:17" x14ac:dyDescent="0.25">
      <c r="A20" s="9" t="s">
        <v>28</v>
      </c>
      <c r="B20" s="6">
        <v>192.14951561335602</v>
      </c>
      <c r="C20" s="6">
        <v>11204.117766487532</v>
      </c>
      <c r="D20" s="6">
        <v>0</v>
      </c>
      <c r="E20" s="6">
        <v>104.43299417216014</v>
      </c>
      <c r="F20" s="6">
        <v>401.95721597684559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96">
        <v>11902.657492249895</v>
      </c>
      <c r="N20" s="8"/>
      <c r="O20" s="99"/>
      <c r="Q20" s="100"/>
    </row>
    <row r="21" spans="1:17" x14ac:dyDescent="0.25">
      <c r="A21" s="9" t="s">
        <v>29</v>
      </c>
      <c r="B21" s="6">
        <v>75.339355947262845</v>
      </c>
      <c r="C21" s="6">
        <v>0</v>
      </c>
      <c r="D21" s="6">
        <v>0</v>
      </c>
      <c r="E21" s="6">
        <v>20.182788764689022</v>
      </c>
      <c r="F21" s="6">
        <v>229.7266171994755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96">
        <v>325.24876191142738</v>
      </c>
      <c r="N21" s="8"/>
      <c r="O21" s="99"/>
      <c r="Q21" s="100"/>
    </row>
    <row r="22" spans="1:17" x14ac:dyDescent="0.25">
      <c r="A22" s="9" t="s">
        <v>30</v>
      </c>
      <c r="B22" s="6">
        <v>0</v>
      </c>
      <c r="C22" s="6">
        <v>0</v>
      </c>
      <c r="D22" s="6">
        <v>0</v>
      </c>
      <c r="E22" s="6">
        <v>559.01149804146371</v>
      </c>
      <c r="F22" s="6">
        <v>89.830883127395197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96">
        <v>648.84238116885888</v>
      </c>
      <c r="N22" s="8"/>
      <c r="O22" s="99"/>
      <c r="Q22" s="100"/>
    </row>
    <row r="23" spans="1:17" x14ac:dyDescent="0.25">
      <c r="A23" s="9" t="s">
        <v>31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96">
        <v>0</v>
      </c>
      <c r="N23" s="8"/>
      <c r="O23" s="99"/>
      <c r="Q23" s="100"/>
    </row>
    <row r="24" spans="1:17" x14ac:dyDescent="0.25">
      <c r="A24" s="9" t="s">
        <v>32</v>
      </c>
      <c r="B24" s="6">
        <v>17.810506128785704</v>
      </c>
      <c r="C24" s="6">
        <v>0</v>
      </c>
      <c r="D24" s="6">
        <v>0</v>
      </c>
      <c r="E24" s="6">
        <v>99.671926053310401</v>
      </c>
      <c r="F24" s="6">
        <v>14.392849587607724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96">
        <v>131.87528176970383</v>
      </c>
      <c r="N24" s="8"/>
      <c r="O24" s="99"/>
      <c r="Q24" s="100"/>
    </row>
    <row r="25" spans="1:17" x14ac:dyDescent="0.25">
      <c r="A25" s="9" t="s">
        <v>33</v>
      </c>
      <c r="B25" s="6">
        <v>5.5149215152383677</v>
      </c>
      <c r="C25" s="6">
        <v>0</v>
      </c>
      <c r="D25" s="6">
        <v>0</v>
      </c>
      <c r="E25" s="6">
        <v>1385.6778255469569</v>
      </c>
      <c r="F25" s="6">
        <v>113.21975869539288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96">
        <v>1504.412505757588</v>
      </c>
      <c r="N25" s="8"/>
      <c r="O25" s="99"/>
      <c r="Q25" s="100"/>
    </row>
    <row r="26" spans="1:17" x14ac:dyDescent="0.25">
      <c r="A26" s="9" t="s">
        <v>34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96">
        <v>0</v>
      </c>
      <c r="N26" s="8"/>
      <c r="O26" s="99"/>
      <c r="Q26" s="100"/>
    </row>
    <row r="27" spans="1:17" x14ac:dyDescent="0.25">
      <c r="A27" s="17" t="s">
        <v>35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96">
        <v>0</v>
      </c>
      <c r="N27" s="8"/>
      <c r="O27" s="99"/>
      <c r="Q27" s="100"/>
    </row>
    <row r="28" spans="1:17" x14ac:dyDescent="0.25">
      <c r="A28" s="9" t="s">
        <v>36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96">
        <v>0</v>
      </c>
      <c r="N28" s="8"/>
      <c r="O28" s="99"/>
      <c r="Q28" s="100"/>
    </row>
    <row r="29" spans="1:17" x14ac:dyDescent="0.25">
      <c r="A29" s="9" t="s">
        <v>37</v>
      </c>
      <c r="B29" s="6">
        <v>0</v>
      </c>
      <c r="C29" s="6">
        <v>0</v>
      </c>
      <c r="D29" s="6">
        <v>0</v>
      </c>
      <c r="E29" s="6">
        <v>427.15061144549537</v>
      </c>
      <c r="F29" s="6">
        <v>22.009214554313896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96">
        <v>449.15982599980924</v>
      </c>
      <c r="N29" s="8"/>
      <c r="O29" s="99"/>
      <c r="Q29" s="100"/>
    </row>
    <row r="30" spans="1:17" x14ac:dyDescent="0.25">
      <c r="A30" s="9" t="s">
        <v>38</v>
      </c>
      <c r="B30" s="6">
        <v>1.7738731417789244</v>
      </c>
      <c r="C30" s="6">
        <v>0</v>
      </c>
      <c r="D30" s="6">
        <v>0</v>
      </c>
      <c r="E30" s="6">
        <v>7.2451036591191365</v>
      </c>
      <c r="F30" s="6">
        <v>18.431088059461224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96">
        <v>27.450064860359284</v>
      </c>
      <c r="N30" s="8"/>
      <c r="O30" s="99"/>
      <c r="Q30" s="100"/>
    </row>
    <row r="31" spans="1:17" x14ac:dyDescent="0.25">
      <c r="A31" s="22" t="s">
        <v>39</v>
      </c>
      <c r="B31" s="6">
        <v>3254.6575180525419</v>
      </c>
      <c r="C31" s="6">
        <v>3641.1789606620805</v>
      </c>
      <c r="D31" s="6">
        <v>0</v>
      </c>
      <c r="E31" s="6">
        <v>5274.5506609869117</v>
      </c>
      <c r="F31" s="6">
        <v>104.3161481963523</v>
      </c>
      <c r="G31" s="6">
        <v>0</v>
      </c>
      <c r="H31" s="6">
        <v>0</v>
      </c>
      <c r="I31" s="6">
        <v>0</v>
      </c>
      <c r="J31" s="6">
        <v>0</v>
      </c>
      <c r="K31" s="6">
        <v>15529.59841253462</v>
      </c>
      <c r="L31" s="6">
        <v>14108.132213325129</v>
      </c>
      <c r="M31" s="96">
        <v>41912.433913757639</v>
      </c>
      <c r="N31" s="8"/>
      <c r="O31" s="99"/>
      <c r="Q31" s="100"/>
    </row>
    <row r="32" spans="1:17" x14ac:dyDescent="0.25">
      <c r="A32" s="23" t="s">
        <v>40</v>
      </c>
      <c r="B32" s="19">
        <f t="shared" ref="B32:M32" si="3">SUM(B33:B38)</f>
        <v>101.05725840770282</v>
      </c>
      <c r="C32" s="19">
        <f t="shared" si="3"/>
        <v>0</v>
      </c>
      <c r="D32" s="19">
        <f t="shared" si="3"/>
        <v>0</v>
      </c>
      <c r="E32" s="19">
        <f t="shared" si="3"/>
        <v>70772.062168811492</v>
      </c>
      <c r="F32" s="19">
        <f t="shared" si="3"/>
        <v>1461.8749651986518</v>
      </c>
      <c r="G32" s="19">
        <f t="shared" si="3"/>
        <v>0</v>
      </c>
      <c r="H32" s="19">
        <f t="shared" si="3"/>
        <v>0</v>
      </c>
      <c r="I32" s="19">
        <f t="shared" si="3"/>
        <v>39825.820102826663</v>
      </c>
      <c r="J32" s="19">
        <f t="shared" si="3"/>
        <v>8785.1793981828087</v>
      </c>
      <c r="K32" s="19">
        <f t="shared" si="3"/>
        <v>0</v>
      </c>
      <c r="L32" s="19">
        <f t="shared" si="3"/>
        <v>0</v>
      </c>
      <c r="M32" s="20">
        <f t="shared" si="3"/>
        <v>120945.99389342732</v>
      </c>
      <c r="N32" s="8"/>
      <c r="O32" s="99"/>
      <c r="Q32" s="100"/>
    </row>
    <row r="33" spans="1:17" x14ac:dyDescent="0.25">
      <c r="A33" s="24" t="s">
        <v>41</v>
      </c>
      <c r="B33" s="25">
        <v>99.721124916731199</v>
      </c>
      <c r="C33" s="25">
        <v>0</v>
      </c>
      <c r="D33" s="25">
        <v>0</v>
      </c>
      <c r="E33" s="25">
        <v>66086.324601251559</v>
      </c>
      <c r="F33" s="25">
        <v>171.13864475745078</v>
      </c>
      <c r="G33" s="25">
        <v>0</v>
      </c>
      <c r="H33" s="25">
        <v>0</v>
      </c>
      <c r="I33" s="25">
        <v>39825.820102826663</v>
      </c>
      <c r="J33" s="25">
        <v>0</v>
      </c>
      <c r="K33" s="25">
        <v>0</v>
      </c>
      <c r="L33" s="25">
        <v>0</v>
      </c>
      <c r="M33" s="7">
        <v>106183.0044737524</v>
      </c>
      <c r="N33" s="8"/>
      <c r="O33" s="99"/>
      <c r="Q33" s="100"/>
    </row>
    <row r="34" spans="1:17" x14ac:dyDescent="0.25">
      <c r="A34" s="26" t="s">
        <v>42</v>
      </c>
      <c r="B34" s="25">
        <v>0</v>
      </c>
      <c r="C34" s="25">
        <v>0</v>
      </c>
      <c r="D34" s="25">
        <v>0</v>
      </c>
      <c r="E34" s="25">
        <v>1.242017770134709</v>
      </c>
      <c r="F34" s="25">
        <v>0</v>
      </c>
      <c r="G34" s="25">
        <v>0</v>
      </c>
      <c r="H34" s="25">
        <v>0</v>
      </c>
      <c r="I34" s="25">
        <v>0</v>
      </c>
      <c r="J34" s="25">
        <v>8785.1793981828087</v>
      </c>
      <c r="K34" s="25">
        <v>0</v>
      </c>
      <c r="L34" s="25">
        <v>0</v>
      </c>
      <c r="M34" s="7">
        <v>8786.4214159529438</v>
      </c>
      <c r="N34" s="8"/>
      <c r="O34" s="99"/>
      <c r="Q34" s="100"/>
    </row>
    <row r="35" spans="1:17" x14ac:dyDescent="0.25">
      <c r="A35" s="9" t="s">
        <v>43</v>
      </c>
      <c r="B35" s="25">
        <v>1.3361334909716251</v>
      </c>
      <c r="C35" s="25">
        <v>0</v>
      </c>
      <c r="D35" s="25">
        <v>0</v>
      </c>
      <c r="E35" s="25">
        <v>3229.0775984379479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7">
        <v>3230.4137319289193</v>
      </c>
      <c r="N35" s="8"/>
      <c r="O35" s="99"/>
      <c r="Q35" s="100"/>
    </row>
    <row r="36" spans="1:17" x14ac:dyDescent="0.25">
      <c r="A36" s="27" t="s">
        <v>44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7">
        <v>0</v>
      </c>
      <c r="N36" s="8"/>
      <c r="O36" s="99"/>
      <c r="Q36" s="100"/>
    </row>
    <row r="37" spans="1:17" x14ac:dyDescent="0.25">
      <c r="A37" s="27" t="s">
        <v>45</v>
      </c>
      <c r="B37" s="25">
        <v>0</v>
      </c>
      <c r="C37" s="25">
        <v>0</v>
      </c>
      <c r="D37" s="25">
        <v>0</v>
      </c>
      <c r="E37" s="25">
        <v>1455.4179513518679</v>
      </c>
      <c r="F37" s="25">
        <v>1290.7363204412011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7">
        <v>2746.1542717930688</v>
      </c>
      <c r="N37" s="8"/>
      <c r="O37" s="99"/>
      <c r="Q37" s="100"/>
    </row>
    <row r="38" spans="1:17" x14ac:dyDescent="0.25">
      <c r="A38" s="28" t="s">
        <v>46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7">
        <v>0</v>
      </c>
      <c r="N38" s="8"/>
      <c r="O38" s="99"/>
      <c r="Q38" s="100"/>
    </row>
    <row r="39" spans="1:17" x14ac:dyDescent="0.25">
      <c r="A39" s="29" t="s">
        <v>47</v>
      </c>
      <c r="B39" s="19">
        <f t="shared" ref="B39:M39" si="4">SUM(B40:B43)</f>
        <v>29863.578118119916</v>
      </c>
      <c r="C39" s="19">
        <f t="shared" si="4"/>
        <v>0</v>
      </c>
      <c r="D39" s="19">
        <f t="shared" si="4"/>
        <v>500.63298896172444</v>
      </c>
      <c r="E39" s="19">
        <f t="shared" si="4"/>
        <v>12917.400264345084</v>
      </c>
      <c r="F39" s="19">
        <f t="shared" si="4"/>
        <v>3213.3931464917614</v>
      </c>
      <c r="G39" s="19">
        <f t="shared" si="4"/>
        <v>4100.0906496422558</v>
      </c>
      <c r="H39" s="19">
        <f t="shared" si="4"/>
        <v>8203.942543780473</v>
      </c>
      <c r="I39" s="19">
        <f t="shared" si="4"/>
        <v>0</v>
      </c>
      <c r="J39" s="19">
        <f t="shared" si="4"/>
        <v>0</v>
      </c>
      <c r="K39" s="19">
        <f t="shared" si="4"/>
        <v>0</v>
      </c>
      <c r="L39" s="19">
        <f t="shared" si="4"/>
        <v>0</v>
      </c>
      <c r="M39" s="20">
        <f t="shared" si="4"/>
        <v>58799.037711341218</v>
      </c>
      <c r="N39" s="8"/>
      <c r="O39" s="99"/>
      <c r="Q39" s="100"/>
    </row>
    <row r="40" spans="1:17" x14ac:dyDescent="0.25">
      <c r="A40" s="30" t="s">
        <v>48</v>
      </c>
      <c r="B40" s="25">
        <v>29607.603675039471</v>
      </c>
      <c r="C40" s="25">
        <v>0</v>
      </c>
      <c r="D40" s="25">
        <v>311.85605437388239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7">
        <v>29919.459729413353</v>
      </c>
      <c r="N40" s="8"/>
      <c r="O40" s="99"/>
      <c r="Q40" s="100"/>
    </row>
    <row r="41" spans="1:17" x14ac:dyDescent="0.25">
      <c r="A41" s="27" t="s">
        <v>49</v>
      </c>
      <c r="B41" s="25">
        <v>0</v>
      </c>
      <c r="C41" s="25">
        <v>0</v>
      </c>
      <c r="D41" s="25">
        <v>65.042771044053211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7">
        <v>65.042771044053211</v>
      </c>
      <c r="N41" s="8"/>
      <c r="O41" s="99"/>
      <c r="Q41" s="100"/>
    </row>
    <row r="42" spans="1:17" x14ac:dyDescent="0.25">
      <c r="A42" s="27" t="s">
        <v>50</v>
      </c>
      <c r="B42" s="25">
        <v>29.937649734881052</v>
      </c>
      <c r="C42" s="25">
        <v>0</v>
      </c>
      <c r="D42" s="25">
        <v>0</v>
      </c>
      <c r="E42" s="25">
        <v>4370.748302359797</v>
      </c>
      <c r="F42" s="25">
        <v>34.072399649652667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7">
        <v>4434.7583517443309</v>
      </c>
      <c r="N42" s="8"/>
      <c r="O42" s="99"/>
      <c r="Q42" s="100"/>
    </row>
    <row r="43" spans="1:17" x14ac:dyDescent="0.25">
      <c r="A43" s="28" t="s">
        <v>51</v>
      </c>
      <c r="B43" s="25">
        <v>226.03679334556224</v>
      </c>
      <c r="C43" s="25">
        <v>0</v>
      </c>
      <c r="D43" s="25">
        <v>123.73416354378885</v>
      </c>
      <c r="E43" s="25">
        <v>8546.6519619852879</v>
      </c>
      <c r="F43" s="25">
        <v>3179.3207468421087</v>
      </c>
      <c r="G43" s="25">
        <v>4100.0906496422558</v>
      </c>
      <c r="H43" s="25">
        <v>8203.942543780473</v>
      </c>
      <c r="I43" s="25">
        <v>0</v>
      </c>
      <c r="J43" s="25">
        <v>0</v>
      </c>
      <c r="K43" s="25">
        <v>0</v>
      </c>
      <c r="L43" s="25">
        <v>0</v>
      </c>
      <c r="M43" s="7">
        <v>24379.776859139478</v>
      </c>
      <c r="N43" s="8"/>
      <c r="O43" s="99"/>
      <c r="Q43" s="100"/>
    </row>
    <row r="44" spans="1:17" x14ac:dyDescent="0.25">
      <c r="A44" s="31" t="s">
        <v>52</v>
      </c>
      <c r="B44" s="19">
        <f t="shared" ref="B44:M44" si="5">SUM(B45:B47)</f>
        <v>0</v>
      </c>
      <c r="C44" s="19">
        <f t="shared" si="5"/>
        <v>0</v>
      </c>
      <c r="D44" s="19">
        <f t="shared" si="5"/>
        <v>0</v>
      </c>
      <c r="E44" s="19">
        <f t="shared" si="5"/>
        <v>0</v>
      </c>
      <c r="F44" s="19">
        <f t="shared" si="5"/>
        <v>0</v>
      </c>
      <c r="G44" s="19">
        <f t="shared" si="5"/>
        <v>0</v>
      </c>
      <c r="H44" s="19">
        <f t="shared" si="5"/>
        <v>0</v>
      </c>
      <c r="I44" s="19">
        <f t="shared" si="5"/>
        <v>0</v>
      </c>
      <c r="J44" s="19">
        <f t="shared" si="5"/>
        <v>0</v>
      </c>
      <c r="K44" s="19">
        <f t="shared" si="5"/>
        <v>0</v>
      </c>
      <c r="L44" s="19">
        <f t="shared" si="5"/>
        <v>0</v>
      </c>
      <c r="M44" s="20">
        <f t="shared" si="5"/>
        <v>0</v>
      </c>
      <c r="N44" s="8"/>
      <c r="O44" s="99"/>
      <c r="Q44" s="100"/>
    </row>
    <row r="45" spans="1:17" x14ac:dyDescent="0.25">
      <c r="A45" s="30" t="s">
        <v>53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7">
        <v>0</v>
      </c>
      <c r="N45" s="8"/>
      <c r="O45" s="99"/>
      <c r="Q45" s="100"/>
    </row>
    <row r="46" spans="1:17" x14ac:dyDescent="0.25">
      <c r="A46" s="27" t="s">
        <v>54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7">
        <v>0</v>
      </c>
      <c r="N46" s="8"/>
      <c r="O46" s="99"/>
      <c r="Q46" s="100"/>
    </row>
    <row r="47" spans="1:17" x14ac:dyDescent="0.25">
      <c r="A47" s="28" t="s">
        <v>55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7">
        <v>0</v>
      </c>
      <c r="N47" s="8"/>
      <c r="O47" s="99"/>
      <c r="Q47" s="100"/>
    </row>
    <row r="48" spans="1:17" x14ac:dyDescent="0.25">
      <c r="A48" s="29" t="s">
        <v>56</v>
      </c>
      <c r="B48" s="19">
        <f>SUM(B49:B50)</f>
        <v>0</v>
      </c>
      <c r="C48" s="19">
        <f t="shared" ref="C48:M48" si="6">SUM(C49:C50)</f>
        <v>0</v>
      </c>
      <c r="D48" s="19">
        <f t="shared" si="6"/>
        <v>0</v>
      </c>
      <c r="E48" s="19">
        <f t="shared" si="6"/>
        <v>0</v>
      </c>
      <c r="F48" s="19">
        <f t="shared" si="6"/>
        <v>0</v>
      </c>
      <c r="G48" s="19">
        <f t="shared" si="6"/>
        <v>0</v>
      </c>
      <c r="H48" s="19">
        <f t="shared" si="6"/>
        <v>0</v>
      </c>
      <c r="I48" s="19">
        <f t="shared" si="6"/>
        <v>0</v>
      </c>
      <c r="J48" s="19">
        <f t="shared" si="6"/>
        <v>0</v>
      </c>
      <c r="K48" s="19">
        <f t="shared" si="6"/>
        <v>0</v>
      </c>
      <c r="L48" s="19">
        <f t="shared" si="6"/>
        <v>0</v>
      </c>
      <c r="M48" s="20">
        <f t="shared" si="6"/>
        <v>0</v>
      </c>
      <c r="N48" s="8"/>
      <c r="O48" s="99"/>
      <c r="Q48" s="100"/>
    </row>
    <row r="49" spans="1:17" x14ac:dyDescent="0.25">
      <c r="A49" s="30" t="s">
        <v>57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7">
        <v>0</v>
      </c>
      <c r="N49" s="8"/>
      <c r="O49" s="99"/>
      <c r="Q49" s="100"/>
    </row>
    <row r="50" spans="1:17" x14ac:dyDescent="0.25">
      <c r="A50" s="28" t="s">
        <v>58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7">
        <v>0</v>
      </c>
      <c r="N50" s="8"/>
      <c r="O50" s="99"/>
    </row>
    <row r="51" spans="1:17" x14ac:dyDescent="0.25">
      <c r="A51" s="101" t="s">
        <v>126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3"/>
    </row>
    <row r="52" spans="1:17" ht="15" customHeight="1" x14ac:dyDescent="0.25">
      <c r="A52" s="104" t="s">
        <v>127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6"/>
    </row>
  </sheetData>
  <mergeCells count="2">
    <mergeCell ref="A1:M1"/>
    <mergeCell ref="L2:M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5826-FCB5-4B45-A9E8-4388D028829E}">
  <sheetPr>
    <tabColor rgb="FF00B050"/>
    <pageSetUpPr fitToPage="1"/>
  </sheetPr>
  <dimension ref="A1:AD112"/>
  <sheetViews>
    <sheetView topLeftCell="A14" zoomScaleNormal="100" workbookViewId="0">
      <selection activeCell="AO32" sqref="AO32"/>
    </sheetView>
  </sheetViews>
  <sheetFormatPr defaultColWidth="7.7109375" defaultRowHeight="12.75" x14ac:dyDescent="0.2"/>
  <cols>
    <col min="1" max="1" width="23.7109375" style="39" customWidth="1"/>
    <col min="2" max="8" width="8.7109375" style="39" customWidth="1"/>
    <col min="9" max="9" width="9.7109375" style="39" customWidth="1"/>
    <col min="10" max="10" width="8.7109375" style="39" customWidth="1"/>
    <col min="11" max="11" width="11.140625" style="39" customWidth="1"/>
    <col min="12" max="12" width="8.7109375" style="39" customWidth="1"/>
    <col min="13" max="13" width="10.140625" style="39" customWidth="1"/>
    <col min="14" max="14" width="9.85546875" style="39" customWidth="1"/>
    <col min="15" max="15" width="8.7109375" style="39" customWidth="1"/>
    <col min="16" max="16" width="9.85546875" style="39" customWidth="1"/>
    <col min="17" max="18" width="9.140625" style="39" hidden="1" customWidth="1"/>
    <col min="19" max="254" width="9.140625" style="39" customWidth="1"/>
    <col min="255" max="255" width="31.42578125" style="39" customWidth="1"/>
    <col min="256" max="256" width="8.85546875" style="39" customWidth="1"/>
    <col min="257" max="16384" width="7.7109375" style="39"/>
  </cols>
  <sheetData>
    <row r="1" spans="1:30" ht="33" customHeight="1" x14ac:dyDescent="0.2">
      <c r="A1" s="138" t="s">
        <v>128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40"/>
    </row>
    <row r="2" spans="1:30" ht="55.5" customHeight="1" x14ac:dyDescent="0.2">
      <c r="A2" s="141" t="s">
        <v>61</v>
      </c>
      <c r="B2" s="40" t="s">
        <v>62</v>
      </c>
      <c r="C2" s="40" t="s">
        <v>63</v>
      </c>
      <c r="D2" s="40" t="s">
        <v>64</v>
      </c>
      <c r="E2" s="40" t="s">
        <v>65</v>
      </c>
      <c r="F2" s="40" t="s">
        <v>66</v>
      </c>
      <c r="G2" s="40" t="s">
        <v>67</v>
      </c>
      <c r="H2" s="40" t="s">
        <v>68</v>
      </c>
      <c r="I2" s="40" t="s">
        <v>69</v>
      </c>
      <c r="J2" s="40" t="s">
        <v>70</v>
      </c>
      <c r="K2" s="40" t="s">
        <v>71</v>
      </c>
      <c r="L2" s="40" t="s">
        <v>72</v>
      </c>
      <c r="M2" s="40" t="s">
        <v>73</v>
      </c>
      <c r="N2" s="40" t="s">
        <v>74</v>
      </c>
      <c r="O2" s="107" t="s">
        <v>6</v>
      </c>
      <c r="P2" s="108" t="s">
        <v>75</v>
      </c>
    </row>
    <row r="3" spans="1:30" ht="21" customHeight="1" x14ac:dyDescent="0.2">
      <c r="A3" s="141"/>
      <c r="B3" s="142" t="s">
        <v>76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4"/>
      <c r="O3" s="109" t="s">
        <v>77</v>
      </c>
      <c r="P3" s="110" t="s">
        <v>78</v>
      </c>
    </row>
    <row r="4" spans="1:30" x14ac:dyDescent="0.2">
      <c r="A4" s="44" t="s">
        <v>12</v>
      </c>
      <c r="B4" s="45">
        <v>1047522.607546</v>
      </c>
      <c r="C4" s="45">
        <v>45133.498154000001</v>
      </c>
      <c r="D4" s="45">
        <v>12787.802160320001</v>
      </c>
      <c r="E4" s="45">
        <v>17924.407373656002</v>
      </c>
      <c r="F4" s="45">
        <v>1008.486442553</v>
      </c>
      <c r="G4" s="45">
        <v>118852.962782061</v>
      </c>
      <c r="H4" s="45">
        <v>10858.739431840995</v>
      </c>
      <c r="I4" s="45">
        <v>1299.6821793390002</v>
      </c>
      <c r="J4" s="45">
        <v>5303.3462334439992</v>
      </c>
      <c r="K4" s="45">
        <v>48264.588936806627</v>
      </c>
      <c r="L4" s="45">
        <v>17754.527740008005</v>
      </c>
      <c r="M4" s="45">
        <v>14963.43123739771</v>
      </c>
      <c r="N4" s="45">
        <v>34752.674135368841</v>
      </c>
      <c r="O4" s="45">
        <v>36110</v>
      </c>
      <c r="P4" s="111">
        <v>1824213.67</v>
      </c>
      <c r="Q4" s="58">
        <f>O4*38.52</f>
        <v>1390957.2000000002</v>
      </c>
      <c r="S4" s="58"/>
    </row>
    <row r="5" spans="1:30" x14ac:dyDescent="0.2">
      <c r="A5" s="50" t="s">
        <v>79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>
        <v>235098</v>
      </c>
      <c r="Q5" s="58">
        <f t="shared" ref="Q5:Q49" si="0">O5*38.52</f>
        <v>0</v>
      </c>
      <c r="S5" s="58"/>
    </row>
    <row r="6" spans="1:30" x14ac:dyDescent="0.2">
      <c r="A6" s="50" t="s">
        <v>13</v>
      </c>
      <c r="B6" s="51">
        <v>243622.31994300001</v>
      </c>
      <c r="C6" s="51">
        <v>140</v>
      </c>
      <c r="D6" s="51">
        <v>20666.855391000001</v>
      </c>
      <c r="E6" s="51">
        <v>940.69664599999999</v>
      </c>
      <c r="F6" s="51">
        <v>0</v>
      </c>
      <c r="G6" s="51">
        <v>41.94735</v>
      </c>
      <c r="H6" s="51">
        <v>7673.9762840000003</v>
      </c>
      <c r="I6" s="51">
        <v>2864.1178110000001</v>
      </c>
      <c r="J6" s="51">
        <v>2899.9153310000002</v>
      </c>
      <c r="K6" s="51">
        <v>234.58347900000001</v>
      </c>
      <c r="L6" s="51">
        <v>1.4612E-2</v>
      </c>
      <c r="M6" s="51">
        <v>13152.580266999999</v>
      </c>
      <c r="N6" s="51">
        <v>2428.330621000001</v>
      </c>
      <c r="O6" s="51">
        <v>35720.3055953</v>
      </c>
      <c r="P6" s="52">
        <v>7457.24</v>
      </c>
      <c r="Q6" s="58">
        <f t="shared" si="0"/>
        <v>1375946.1715309562</v>
      </c>
      <c r="S6" s="58"/>
    </row>
    <row r="7" spans="1:30" x14ac:dyDescent="0.2">
      <c r="A7" s="50" t="s">
        <v>14</v>
      </c>
      <c r="B7" s="51">
        <v>-1914.173849</v>
      </c>
      <c r="C7" s="51">
        <v>-20</v>
      </c>
      <c r="D7" s="51">
        <v>-551.18563799999993</v>
      </c>
      <c r="E7" s="51">
        <v>-5168.9983050000001</v>
      </c>
      <c r="F7" s="51">
        <v>-11.961593000000001</v>
      </c>
      <c r="G7" s="51">
        <v>-28027.261155991702</v>
      </c>
      <c r="H7" s="51">
        <v>-2413.1793500000003</v>
      </c>
      <c r="I7" s="51">
        <v>-17.049557995100002</v>
      </c>
      <c r="J7" s="51">
        <v>-23.067804000000002</v>
      </c>
      <c r="K7" s="51">
        <v>-15830.4789225684</v>
      </c>
      <c r="L7" s="51">
        <v>-8553.9555240000009</v>
      </c>
      <c r="M7" s="51">
        <v>-692.29319999999996</v>
      </c>
      <c r="N7" s="51">
        <v>-3786.2591122690064</v>
      </c>
      <c r="O7" s="51">
        <v>0</v>
      </c>
      <c r="P7" s="52">
        <v>-10620.78</v>
      </c>
      <c r="Q7" s="58">
        <f t="shared" si="0"/>
        <v>0</v>
      </c>
      <c r="S7" s="58"/>
    </row>
    <row r="8" spans="1:30" x14ac:dyDescent="0.2">
      <c r="A8" s="9" t="s">
        <v>15</v>
      </c>
      <c r="B8" s="51"/>
      <c r="C8" s="51"/>
      <c r="D8" s="51"/>
      <c r="E8" s="51"/>
      <c r="F8" s="51"/>
      <c r="G8" s="51">
        <v>974</v>
      </c>
      <c r="H8" s="51"/>
      <c r="I8" s="51"/>
      <c r="J8" s="51"/>
      <c r="K8" s="51"/>
      <c r="L8" s="51"/>
      <c r="M8" s="51"/>
      <c r="N8" s="51"/>
      <c r="O8" s="51"/>
      <c r="P8" s="52"/>
      <c r="Q8" s="58"/>
      <c r="S8" s="58"/>
    </row>
    <row r="9" spans="1:30" x14ac:dyDescent="0.2">
      <c r="A9" s="9" t="s">
        <v>16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>
        <v>2303</v>
      </c>
      <c r="M9" s="51"/>
      <c r="N9" s="51"/>
      <c r="O9" s="51"/>
      <c r="P9" s="52"/>
      <c r="Q9" s="58"/>
      <c r="S9" s="58"/>
    </row>
    <row r="10" spans="1:30" x14ac:dyDescent="0.2">
      <c r="A10" s="50" t="s">
        <v>17</v>
      </c>
      <c r="B10" s="51">
        <v>-22141</v>
      </c>
      <c r="C10" s="51">
        <v>-697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5"/>
      <c r="Q10" s="58">
        <f t="shared" si="0"/>
        <v>0</v>
      </c>
    </row>
    <row r="11" spans="1:30" ht="20.25" customHeight="1" x14ac:dyDescent="0.2">
      <c r="A11" s="56" t="s">
        <v>80</v>
      </c>
      <c r="B11" s="57">
        <f>SUM(B4:B10)</f>
        <v>1267089.7536400002</v>
      </c>
      <c r="C11" s="57">
        <f t="shared" ref="C11:P11" si="1">SUM(C4:C10)</f>
        <v>44556.498154000001</v>
      </c>
      <c r="D11" s="57">
        <f t="shared" si="1"/>
        <v>32903.471913319998</v>
      </c>
      <c r="E11" s="57">
        <f t="shared" si="1"/>
        <v>13696.105714656002</v>
      </c>
      <c r="F11" s="57">
        <f t="shared" si="1"/>
        <v>996.52484955299997</v>
      </c>
      <c r="G11" s="57">
        <f t="shared" si="1"/>
        <v>91841.648976069308</v>
      </c>
      <c r="H11" s="57">
        <f t="shared" si="1"/>
        <v>16119.536365840997</v>
      </c>
      <c r="I11" s="57">
        <f t="shared" si="1"/>
        <v>4146.7504323438998</v>
      </c>
      <c r="J11" s="57">
        <f t="shared" si="1"/>
        <v>8180.1937604439991</v>
      </c>
      <c r="K11" s="57">
        <f t="shared" si="1"/>
        <v>32668.693493238228</v>
      </c>
      <c r="L11" s="57">
        <f t="shared" si="1"/>
        <v>11503.586828008003</v>
      </c>
      <c r="M11" s="57">
        <f t="shared" si="1"/>
        <v>27423.718304397709</v>
      </c>
      <c r="N11" s="57">
        <f t="shared" si="1"/>
        <v>33394.745644099836</v>
      </c>
      <c r="O11" s="57">
        <f t="shared" si="1"/>
        <v>71830.3055953</v>
      </c>
      <c r="P11" s="112">
        <f t="shared" si="1"/>
        <v>2056148.13</v>
      </c>
      <c r="Q11" s="58">
        <f t="shared" si="0"/>
        <v>2766903.3715309561</v>
      </c>
    </row>
    <row r="12" spans="1:30" x14ac:dyDescent="0.2">
      <c r="A12" s="50" t="s">
        <v>81</v>
      </c>
      <c r="B12" s="51"/>
      <c r="C12" s="51"/>
      <c r="D12" s="54"/>
      <c r="E12" s="54"/>
      <c r="F12" s="54"/>
      <c r="G12" s="54"/>
      <c r="H12" s="51"/>
      <c r="I12" s="51"/>
      <c r="J12" s="51"/>
      <c r="K12" s="51"/>
      <c r="L12" s="51"/>
      <c r="M12" s="51"/>
      <c r="N12" s="51"/>
      <c r="O12" s="51"/>
      <c r="P12" s="55"/>
      <c r="Q12" s="58">
        <f t="shared" si="0"/>
        <v>0</v>
      </c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</row>
    <row r="13" spans="1:30" x14ac:dyDescent="0.2">
      <c r="A13" s="50" t="s">
        <v>82</v>
      </c>
      <c r="B13" s="51">
        <v>-2014.0220706071705</v>
      </c>
      <c r="C13" s="51">
        <v>-20.540846000003512</v>
      </c>
      <c r="D13" s="51">
        <v>1575.5614717084609</v>
      </c>
      <c r="E13" s="51">
        <v>667.66488365600344</v>
      </c>
      <c r="F13" s="51">
        <v>588.52484955299997</v>
      </c>
      <c r="G13" s="51">
        <v>-403.62416802378721</v>
      </c>
      <c r="H13" s="51">
        <v>9609.0809211998894</v>
      </c>
      <c r="I13" s="51">
        <v>-433.98717945407407</v>
      </c>
      <c r="J13" s="51">
        <v>-401.34914005600149</v>
      </c>
      <c r="K13" s="51">
        <v>-7335.8436337010426</v>
      </c>
      <c r="L13" s="51">
        <v>2518.8973696670473</v>
      </c>
      <c r="M13" s="51">
        <v>5421.4447593977093</v>
      </c>
      <c r="N13" s="51">
        <v>21834.224431522664</v>
      </c>
      <c r="O13" s="51">
        <v>-5431.6018803169864</v>
      </c>
      <c r="P13" s="51">
        <v>18683.474640082568</v>
      </c>
      <c r="Q13" s="58">
        <f t="shared" si="0"/>
        <v>-209225.30442981032</v>
      </c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</row>
    <row r="14" spans="1:30" ht="18" customHeight="1" x14ac:dyDescent="0.2">
      <c r="A14" s="56" t="s">
        <v>83</v>
      </c>
      <c r="B14" s="57">
        <f>B15</f>
        <v>964537.51826343825</v>
      </c>
      <c r="C14" s="57">
        <f>C15</f>
        <v>35624.739000000009</v>
      </c>
      <c r="D14" s="57">
        <f t="shared" ref="D14:O14" si="2">D15</f>
        <v>1.7298999999999998E-2</v>
      </c>
      <c r="E14" s="57">
        <f t="shared" si="2"/>
        <v>3.7770000000000005E-2</v>
      </c>
      <c r="F14" s="57">
        <f t="shared" si="2"/>
        <v>0</v>
      </c>
      <c r="G14" s="57">
        <f t="shared" si="2"/>
        <v>1818.3387593466805</v>
      </c>
      <c r="H14" s="57">
        <f t="shared" si="2"/>
        <v>327.10678699731398</v>
      </c>
      <c r="I14" s="57">
        <f t="shared" si="2"/>
        <v>0</v>
      </c>
      <c r="J14" s="57">
        <f t="shared" si="2"/>
        <v>0</v>
      </c>
      <c r="K14" s="57">
        <f t="shared" si="2"/>
        <v>0</v>
      </c>
      <c r="L14" s="57">
        <f t="shared" si="2"/>
        <v>0</v>
      </c>
      <c r="M14" s="57">
        <f t="shared" si="2"/>
        <v>0</v>
      </c>
      <c r="N14" s="57">
        <f t="shared" si="2"/>
        <v>0</v>
      </c>
      <c r="O14" s="57">
        <f t="shared" si="2"/>
        <v>8891.8308822155905</v>
      </c>
      <c r="P14" s="112">
        <f>P15</f>
        <v>0</v>
      </c>
      <c r="Q14" s="58">
        <f t="shared" si="0"/>
        <v>342513.32558294456</v>
      </c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ht="23.25" customHeight="1" x14ac:dyDescent="0.2">
      <c r="A15" s="113" t="s">
        <v>84</v>
      </c>
      <c r="B15" s="59">
        <v>964537.51826343825</v>
      </c>
      <c r="C15" s="59">
        <v>35624.739000000009</v>
      </c>
      <c r="D15" s="114">
        <v>1.7298999999999998E-2</v>
      </c>
      <c r="E15" s="59">
        <v>3.7770000000000005E-2</v>
      </c>
      <c r="F15" s="59">
        <v>0</v>
      </c>
      <c r="G15" s="59">
        <v>1818.3387593466805</v>
      </c>
      <c r="H15" s="59">
        <v>327.10678699731398</v>
      </c>
      <c r="I15" s="59"/>
      <c r="J15" s="59"/>
      <c r="K15" s="59"/>
      <c r="L15" s="59"/>
      <c r="M15" s="59"/>
      <c r="N15" s="59"/>
      <c r="O15" s="59">
        <v>8891.8308822155905</v>
      </c>
      <c r="P15" s="115"/>
      <c r="Q15" s="116">
        <f t="shared" si="0"/>
        <v>342513.32558294456</v>
      </c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ht="15" customHeight="1" x14ac:dyDescent="0.2">
      <c r="A16" s="61" t="s">
        <v>23</v>
      </c>
      <c r="B16" s="63">
        <f>SUM(B17:B20)</f>
        <v>0.14838716900000001</v>
      </c>
      <c r="C16" s="63">
        <f t="shared" ref="C16:P16" si="3">SUM(C17:C20)</f>
        <v>0</v>
      </c>
      <c r="D16" s="63">
        <f t="shared" si="3"/>
        <v>0</v>
      </c>
      <c r="E16" s="63">
        <f t="shared" si="3"/>
        <v>0</v>
      </c>
      <c r="F16" s="63">
        <f t="shared" si="3"/>
        <v>0</v>
      </c>
      <c r="G16" s="63">
        <f t="shared" si="3"/>
        <v>0</v>
      </c>
      <c r="H16" s="63">
        <f t="shared" si="3"/>
        <v>0</v>
      </c>
      <c r="I16" s="63">
        <f t="shared" si="3"/>
        <v>0</v>
      </c>
      <c r="J16" s="63">
        <f t="shared" si="3"/>
        <v>0</v>
      </c>
      <c r="K16" s="63">
        <f t="shared" si="3"/>
        <v>0</v>
      </c>
      <c r="L16" s="63">
        <f t="shared" si="3"/>
        <v>0</v>
      </c>
      <c r="M16" s="63">
        <f t="shared" si="3"/>
        <v>0</v>
      </c>
      <c r="N16" s="63">
        <f t="shared" si="3"/>
        <v>0</v>
      </c>
      <c r="O16" s="63">
        <f t="shared" si="3"/>
        <v>11410.163518574098</v>
      </c>
      <c r="P16" s="117">
        <f t="shared" si="3"/>
        <v>112190</v>
      </c>
      <c r="Q16" s="58">
        <f t="shared" si="0"/>
        <v>439519.49873547431</v>
      </c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21" x14ac:dyDescent="0.2">
      <c r="A17" s="50" t="s">
        <v>85</v>
      </c>
      <c r="B17" s="51"/>
      <c r="C17" s="51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>
        <v>5546.5277822240005</v>
      </c>
      <c r="P17" s="55"/>
      <c r="Q17" s="58">
        <f t="shared" si="0"/>
        <v>213652.2501712685</v>
      </c>
    </row>
    <row r="18" spans="1:21" x14ac:dyDescent="0.2">
      <c r="A18" s="50" t="s">
        <v>86</v>
      </c>
      <c r="B18" s="51"/>
      <c r="C18" s="51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>
        <v>5863.6357363500974</v>
      </c>
      <c r="P18" s="55"/>
      <c r="Q18" s="58">
        <f t="shared" si="0"/>
        <v>225867.24856420577</v>
      </c>
    </row>
    <row r="19" spans="1:21" ht="25.5" x14ac:dyDescent="0.2">
      <c r="A19" s="64" t="s">
        <v>87</v>
      </c>
      <c r="B19" s="118">
        <v>0.14838716900000001</v>
      </c>
      <c r="C19" s="51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115">
        <v>112190</v>
      </c>
      <c r="Q19" s="58"/>
    </row>
    <row r="20" spans="1:21" x14ac:dyDescent="0.2">
      <c r="A20" s="50" t="s">
        <v>88</v>
      </c>
      <c r="B20" s="51"/>
      <c r="C20" s="51"/>
      <c r="D20" s="54"/>
      <c r="E20" s="54"/>
      <c r="F20" s="51"/>
      <c r="G20" s="51"/>
      <c r="H20" s="51"/>
      <c r="I20" s="51"/>
      <c r="J20" s="51"/>
      <c r="K20" s="51"/>
      <c r="L20" s="51"/>
      <c r="M20" s="51"/>
      <c r="N20" s="51"/>
      <c r="O20" s="54"/>
      <c r="P20" s="52"/>
      <c r="Q20" s="58">
        <f t="shared" si="0"/>
        <v>0</v>
      </c>
    </row>
    <row r="21" spans="1:21" ht="14.25" customHeight="1" x14ac:dyDescent="0.2">
      <c r="A21" s="56" t="s">
        <v>89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>
        <v>519.53276574100005</v>
      </c>
      <c r="P21" s="112">
        <v>302305.66999999993</v>
      </c>
      <c r="Q21" s="58">
        <f t="shared" si="0"/>
        <v>20012.402136343324</v>
      </c>
    </row>
    <row r="22" spans="1:21" ht="15.75" customHeight="1" x14ac:dyDescent="0.2">
      <c r="A22" s="66" t="s">
        <v>90</v>
      </c>
      <c r="B22" s="67">
        <f t="shared" ref="B22:N22" si="4">B23+B37+B44</f>
        <v>304566.10906000005</v>
      </c>
      <c r="C22" s="67">
        <f t="shared" si="4"/>
        <v>8952.2999999999993</v>
      </c>
      <c r="D22" s="67">
        <f t="shared" si="4"/>
        <v>31327.893142611538</v>
      </c>
      <c r="E22" s="67">
        <f t="shared" si="4"/>
        <v>13028.403060999997</v>
      </c>
      <c r="F22" s="67">
        <f t="shared" si="4"/>
        <v>408</v>
      </c>
      <c r="G22" s="67">
        <f t="shared" si="4"/>
        <v>90426.934384746419</v>
      </c>
      <c r="H22" s="67">
        <f t="shared" si="4"/>
        <v>6183.3486576437936</v>
      </c>
      <c r="I22" s="67">
        <f t="shared" si="4"/>
        <v>4580.7376117979738</v>
      </c>
      <c r="J22" s="67">
        <f t="shared" si="4"/>
        <v>8581.5429005000005</v>
      </c>
      <c r="K22" s="67">
        <f t="shared" si="4"/>
        <v>40004.537126939271</v>
      </c>
      <c r="L22" s="67">
        <f t="shared" si="4"/>
        <v>8984.6894583409558</v>
      </c>
      <c r="M22" s="67">
        <f t="shared" si="4"/>
        <v>22002.273545</v>
      </c>
      <c r="N22" s="67">
        <f t="shared" si="4"/>
        <v>11560.52121257717</v>
      </c>
      <c r="O22" s="67">
        <f>O23+O37+O44+O49</f>
        <v>56440.380309086293</v>
      </c>
      <c r="P22" s="119">
        <f>P23+P37+P44</f>
        <v>1622968.9853599174</v>
      </c>
      <c r="Q22" s="58">
        <f t="shared" si="0"/>
        <v>2174083.4495060043</v>
      </c>
    </row>
    <row r="23" spans="1:21" ht="15" customHeight="1" x14ac:dyDescent="0.2">
      <c r="A23" s="66" t="s">
        <v>92</v>
      </c>
      <c r="B23" s="67">
        <f t="shared" ref="B23:P23" si="5">SUM(B24:B36)</f>
        <v>304556.95730808901</v>
      </c>
      <c r="C23" s="67">
        <f t="shared" si="5"/>
        <v>8952.2999999999993</v>
      </c>
      <c r="D23" s="67">
        <f t="shared" si="5"/>
        <v>3058.411067431171</v>
      </c>
      <c r="E23" s="67">
        <f t="shared" si="5"/>
        <v>13028.403060999997</v>
      </c>
      <c r="F23" s="67">
        <f t="shared" si="5"/>
        <v>0</v>
      </c>
      <c r="G23" s="67">
        <f t="shared" si="5"/>
        <v>8332.6254876181192</v>
      </c>
      <c r="H23" s="67">
        <f t="shared" si="5"/>
        <v>1868.4886338344202</v>
      </c>
      <c r="I23" s="67">
        <f t="shared" si="5"/>
        <v>0</v>
      </c>
      <c r="J23" s="67">
        <f t="shared" si="5"/>
        <v>0</v>
      </c>
      <c r="K23" s="67">
        <f t="shared" si="5"/>
        <v>0</v>
      </c>
      <c r="L23" s="67">
        <f t="shared" si="5"/>
        <v>0</v>
      </c>
      <c r="M23" s="67">
        <f t="shared" si="5"/>
        <v>22002.273545</v>
      </c>
      <c r="N23" s="67">
        <f t="shared" si="5"/>
        <v>11560.52121257717</v>
      </c>
      <c r="O23" s="67">
        <f t="shared" si="5"/>
        <v>2802.529553645199</v>
      </c>
      <c r="P23" s="119">
        <f t="shared" si="5"/>
        <v>655561.75236470939</v>
      </c>
      <c r="Q23" s="58">
        <f t="shared" si="0"/>
        <v>107953.43840641307</v>
      </c>
    </row>
    <row r="24" spans="1:21" x14ac:dyDescent="0.2">
      <c r="A24" s="68" t="s">
        <v>94</v>
      </c>
      <c r="B24" s="69">
        <v>85128.61263263876</v>
      </c>
      <c r="C24" s="69">
        <v>31</v>
      </c>
      <c r="D24" s="70">
        <v>0</v>
      </c>
      <c r="E24" s="70">
        <v>0</v>
      </c>
      <c r="F24" s="70">
        <v>0</v>
      </c>
      <c r="G24" s="70">
        <v>161.38619349451494</v>
      </c>
      <c r="H24" s="69">
        <v>517.74023105794322</v>
      </c>
      <c r="I24" s="70"/>
      <c r="J24" s="70"/>
      <c r="K24" s="70"/>
      <c r="L24" s="70"/>
      <c r="M24" s="70"/>
      <c r="N24" s="70"/>
      <c r="O24" s="70"/>
      <c r="P24" s="71">
        <v>177585.50391669589</v>
      </c>
      <c r="Q24" s="58">
        <f t="shared" si="0"/>
        <v>0</v>
      </c>
    </row>
    <row r="25" spans="1:21" x14ac:dyDescent="0.2">
      <c r="A25" s="68" t="s">
        <v>129</v>
      </c>
      <c r="B25" s="69">
        <v>31596.293823542306</v>
      </c>
      <c r="C25" s="69">
        <v>627</v>
      </c>
      <c r="D25" s="70">
        <v>165.19009199999996</v>
      </c>
      <c r="E25" s="70">
        <v>11456.683369999997</v>
      </c>
      <c r="F25" s="70">
        <v>0</v>
      </c>
      <c r="G25" s="70">
        <v>107.9536068464179</v>
      </c>
      <c r="H25" s="69">
        <v>533.41238161070578</v>
      </c>
      <c r="I25" s="70"/>
      <c r="J25" s="70"/>
      <c r="K25" s="70"/>
      <c r="L25" s="70"/>
      <c r="M25" s="70"/>
      <c r="N25" s="70"/>
      <c r="O25" s="70"/>
      <c r="P25" s="71">
        <v>100356.43972426002</v>
      </c>
      <c r="Q25" s="58">
        <f t="shared" si="0"/>
        <v>0</v>
      </c>
    </row>
    <row r="26" spans="1:21" x14ac:dyDescent="0.2">
      <c r="A26" s="68" t="s">
        <v>98</v>
      </c>
      <c r="B26" s="69">
        <v>74298.247908041769</v>
      </c>
      <c r="C26" s="69">
        <v>0</v>
      </c>
      <c r="D26" s="70">
        <v>100.24058400000004</v>
      </c>
      <c r="E26" s="70">
        <v>0</v>
      </c>
      <c r="F26" s="70">
        <v>0</v>
      </c>
      <c r="G26" s="70">
        <v>15.076440398852002</v>
      </c>
      <c r="H26" s="69">
        <v>379.02660421335383</v>
      </c>
      <c r="I26" s="70"/>
      <c r="J26" s="70"/>
      <c r="K26" s="70"/>
      <c r="L26" s="70"/>
      <c r="M26" s="70"/>
      <c r="N26" s="70"/>
      <c r="O26" s="70"/>
      <c r="P26" s="71">
        <v>38691.123724597928</v>
      </c>
      <c r="Q26" s="58">
        <f t="shared" si="0"/>
        <v>0</v>
      </c>
    </row>
    <row r="27" spans="1:21" x14ac:dyDescent="0.2">
      <c r="A27" s="68" t="s">
        <v>30</v>
      </c>
      <c r="B27" s="69">
        <v>65394.865128527032</v>
      </c>
      <c r="C27" s="69">
        <v>538</v>
      </c>
      <c r="D27" s="70">
        <v>0</v>
      </c>
      <c r="E27" s="70">
        <v>0</v>
      </c>
      <c r="F27" s="70">
        <v>0</v>
      </c>
      <c r="G27" s="70">
        <v>483.75538159634914</v>
      </c>
      <c r="H27" s="69">
        <v>93.233245095932446</v>
      </c>
      <c r="I27" s="70"/>
      <c r="J27" s="70"/>
      <c r="K27" s="70"/>
      <c r="L27" s="70"/>
      <c r="M27" s="70"/>
      <c r="N27" s="70"/>
      <c r="O27" s="70"/>
      <c r="P27" s="71">
        <v>61872.344812914387</v>
      </c>
      <c r="Q27" s="58"/>
    </row>
    <row r="28" spans="1:21" x14ac:dyDescent="0.2">
      <c r="A28" s="68" t="s">
        <v>31</v>
      </c>
      <c r="B28" s="69">
        <v>61.980761765749257</v>
      </c>
      <c r="C28" s="69">
        <v>0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1">
        <v>30775.661990445191</v>
      </c>
      <c r="Q28" s="58"/>
    </row>
    <row r="29" spans="1:21" x14ac:dyDescent="0.2">
      <c r="A29" s="68" t="s">
        <v>99</v>
      </c>
      <c r="B29" s="69">
        <v>541.65577370007679</v>
      </c>
      <c r="C29" s="69">
        <v>0</v>
      </c>
      <c r="D29" s="70">
        <v>13.730604999999999</v>
      </c>
      <c r="E29" s="70">
        <v>0</v>
      </c>
      <c r="F29" s="70">
        <v>0</v>
      </c>
      <c r="G29" s="70">
        <v>111.27287183310453</v>
      </c>
      <c r="H29" s="69">
        <v>13.61359203184958</v>
      </c>
      <c r="I29" s="70"/>
      <c r="J29" s="70"/>
      <c r="K29" s="70"/>
      <c r="L29" s="70"/>
      <c r="M29" s="70"/>
      <c r="N29" s="70"/>
      <c r="O29" s="70"/>
      <c r="P29" s="71">
        <v>45741.005556741984</v>
      </c>
      <c r="Q29" s="58">
        <f t="shared" si="0"/>
        <v>0</v>
      </c>
    </row>
    <row r="30" spans="1:21" x14ac:dyDescent="0.2">
      <c r="A30" s="68" t="s">
        <v>100</v>
      </c>
      <c r="B30" s="69">
        <v>78.583505653190173</v>
      </c>
      <c r="C30" s="69">
        <v>0</v>
      </c>
      <c r="D30" s="70">
        <v>9.0050050000000006</v>
      </c>
      <c r="E30" s="70">
        <v>0</v>
      </c>
      <c r="F30" s="70">
        <v>0</v>
      </c>
      <c r="G30" s="70">
        <v>1565.1380214273759</v>
      </c>
      <c r="H30" s="69">
        <v>92.640459483883305</v>
      </c>
      <c r="I30" s="70"/>
      <c r="J30" s="70"/>
      <c r="K30" s="70"/>
      <c r="L30" s="70"/>
      <c r="M30" s="70"/>
      <c r="N30" s="70"/>
      <c r="O30" s="70"/>
      <c r="P30" s="71">
        <v>177.83619335419041</v>
      </c>
      <c r="Q30" s="58">
        <f t="shared" si="0"/>
        <v>0</v>
      </c>
      <c r="U30" s="38"/>
    </row>
    <row r="31" spans="1:21" x14ac:dyDescent="0.2">
      <c r="A31" s="68" t="s">
        <v>34</v>
      </c>
      <c r="B31" s="69">
        <v>10384.040183945952</v>
      </c>
      <c r="C31" s="69">
        <v>0</v>
      </c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1">
        <v>59808.855206915265</v>
      </c>
      <c r="Q31" s="58"/>
      <c r="U31" s="38"/>
    </row>
    <row r="32" spans="1:21" x14ac:dyDescent="0.2">
      <c r="A32" s="68" t="s">
        <v>101</v>
      </c>
      <c r="B32" s="69">
        <v>13979.404941573332</v>
      </c>
      <c r="C32" s="69">
        <v>533</v>
      </c>
      <c r="D32" s="70">
        <v>0</v>
      </c>
      <c r="E32" s="70">
        <v>0</v>
      </c>
      <c r="F32" s="70">
        <v>0</v>
      </c>
      <c r="G32" s="70">
        <v>0</v>
      </c>
      <c r="H32" s="70">
        <v>13.61359203184958</v>
      </c>
      <c r="I32" s="70"/>
      <c r="J32" s="70"/>
      <c r="K32" s="70"/>
      <c r="L32" s="70"/>
      <c r="M32" s="70"/>
      <c r="N32" s="70"/>
      <c r="O32" s="70"/>
      <c r="P32" s="71">
        <v>17489.224358665153</v>
      </c>
      <c r="Q32" s="58">
        <f t="shared" si="0"/>
        <v>0</v>
      </c>
    </row>
    <row r="33" spans="1:25" x14ac:dyDescent="0.2">
      <c r="A33" s="68" t="s">
        <v>36</v>
      </c>
      <c r="B33" s="69">
        <v>183.88641011154414</v>
      </c>
      <c r="C33" s="69">
        <v>0</v>
      </c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1">
        <v>2795.7735745615005</v>
      </c>
      <c r="Q33" s="58"/>
    </row>
    <row r="34" spans="1:25" x14ac:dyDescent="0.2">
      <c r="A34" s="68" t="s">
        <v>102</v>
      </c>
      <c r="B34" s="69">
        <v>0</v>
      </c>
      <c r="C34" s="69">
        <v>0</v>
      </c>
      <c r="D34" s="70">
        <v>0</v>
      </c>
      <c r="E34" s="70">
        <v>0</v>
      </c>
      <c r="F34" s="70">
        <v>0</v>
      </c>
      <c r="G34" s="70">
        <v>478.95472849677429</v>
      </c>
      <c r="H34" s="70">
        <v>35.146640290867168</v>
      </c>
      <c r="I34" s="70"/>
      <c r="J34" s="70"/>
      <c r="K34" s="70"/>
      <c r="L34" s="70"/>
      <c r="M34" s="70"/>
      <c r="N34" s="70"/>
      <c r="O34" s="70"/>
      <c r="P34" s="71">
        <v>0</v>
      </c>
      <c r="Q34" s="58">
        <f t="shared" si="0"/>
        <v>0</v>
      </c>
      <c r="U34" s="74"/>
      <c r="W34" s="74"/>
      <c r="X34" s="74"/>
    </row>
    <row r="35" spans="1:25" x14ac:dyDescent="0.2">
      <c r="A35" s="68" t="s">
        <v>103</v>
      </c>
      <c r="B35" s="69">
        <v>17536.564012509807</v>
      </c>
      <c r="C35" s="69">
        <v>2650</v>
      </c>
      <c r="D35" s="70">
        <v>0.62232799999999977</v>
      </c>
      <c r="E35" s="70">
        <v>0</v>
      </c>
      <c r="F35" s="70">
        <v>0</v>
      </c>
      <c r="G35" s="70">
        <v>6.4142356764166504</v>
      </c>
      <c r="H35" s="70">
        <v>20.136678417114346</v>
      </c>
      <c r="I35" s="70"/>
      <c r="J35" s="70"/>
      <c r="K35" s="70"/>
      <c r="L35" s="70"/>
      <c r="M35" s="70"/>
      <c r="N35" s="70"/>
      <c r="O35" s="70"/>
      <c r="P35" s="71">
        <v>72045.188660093627</v>
      </c>
      <c r="Q35" s="58">
        <f t="shared" si="0"/>
        <v>0</v>
      </c>
      <c r="W35" s="74"/>
      <c r="X35" s="74"/>
    </row>
    <row r="36" spans="1:25" x14ac:dyDescent="0.2">
      <c r="A36" s="68" t="s">
        <v>104</v>
      </c>
      <c r="B36" s="69">
        <v>5372.8222260794682</v>
      </c>
      <c r="C36" s="69">
        <v>4573.2999999999993</v>
      </c>
      <c r="D36" s="70">
        <v>2769.6224534311709</v>
      </c>
      <c r="E36" s="70">
        <v>1571.7196909999998</v>
      </c>
      <c r="F36" s="70">
        <v>0</v>
      </c>
      <c r="G36" s="70">
        <v>5402.6740078483135</v>
      </c>
      <c r="H36" s="70">
        <v>169.92520960092088</v>
      </c>
      <c r="I36" s="70"/>
      <c r="J36" s="70"/>
      <c r="K36" s="70"/>
      <c r="L36" s="70"/>
      <c r="M36" s="70">
        <v>22002.273545</v>
      </c>
      <c r="N36" s="70">
        <v>11560.52121257717</v>
      </c>
      <c r="O36" s="70">
        <v>2802.529553645199</v>
      </c>
      <c r="P36" s="71">
        <v>48222.794645464382</v>
      </c>
      <c r="Q36" s="58">
        <f t="shared" si="0"/>
        <v>107953.43840641307</v>
      </c>
      <c r="W36" s="74"/>
      <c r="X36" s="74"/>
    </row>
    <row r="37" spans="1:25" s="38" customFormat="1" ht="16.5" customHeight="1" x14ac:dyDescent="0.2">
      <c r="A37" s="66" t="s">
        <v>105</v>
      </c>
      <c r="B37" s="67">
        <f t="shared" ref="B37:C37" si="6">SUM(B38:B43)</f>
        <v>0</v>
      </c>
      <c r="C37" s="67">
        <f t="shared" si="6"/>
        <v>0</v>
      </c>
      <c r="D37" s="67">
        <f>SUM(D38:D43)</f>
        <v>75.60076322200004</v>
      </c>
      <c r="E37" s="67">
        <f t="shared" ref="E37:P37" si="7">SUM(E38:E43)</f>
        <v>0</v>
      </c>
      <c r="F37" s="67">
        <f t="shared" si="7"/>
        <v>0</v>
      </c>
      <c r="G37" s="67">
        <f t="shared" si="7"/>
        <v>68899.660348746111</v>
      </c>
      <c r="H37" s="67">
        <f t="shared" si="7"/>
        <v>1681.2701737156374</v>
      </c>
      <c r="I37" s="67">
        <f t="shared" si="7"/>
        <v>0</v>
      </c>
      <c r="J37" s="67">
        <f t="shared" si="7"/>
        <v>0</v>
      </c>
      <c r="K37" s="67">
        <f t="shared" si="7"/>
        <v>40004.537126939271</v>
      </c>
      <c r="L37" s="67">
        <f t="shared" si="7"/>
        <v>8984.6894583409558</v>
      </c>
      <c r="M37" s="67">
        <f t="shared" si="7"/>
        <v>0</v>
      </c>
      <c r="N37" s="67">
        <f t="shared" si="7"/>
        <v>0</v>
      </c>
      <c r="O37" s="67">
        <f t="shared" si="7"/>
        <v>17019.865491366003</v>
      </c>
      <c r="P37" s="119">
        <f t="shared" si="7"/>
        <v>34500</v>
      </c>
      <c r="Q37" s="58">
        <f t="shared" si="0"/>
        <v>655605.21872741845</v>
      </c>
      <c r="T37" s="39"/>
      <c r="U37" s="58"/>
      <c r="V37" s="39"/>
      <c r="W37" s="58"/>
      <c r="X37" s="58"/>
      <c r="Y37" s="39"/>
    </row>
    <row r="38" spans="1:25" x14ac:dyDescent="0.2">
      <c r="A38" s="68" t="s">
        <v>106</v>
      </c>
      <c r="B38" s="69">
        <f>'[3]6.3(ASI)'!R22</f>
        <v>0</v>
      </c>
      <c r="C38" s="69">
        <f>'[3]6.4'!O20</f>
        <v>0</v>
      </c>
      <c r="D38" s="70">
        <f>'[3]6.6(e) , (f), g)'!P17</f>
        <v>73.175174222000038</v>
      </c>
      <c r="E38" s="70">
        <f>'[3]6.6(e) , (f), g)'!P52</f>
        <v>0</v>
      </c>
      <c r="F38" s="70">
        <f>'[3]6.6(e) , (f), g)'!P87</f>
        <v>0</v>
      </c>
      <c r="G38" s="70">
        <f>'[3]6.6 (A) and (b) '!P17+'[3]6.6 (A) and (b) '!P52</f>
        <v>64586.394645230524</v>
      </c>
      <c r="H38" s="70">
        <f>'[3]6.6(c) and (d)'!P17+'[3]6.6(c) and (d)'!P48</f>
        <v>177.33237351304689</v>
      </c>
      <c r="I38" s="70"/>
      <c r="J38" s="70"/>
      <c r="K38" s="70">
        <f>'[3]6.5'!C19*1000</f>
        <v>40004.537126939271</v>
      </c>
      <c r="L38" s="70"/>
      <c r="M38" s="70"/>
      <c r="N38" s="70"/>
      <c r="O38" s="70">
        <f>'[3]Base table for 6.7'!P8</f>
        <v>15051.460906148233</v>
      </c>
      <c r="P38" s="71">
        <f>'[3]6.8(ASI)'!P19</f>
        <v>0</v>
      </c>
      <c r="Q38" s="58">
        <f t="shared" si="0"/>
        <v>579782.27410482999</v>
      </c>
      <c r="U38" s="58"/>
    </row>
    <row r="39" spans="1:25" x14ac:dyDescent="0.2">
      <c r="A39" s="68" t="s">
        <v>107</v>
      </c>
      <c r="B39" s="69">
        <f>'[3]6.3(ASI)'!R23</f>
        <v>0</v>
      </c>
      <c r="C39" s="69">
        <f>'[3]6.4'!O21</f>
        <v>0</v>
      </c>
      <c r="D39" s="70">
        <f>'[3]6.6(e) , (f), g)'!P18</f>
        <v>0</v>
      </c>
      <c r="E39" s="70">
        <f>'[3]6.6(e) , (f), g)'!P53</f>
        <v>0</v>
      </c>
      <c r="F39" s="70">
        <f>'[3]6.6(e) , (f), g)'!P88</f>
        <v>0</v>
      </c>
      <c r="G39" s="70">
        <f>'[3]6.6 (A) and (b) '!P18+'[3]6.6 (A) and (b) '!P53</f>
        <v>0.82975206611570218</v>
      </c>
      <c r="H39" s="70">
        <f>'[3]6.6(c) and (d)'!P18+'[3]6.6(c) and (d)'!P49</f>
        <v>0</v>
      </c>
      <c r="I39" s="70"/>
      <c r="J39" s="70"/>
      <c r="K39" s="70"/>
      <c r="L39" s="70"/>
      <c r="M39" s="70"/>
      <c r="N39" s="70"/>
      <c r="O39" s="70"/>
      <c r="P39" s="71">
        <f>'[3]6.8(ASI)'!P20</f>
        <v>0</v>
      </c>
      <c r="Q39" s="58">
        <f t="shared" si="0"/>
        <v>0</v>
      </c>
    </row>
    <row r="40" spans="1:25" x14ac:dyDescent="0.2">
      <c r="A40" s="68" t="s">
        <v>108</v>
      </c>
      <c r="B40" s="69">
        <f>'[3]6.3(ASI)'!R24</f>
        <v>0</v>
      </c>
      <c r="C40" s="69">
        <f>'[3]6.4'!O22</f>
        <v>0</v>
      </c>
      <c r="D40" s="70">
        <f>'[3]6.6(e) , (f), g)'!P19</f>
        <v>2.4255890000000004</v>
      </c>
      <c r="E40" s="70">
        <f>'[3]6.6(e) , (f), g)'!P54</f>
        <v>0</v>
      </c>
      <c r="F40" s="70">
        <f>'[3]6.6(e) , (f), g)'!P89</f>
        <v>0</v>
      </c>
      <c r="G40" s="70">
        <f>'[3]6.6 (A) and (b) '!P19+'[3]6.6 (A) and (b) '!P54</f>
        <v>2892.2757410865688</v>
      </c>
      <c r="H40" s="70">
        <f>'[3]6.6(c) and (d)'!P19+'[3]6.6(c) and (d)'!P50</f>
        <v>0.10744435917114351</v>
      </c>
      <c r="I40" s="70"/>
      <c r="J40" s="70"/>
      <c r="K40" s="70"/>
      <c r="L40" s="70"/>
      <c r="M40" s="70"/>
      <c r="N40" s="70"/>
      <c r="O40" s="70"/>
      <c r="P40" s="71">
        <f>'[3]6.8(ASI)'!P21</f>
        <v>34500</v>
      </c>
      <c r="Q40" s="58">
        <f t="shared" si="0"/>
        <v>0</v>
      </c>
    </row>
    <row r="41" spans="1:25" x14ac:dyDescent="0.2">
      <c r="A41" s="68" t="s">
        <v>109</v>
      </c>
      <c r="B41" s="69">
        <f>'[3]6.3(ASI)'!R25</f>
        <v>0</v>
      </c>
      <c r="C41" s="69">
        <f>'[3]6.4'!O23</f>
        <v>0</v>
      </c>
      <c r="D41" s="70">
        <f>'[3]6.6(e) , (f), g)'!P20</f>
        <v>0</v>
      </c>
      <c r="E41" s="70">
        <f>'[3]6.6(e) , (f), g)'!P55</f>
        <v>0</v>
      </c>
      <c r="F41" s="70">
        <f>'[3]6.6(e) , (f), g)'!P90</f>
        <v>0</v>
      </c>
      <c r="G41" s="70">
        <f>'[3]6.6 (A) and (b) '!P20+'[3]6.6 (A) and (b) '!P55</f>
        <v>0</v>
      </c>
      <c r="H41" s="70">
        <f>'[3]6.6(c) and (d)'!P20+'[3]6.6(c) and (d)'!P51</f>
        <v>0</v>
      </c>
      <c r="I41" s="70"/>
      <c r="J41" s="70"/>
      <c r="K41" s="70"/>
      <c r="L41" s="70"/>
      <c r="M41" s="70"/>
      <c r="N41" s="70"/>
      <c r="O41" s="70">
        <f>'[3]Base table for 6.7'!P10</f>
        <v>1968.4045852177708</v>
      </c>
      <c r="P41" s="71">
        <f>'[3]6.8(ASI)'!P22</f>
        <v>0</v>
      </c>
      <c r="Q41" s="58">
        <f t="shared" si="0"/>
        <v>75822.944622588533</v>
      </c>
    </row>
    <row r="42" spans="1:25" x14ac:dyDescent="0.2">
      <c r="A42" s="68" t="s">
        <v>110</v>
      </c>
      <c r="B42" s="69">
        <f>'[3]6.3(ASI)'!R26</f>
        <v>0</v>
      </c>
      <c r="C42" s="69">
        <f>'[3]6.4'!O24</f>
        <v>0</v>
      </c>
      <c r="D42" s="70">
        <f>'[3]6.6(e) , (f), g)'!P21</f>
        <v>0</v>
      </c>
      <c r="E42" s="70">
        <f>'[3]6.6(e) , (f), g)'!P56</f>
        <v>0</v>
      </c>
      <c r="F42" s="70">
        <f>'[3]6.6(e) , (f), g)'!P91</f>
        <v>0</v>
      </c>
      <c r="G42" s="70">
        <f>'[3]6.6 (A) and (b) '!P21+'[3]6.6 (A) and (b) '!P56</f>
        <v>1420.1602103628913</v>
      </c>
      <c r="H42" s="70">
        <f>'[3]6.6(c) and (d)'!P21+'[3]6.6(c) and (d)'!P52</f>
        <v>1503.8303558434193</v>
      </c>
      <c r="I42" s="70"/>
      <c r="J42" s="70"/>
      <c r="K42" s="70"/>
      <c r="L42" s="70">
        <f>'[3]6.5'!F19*1000</f>
        <v>8984.6894583409558</v>
      </c>
      <c r="M42" s="70"/>
      <c r="N42" s="70"/>
      <c r="O42" s="70"/>
      <c r="P42" s="71">
        <f>'[3]6.8(ASI)'!P23</f>
        <v>0</v>
      </c>
      <c r="Q42" s="58">
        <f t="shared" si="0"/>
        <v>0</v>
      </c>
    </row>
    <row r="43" spans="1:25" x14ac:dyDescent="0.2">
      <c r="A43" s="68" t="s">
        <v>104</v>
      </c>
      <c r="B43" s="69">
        <f>'[3]6.3(ASI)'!R27</f>
        <v>0</v>
      </c>
      <c r="C43" s="69">
        <f>'[3]6.4'!O25</f>
        <v>0</v>
      </c>
      <c r="D43" s="70">
        <f>'[3]6.6(e) , (f), g)'!P22</f>
        <v>0</v>
      </c>
      <c r="E43" s="70">
        <f>'[3]6.6(e) , (f), g)'!P57</f>
        <v>0</v>
      </c>
      <c r="F43" s="70">
        <f>'[3]6.6(e) , (f), g)'!P92</f>
        <v>0</v>
      </c>
      <c r="G43" s="70">
        <f>'[3]6.6 (A) and (b) '!P22+'[3]6.6 (A) and (b) '!P57</f>
        <v>0</v>
      </c>
      <c r="H43" s="70">
        <f>'[3]6.6(c) and (d)'!P22+'[3]6.6(c) and (d)'!P53</f>
        <v>0</v>
      </c>
      <c r="I43" s="70"/>
      <c r="J43" s="70"/>
      <c r="K43" s="69"/>
      <c r="L43" s="69"/>
      <c r="M43" s="69"/>
      <c r="N43" s="70"/>
      <c r="O43" s="70"/>
      <c r="P43" s="71">
        <f>'[3]6.8(ASI)'!P24</f>
        <v>0</v>
      </c>
      <c r="Q43" s="58">
        <f t="shared" si="0"/>
        <v>0</v>
      </c>
    </row>
    <row r="44" spans="1:25" s="38" customFormat="1" ht="18" customHeight="1" x14ac:dyDescent="0.2">
      <c r="A44" s="66" t="s">
        <v>111</v>
      </c>
      <c r="B44" s="67">
        <f t="shared" ref="B44:C44" si="8">SUM(B45:B48)</f>
        <v>9.1517519110348502</v>
      </c>
      <c r="C44" s="67">
        <f t="shared" si="8"/>
        <v>0</v>
      </c>
      <c r="D44" s="67">
        <f>SUM(D45:D48)</f>
        <v>28193.881311958368</v>
      </c>
      <c r="E44" s="67">
        <f t="shared" ref="E44:P44" si="9">SUM(E45:E48)</f>
        <v>0</v>
      </c>
      <c r="F44" s="67">
        <f t="shared" si="9"/>
        <v>408</v>
      </c>
      <c r="G44" s="67">
        <f t="shared" si="9"/>
        <v>13194.648548382196</v>
      </c>
      <c r="H44" s="67">
        <f t="shared" si="9"/>
        <v>2633.5898500937365</v>
      </c>
      <c r="I44" s="67">
        <f t="shared" si="9"/>
        <v>4580.7376117979738</v>
      </c>
      <c r="J44" s="67">
        <f t="shared" si="9"/>
        <v>8581.5429005000005</v>
      </c>
      <c r="K44" s="67">
        <f t="shared" si="9"/>
        <v>0</v>
      </c>
      <c r="L44" s="67">
        <f t="shared" si="9"/>
        <v>0</v>
      </c>
      <c r="M44" s="67">
        <f t="shared" si="9"/>
        <v>0</v>
      </c>
      <c r="N44" s="67">
        <f t="shared" si="9"/>
        <v>0</v>
      </c>
      <c r="O44" s="67">
        <f t="shared" si="9"/>
        <v>10528.459321615392</v>
      </c>
      <c r="P44" s="119">
        <f t="shared" si="9"/>
        <v>932907.23299520812</v>
      </c>
      <c r="Q44" s="58">
        <f t="shared" si="0"/>
        <v>405556.25306862494</v>
      </c>
    </row>
    <row r="45" spans="1:25" x14ac:dyDescent="0.2">
      <c r="A45" s="68" t="s">
        <v>112</v>
      </c>
      <c r="B45" s="69">
        <v>0</v>
      </c>
      <c r="C45" s="69">
        <v>0</v>
      </c>
      <c r="D45" s="70">
        <v>27653.521976958371</v>
      </c>
      <c r="E45" s="70">
        <v>0</v>
      </c>
      <c r="F45" s="70">
        <v>230</v>
      </c>
      <c r="G45" s="70">
        <v>0</v>
      </c>
      <c r="H45" s="70">
        <v>0</v>
      </c>
      <c r="I45" s="70"/>
      <c r="J45" s="70"/>
      <c r="K45" s="70"/>
      <c r="L45" s="70"/>
      <c r="M45" s="70"/>
      <c r="N45" s="70"/>
      <c r="O45" s="70"/>
      <c r="P45" s="71">
        <v>408514.88759244478</v>
      </c>
      <c r="Q45" s="58">
        <f t="shared" si="0"/>
        <v>0</v>
      </c>
    </row>
    <row r="46" spans="1:25" x14ac:dyDescent="0.2">
      <c r="A46" s="68" t="s">
        <v>113</v>
      </c>
      <c r="B46" s="69">
        <v>0</v>
      </c>
      <c r="C46" s="69">
        <v>0</v>
      </c>
      <c r="D46" s="70">
        <v>0</v>
      </c>
      <c r="E46" s="70">
        <v>0</v>
      </c>
      <c r="F46" s="70">
        <v>63</v>
      </c>
      <c r="G46" s="70">
        <v>0</v>
      </c>
      <c r="H46" s="70">
        <v>0</v>
      </c>
      <c r="I46" s="70"/>
      <c r="J46" s="70"/>
      <c r="K46" s="70"/>
      <c r="L46" s="70"/>
      <c r="M46" s="70"/>
      <c r="N46" s="70"/>
      <c r="O46" s="70"/>
      <c r="P46" s="71">
        <v>135163.34540276334</v>
      </c>
      <c r="Q46" s="58">
        <f t="shared" si="0"/>
        <v>0</v>
      </c>
    </row>
    <row r="47" spans="1:25" x14ac:dyDescent="0.2">
      <c r="A47" s="68" t="s">
        <v>114</v>
      </c>
      <c r="B47" s="69">
        <v>9.1517519110348502</v>
      </c>
      <c r="C47" s="69">
        <v>0</v>
      </c>
      <c r="D47" s="70">
        <v>24.72976000000001</v>
      </c>
      <c r="E47" s="70">
        <v>0</v>
      </c>
      <c r="F47" s="70">
        <v>0</v>
      </c>
      <c r="G47" s="70">
        <v>4317.505406109236</v>
      </c>
      <c r="H47" s="70">
        <v>42.762849531849589</v>
      </c>
      <c r="I47" s="70"/>
      <c r="J47" s="70"/>
      <c r="K47" s="70"/>
      <c r="L47" s="70"/>
      <c r="M47" s="70"/>
      <c r="N47" s="70"/>
      <c r="O47" s="70">
        <v>152.68768800000001</v>
      </c>
      <c r="P47" s="71">
        <v>260276</v>
      </c>
      <c r="Q47" s="58">
        <f t="shared" si="0"/>
        <v>5881.5297417600004</v>
      </c>
    </row>
    <row r="48" spans="1:25" x14ac:dyDescent="0.2">
      <c r="A48" s="68" t="s">
        <v>104</v>
      </c>
      <c r="B48" s="69">
        <v>0</v>
      </c>
      <c r="C48" s="69">
        <v>0</v>
      </c>
      <c r="D48" s="70">
        <v>515.62957499999982</v>
      </c>
      <c r="E48" s="70">
        <v>0</v>
      </c>
      <c r="F48" s="70">
        <v>115</v>
      </c>
      <c r="G48" s="70">
        <v>8877.1431422729602</v>
      </c>
      <c r="H48" s="70">
        <v>2590.827000561887</v>
      </c>
      <c r="I48" s="70">
        <v>4580.7376117979738</v>
      </c>
      <c r="J48" s="70">
        <v>8581.5429005000005</v>
      </c>
      <c r="K48" s="70"/>
      <c r="L48" s="70"/>
      <c r="M48" s="70"/>
      <c r="N48" s="70"/>
      <c r="O48" s="70">
        <v>10375.771633615392</v>
      </c>
      <c r="P48" s="71">
        <v>128953</v>
      </c>
      <c r="Q48" s="58">
        <f t="shared" si="0"/>
        <v>399674.72332686494</v>
      </c>
    </row>
    <row r="49" spans="1:18" s="38" customFormat="1" ht="18" customHeight="1" x14ac:dyDescent="0.25">
      <c r="A49" s="120" t="s">
        <v>115</v>
      </c>
      <c r="B49" s="121"/>
      <c r="C49" s="121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>
        <v>26089.525942459695</v>
      </c>
      <c r="P49" s="123"/>
      <c r="Q49" s="48">
        <f t="shared" si="0"/>
        <v>1004968.5393035476</v>
      </c>
    </row>
    <row r="50" spans="1:18" x14ac:dyDescent="0.2">
      <c r="A50" s="124" t="s">
        <v>130</v>
      </c>
      <c r="B50" s="125"/>
      <c r="C50" s="125"/>
      <c r="D50" s="125"/>
      <c r="E50" s="126"/>
      <c r="F50" s="125"/>
      <c r="G50" s="125"/>
      <c r="H50" s="126"/>
      <c r="I50" s="126"/>
      <c r="J50" s="126"/>
      <c r="K50" s="126"/>
      <c r="L50" s="126"/>
      <c r="M50" s="126"/>
      <c r="N50" s="126"/>
      <c r="O50" s="126"/>
      <c r="P50" s="127"/>
    </row>
    <row r="51" spans="1:18" x14ac:dyDescent="0.2">
      <c r="A51" s="124" t="s">
        <v>116</v>
      </c>
      <c r="B51" s="125"/>
      <c r="C51" s="125"/>
      <c r="D51" s="125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7"/>
    </row>
    <row r="52" spans="1:18" ht="12.75" customHeight="1" x14ac:dyDescent="0.2">
      <c r="A52" s="159" t="s">
        <v>117</v>
      </c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1:18" x14ac:dyDescent="0.2">
      <c r="A53" s="129" t="s">
        <v>118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1"/>
    </row>
    <row r="54" spans="1:18" x14ac:dyDescent="0.2">
      <c r="F54" s="53"/>
      <c r="R54" s="86"/>
    </row>
    <row r="55" spans="1:18" x14ac:dyDescent="0.2">
      <c r="A55" s="87"/>
      <c r="B55" s="87"/>
      <c r="C55" s="88"/>
      <c r="D55" s="87"/>
      <c r="E55" s="87"/>
      <c r="F55" s="89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</row>
    <row r="56" spans="1:18" x14ac:dyDescent="0.2">
      <c r="A56" s="87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7"/>
      <c r="R56" s="87"/>
    </row>
    <row r="57" spans="1:18" x14ac:dyDescent="0.2">
      <c r="A57" s="87"/>
      <c r="B57" s="87"/>
      <c r="C57" s="88"/>
      <c r="D57" s="87"/>
      <c r="E57" s="87"/>
      <c r="F57" s="89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</row>
    <row r="58" spans="1:18" x14ac:dyDescent="0.2">
      <c r="A58" s="87"/>
      <c r="B58" s="87"/>
      <c r="C58" s="87"/>
      <c r="D58" s="87"/>
      <c r="E58" s="87"/>
      <c r="F58" s="89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</row>
    <row r="59" spans="1:18" x14ac:dyDescent="0.2">
      <c r="A59" s="87"/>
      <c r="B59" s="87"/>
      <c r="C59" s="87"/>
      <c r="D59" s="87"/>
      <c r="E59" s="87"/>
      <c r="F59" s="89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</row>
    <row r="60" spans="1:18" x14ac:dyDescent="0.2">
      <c r="A60" s="87"/>
      <c r="B60" s="87"/>
      <c r="C60" s="87"/>
      <c r="D60" s="87"/>
      <c r="E60" s="87"/>
      <c r="F60" s="89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</row>
    <row r="61" spans="1:18" x14ac:dyDescent="0.2">
      <c r="A61" s="87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7"/>
      <c r="R61" s="87"/>
    </row>
    <row r="62" spans="1:18" x14ac:dyDescent="0.2">
      <c r="A62" s="87"/>
      <c r="B62" s="87"/>
      <c r="C62" s="87"/>
      <c r="D62" s="87"/>
      <c r="E62" s="87"/>
      <c r="F62" s="89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</row>
    <row r="63" spans="1:18" ht="17.25" customHeight="1" x14ac:dyDescent="0.2">
      <c r="A63" s="87"/>
      <c r="B63" s="87"/>
      <c r="C63" s="87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7"/>
      <c r="P63" s="87"/>
      <c r="Q63" s="87"/>
      <c r="R63" s="87"/>
    </row>
    <row r="64" spans="1:18" ht="12.75" customHeight="1" x14ac:dyDescent="0.2">
      <c r="A64" s="87"/>
      <c r="B64" s="87"/>
      <c r="C64" s="87"/>
      <c r="D64" s="87"/>
      <c r="E64" s="87"/>
      <c r="F64" s="89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</row>
    <row r="65" spans="1:18" x14ac:dyDescent="0.2">
      <c r="A65" s="87"/>
      <c r="B65" s="87"/>
      <c r="C65" s="87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7"/>
      <c r="P65" s="87"/>
      <c r="Q65" s="87"/>
      <c r="R65" s="87"/>
    </row>
    <row r="66" spans="1:18" x14ac:dyDescent="0.2">
      <c r="A66" s="87"/>
      <c r="B66" s="87"/>
      <c r="C66" s="87"/>
      <c r="D66" s="87"/>
      <c r="E66" s="87"/>
      <c r="F66" s="89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</row>
    <row r="67" spans="1:18" x14ac:dyDescent="0.2">
      <c r="A67" s="87"/>
      <c r="B67" s="87"/>
      <c r="C67" s="87"/>
      <c r="D67" s="87"/>
      <c r="E67" s="87"/>
      <c r="F67" s="89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</row>
    <row r="68" spans="1:18" x14ac:dyDescent="0.2">
      <c r="A68" s="87"/>
      <c r="B68" s="87"/>
      <c r="C68" s="87"/>
      <c r="D68" s="87"/>
      <c r="E68" s="87"/>
      <c r="F68" s="89"/>
      <c r="G68" s="87"/>
      <c r="H68" s="87"/>
      <c r="I68" s="87"/>
      <c r="J68" s="87"/>
      <c r="K68" s="87"/>
      <c r="L68" s="87"/>
      <c r="M68" s="87"/>
      <c r="N68" s="87"/>
      <c r="O68" s="88"/>
      <c r="P68" s="87"/>
      <c r="Q68" s="87"/>
      <c r="R68" s="87"/>
    </row>
    <row r="69" spans="1:18" x14ac:dyDescent="0.2">
      <c r="A69" s="87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7"/>
      <c r="R69" s="87"/>
    </row>
    <row r="70" spans="1:18" x14ac:dyDescent="0.2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7"/>
      <c r="R70" s="87"/>
    </row>
    <row r="71" spans="1:18" x14ac:dyDescent="0.2">
      <c r="A71" s="87"/>
      <c r="B71" s="87"/>
      <c r="C71" s="87"/>
      <c r="D71" s="87"/>
      <c r="E71" s="87"/>
      <c r="F71" s="89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</row>
    <row r="72" spans="1:18" x14ac:dyDescent="0.2">
      <c r="A72" s="87"/>
      <c r="B72" s="87"/>
      <c r="C72" s="87"/>
      <c r="D72" s="87"/>
      <c r="E72" s="87"/>
      <c r="F72" s="89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</row>
    <row r="73" spans="1:18" x14ac:dyDescent="0.2">
      <c r="F73" s="53"/>
    </row>
    <row r="74" spans="1:18" x14ac:dyDescent="0.2">
      <c r="F74" s="53"/>
    </row>
    <row r="75" spans="1:18" x14ac:dyDescent="0.2">
      <c r="F75" s="53"/>
    </row>
    <row r="76" spans="1:18" x14ac:dyDescent="0.2">
      <c r="F76" s="53"/>
    </row>
    <row r="77" spans="1:18" x14ac:dyDescent="0.2">
      <c r="F77" s="53"/>
    </row>
    <row r="78" spans="1:18" x14ac:dyDescent="0.2">
      <c r="F78" s="53"/>
    </row>
    <row r="79" spans="1:18" x14ac:dyDescent="0.2">
      <c r="F79" s="53"/>
    </row>
    <row r="80" spans="1:18" x14ac:dyDescent="0.2">
      <c r="F80" s="53"/>
    </row>
    <row r="81" spans="6:6" x14ac:dyDescent="0.2">
      <c r="F81" s="53"/>
    </row>
    <row r="82" spans="6:6" x14ac:dyDescent="0.2">
      <c r="F82" s="53"/>
    </row>
    <row r="83" spans="6:6" x14ac:dyDescent="0.2">
      <c r="F83" s="53"/>
    </row>
    <row r="84" spans="6:6" x14ac:dyDescent="0.2">
      <c r="F84" s="53"/>
    </row>
    <row r="85" spans="6:6" x14ac:dyDescent="0.2">
      <c r="F85" s="53"/>
    </row>
    <row r="86" spans="6:6" x14ac:dyDescent="0.2">
      <c r="F86" s="53"/>
    </row>
    <row r="87" spans="6:6" x14ac:dyDescent="0.2">
      <c r="F87" s="53"/>
    </row>
    <row r="88" spans="6:6" x14ac:dyDescent="0.2">
      <c r="F88" s="53"/>
    </row>
    <row r="89" spans="6:6" x14ac:dyDescent="0.2">
      <c r="F89" s="53"/>
    </row>
    <row r="90" spans="6:6" x14ac:dyDescent="0.2">
      <c r="F90" s="53"/>
    </row>
    <row r="91" spans="6:6" x14ac:dyDescent="0.2">
      <c r="F91" s="53"/>
    </row>
    <row r="92" spans="6:6" x14ac:dyDescent="0.2">
      <c r="F92" s="53"/>
    </row>
    <row r="93" spans="6:6" x14ac:dyDescent="0.2">
      <c r="F93" s="53"/>
    </row>
    <row r="94" spans="6:6" x14ac:dyDescent="0.2">
      <c r="F94" s="53"/>
    </row>
    <row r="95" spans="6:6" x14ac:dyDescent="0.2">
      <c r="F95" s="53"/>
    </row>
    <row r="96" spans="6:6" x14ac:dyDescent="0.2">
      <c r="F96" s="53"/>
    </row>
    <row r="97" spans="6:17" x14ac:dyDescent="0.2">
      <c r="F97" s="53"/>
    </row>
    <row r="98" spans="6:17" x14ac:dyDescent="0.2">
      <c r="F98" s="53"/>
    </row>
    <row r="99" spans="6:17" x14ac:dyDescent="0.2">
      <c r="F99" s="53"/>
    </row>
    <row r="100" spans="6:17" x14ac:dyDescent="0.2">
      <c r="F100" s="53"/>
    </row>
    <row r="101" spans="6:17" x14ac:dyDescent="0.2">
      <c r="F101" s="53"/>
    </row>
    <row r="102" spans="6:17" x14ac:dyDescent="0.2">
      <c r="F102" s="53"/>
    </row>
    <row r="103" spans="6:17" x14ac:dyDescent="0.2">
      <c r="F103" s="53"/>
    </row>
    <row r="104" spans="6:17" x14ac:dyDescent="0.2">
      <c r="F104" s="53"/>
    </row>
    <row r="105" spans="6:17" x14ac:dyDescent="0.2">
      <c r="F105" s="53"/>
    </row>
    <row r="106" spans="6:17" x14ac:dyDescent="0.2">
      <c r="F106" s="53"/>
    </row>
    <row r="107" spans="6:17" x14ac:dyDescent="0.2">
      <c r="F107" s="53"/>
      <c r="Q107" s="39" t="b">
        <v>0</v>
      </c>
    </row>
    <row r="108" spans="6:17" x14ac:dyDescent="0.2">
      <c r="F108" s="53"/>
      <c r="Q108" s="39" t="b">
        <v>0</v>
      </c>
    </row>
    <row r="109" spans="6:17" x14ac:dyDescent="0.2">
      <c r="F109" s="53"/>
    </row>
    <row r="110" spans="6:17" x14ac:dyDescent="0.2">
      <c r="F110" s="53"/>
    </row>
    <row r="111" spans="6:17" x14ac:dyDescent="0.2">
      <c r="F111" s="53"/>
    </row>
    <row r="112" spans="6:17" x14ac:dyDescent="0.2">
      <c r="F112" s="53"/>
    </row>
  </sheetData>
  <mergeCells count="4">
    <mergeCell ref="A1:P1"/>
    <mergeCell ref="A2:A3"/>
    <mergeCell ref="B3:N3"/>
    <mergeCell ref="A52:P52"/>
  </mergeCells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B007-FF5C-4D1F-81ED-42A927460C87}">
  <sheetPr>
    <tabColor rgb="FF00B050"/>
  </sheetPr>
  <dimension ref="A1:L53"/>
  <sheetViews>
    <sheetView topLeftCell="A13" zoomScale="110" zoomScaleNormal="110" workbookViewId="0">
      <selection activeCell="S15" sqref="S15"/>
    </sheetView>
  </sheetViews>
  <sheetFormatPr defaultColWidth="9.140625" defaultRowHeight="15" x14ac:dyDescent="0.25"/>
  <cols>
    <col min="1" max="1" width="39.28515625" customWidth="1"/>
    <col min="2" max="3" width="11.28515625" customWidth="1"/>
    <col min="4" max="4" width="12" customWidth="1"/>
    <col min="5" max="5" width="12.42578125" customWidth="1"/>
    <col min="6" max="6" width="10.140625" customWidth="1"/>
    <col min="7" max="7" width="11.140625" customWidth="1"/>
    <col min="8" max="8" width="11" customWidth="1"/>
    <col min="9" max="9" width="12" customWidth="1"/>
    <col min="10" max="10" width="10.140625" customWidth="1"/>
    <col min="11" max="11" width="10.28515625" customWidth="1"/>
    <col min="12" max="12" width="7.85546875" customWidth="1"/>
  </cols>
  <sheetData>
    <row r="1" spans="1:12" ht="18.75" customHeight="1" x14ac:dyDescent="0.25">
      <c r="A1" s="153" t="s">
        <v>131</v>
      </c>
      <c r="B1" s="154"/>
      <c r="C1" s="154"/>
      <c r="D1" s="154"/>
      <c r="E1" s="154"/>
      <c r="F1" s="154"/>
      <c r="G1" s="154"/>
      <c r="H1" s="154"/>
      <c r="I1" s="154"/>
      <c r="J1" s="154"/>
      <c r="K1" s="155"/>
    </row>
    <row r="2" spans="1:12" ht="17.25" customHeight="1" x14ac:dyDescent="0.25">
      <c r="A2" s="132"/>
      <c r="B2" s="133"/>
      <c r="C2" s="133"/>
      <c r="D2" s="133"/>
      <c r="E2" s="133"/>
      <c r="F2" s="133"/>
      <c r="G2" s="133"/>
      <c r="H2" s="133"/>
      <c r="I2" s="133"/>
      <c r="J2" s="151" t="s">
        <v>1</v>
      </c>
      <c r="K2" s="152"/>
    </row>
    <row r="3" spans="1:12" s="134" customFormat="1" ht="39" customHeight="1" x14ac:dyDescent="0.25">
      <c r="A3" s="93"/>
      <c r="B3" s="94" t="s">
        <v>2</v>
      </c>
      <c r="C3" s="94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</row>
    <row r="4" spans="1:12" ht="16.5" customHeight="1" x14ac:dyDescent="0.25">
      <c r="A4" s="5" t="s">
        <v>12</v>
      </c>
      <c r="B4" s="6">
        <v>421681.24256220536</v>
      </c>
      <c r="C4" s="6">
        <v>10290.541066640011</v>
      </c>
      <c r="D4" s="6">
        <v>29334.956333023998</v>
      </c>
      <c r="E4" s="6">
        <v>0</v>
      </c>
      <c r="F4" s="6">
        <v>33401.453898</v>
      </c>
      <c r="G4" s="6">
        <v>14771.367818181818</v>
      </c>
      <c r="H4" s="6">
        <v>12815.20228</v>
      </c>
      <c r="I4" s="6">
        <v>23031.590339999999</v>
      </c>
      <c r="J4" s="6">
        <v>0</v>
      </c>
      <c r="K4" s="7">
        <v>545326.35429805121</v>
      </c>
      <c r="L4" s="8"/>
    </row>
    <row r="5" spans="1:12" ht="15" customHeight="1" x14ac:dyDescent="0.25">
      <c r="A5" s="9" t="s">
        <v>13</v>
      </c>
      <c r="B5" s="6">
        <v>131052.56046391182</v>
      </c>
      <c r="C5" s="6">
        <v>31.920321008885068</v>
      </c>
      <c r="D5" s="6">
        <v>248575.36303646499</v>
      </c>
      <c r="E5" s="6">
        <v>50170.780457643377</v>
      </c>
      <c r="F5" s="6">
        <v>33040.989769146618</v>
      </c>
      <c r="G5" s="6">
        <v>0</v>
      </c>
      <c r="H5" s="6">
        <v>0</v>
      </c>
      <c r="I5" s="6">
        <v>0</v>
      </c>
      <c r="J5" s="6">
        <v>641.32263999999998</v>
      </c>
      <c r="K5" s="7">
        <v>463512.93668817572</v>
      </c>
      <c r="L5" s="8"/>
    </row>
    <row r="6" spans="1:12" x14ac:dyDescent="0.25">
      <c r="A6" s="9" t="s">
        <v>14</v>
      </c>
      <c r="B6" s="6">
        <v>-1289.2830453281742</v>
      </c>
      <c r="C6" s="6">
        <v>-4.5600458584121526</v>
      </c>
      <c r="D6" s="6">
        <v>0</v>
      </c>
      <c r="E6" s="6">
        <v>-67830.187545136316</v>
      </c>
      <c r="F6" s="6">
        <v>0</v>
      </c>
      <c r="G6" s="6">
        <v>0</v>
      </c>
      <c r="H6" s="6">
        <v>0</v>
      </c>
      <c r="I6" s="6">
        <v>0</v>
      </c>
      <c r="J6" s="6">
        <v>-913.38707999999997</v>
      </c>
      <c r="K6" s="7">
        <v>-70037.417716322903</v>
      </c>
      <c r="L6" s="8"/>
    </row>
    <row r="7" spans="1:12" x14ac:dyDescent="0.25">
      <c r="A7" s="9" t="s">
        <v>15</v>
      </c>
      <c r="B7" s="6"/>
      <c r="C7" s="6"/>
      <c r="D7" s="6"/>
      <c r="E7" s="6">
        <v>1008.1044234260055</v>
      </c>
      <c r="F7" s="6"/>
      <c r="G7" s="6"/>
      <c r="H7" s="6"/>
      <c r="I7" s="6"/>
      <c r="J7" s="6"/>
      <c r="K7" s="7">
        <v>1008.1044234260055</v>
      </c>
      <c r="L7" s="8"/>
    </row>
    <row r="8" spans="1:12" x14ac:dyDescent="0.25">
      <c r="A8" s="9" t="s">
        <v>16</v>
      </c>
      <c r="B8" s="6"/>
      <c r="C8" s="6"/>
      <c r="D8" s="6"/>
      <c r="E8" s="6">
        <v>2453.2769657017293</v>
      </c>
      <c r="F8" s="6"/>
      <c r="G8" s="6"/>
      <c r="H8" s="6"/>
      <c r="I8" s="6"/>
      <c r="J8" s="6"/>
      <c r="K8" s="7">
        <v>2453.2769657017293</v>
      </c>
      <c r="L8" s="8"/>
    </row>
    <row r="9" spans="1:12" ht="19.5" customHeight="1" x14ac:dyDescent="0.25">
      <c r="A9" s="11" t="s">
        <v>17</v>
      </c>
      <c r="B9" s="6">
        <v>-9288.1495000000014</v>
      </c>
      <c r="C9" s="6">
        <v>-158.91759816566352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-9447.067098165664</v>
      </c>
      <c r="L9" s="8"/>
    </row>
    <row r="10" spans="1:12" x14ac:dyDescent="0.25">
      <c r="A10" s="12" t="s">
        <v>18</v>
      </c>
      <c r="B10" s="13">
        <f>SUM(B4:B9)</f>
        <v>542156.37048078887</v>
      </c>
      <c r="C10" s="13">
        <f>SUM(C4:C9)</f>
        <v>10158.983743624822</v>
      </c>
      <c r="D10" s="13">
        <f t="shared" ref="D10:J10" si="0">SUM(D4:D9)</f>
        <v>277910.31936948898</v>
      </c>
      <c r="E10" s="13">
        <f t="shared" si="0"/>
        <v>-14198.025698365205</v>
      </c>
      <c r="F10" s="13">
        <f t="shared" si="0"/>
        <v>66442.44366714661</v>
      </c>
      <c r="G10" s="13">
        <f t="shared" si="0"/>
        <v>14771.367818181818</v>
      </c>
      <c r="H10" s="13">
        <f t="shared" si="0"/>
        <v>12815.20228</v>
      </c>
      <c r="I10" s="13">
        <f t="shared" si="0"/>
        <v>23031.590339999999</v>
      </c>
      <c r="J10" s="13">
        <f t="shared" si="0"/>
        <v>-272.06443999999999</v>
      </c>
      <c r="K10" s="14">
        <f t="shared" ref="K10" si="1">SUM(B10:J10)</f>
        <v>932816.187560866</v>
      </c>
      <c r="L10" s="8"/>
    </row>
    <row r="11" spans="1:12" x14ac:dyDescent="0.25">
      <c r="A11" s="16" t="s">
        <v>19</v>
      </c>
      <c r="B11" s="6">
        <v>26273.284111619287</v>
      </c>
      <c r="C11" s="6">
        <v>4.6833599865294673</v>
      </c>
      <c r="D11" s="6">
        <v>24911.052926580804</v>
      </c>
      <c r="E11" s="6">
        <v>-31288.730292048655</v>
      </c>
      <c r="F11" s="6">
        <v>5024.1872001577867</v>
      </c>
      <c r="G11" s="6">
        <v>0</v>
      </c>
      <c r="H11" s="6">
        <v>-2.9132252166164108E-13</v>
      </c>
      <c r="I11" s="6">
        <v>6.8212102632969618E-13</v>
      </c>
      <c r="J11" s="6">
        <v>-1606.7788190470601</v>
      </c>
      <c r="K11" s="7">
        <v>23317.698487248694</v>
      </c>
      <c r="L11" s="8"/>
    </row>
    <row r="12" spans="1:12" x14ac:dyDescent="0.25">
      <c r="A12" s="9" t="s">
        <v>20</v>
      </c>
      <c r="B12" s="6">
        <v>-396060.59947446402</v>
      </c>
      <c r="C12" s="6">
        <v>-8122.5221766981958</v>
      </c>
      <c r="D12" s="6">
        <v>0</v>
      </c>
      <c r="E12" s="6">
        <v>-2204.2680229769344</v>
      </c>
      <c r="F12" s="6">
        <v>-8224.8706530361851</v>
      </c>
      <c r="G12" s="6">
        <v>-14771.367818181818</v>
      </c>
      <c r="H12" s="6">
        <v>-12782.522279999999</v>
      </c>
      <c r="I12" s="6">
        <v>-21930.79034</v>
      </c>
      <c r="J12" s="6">
        <v>156882.37561999998</v>
      </c>
      <c r="K12" s="7">
        <v>-307214.56514535716</v>
      </c>
      <c r="L12" s="8"/>
    </row>
    <row r="13" spans="1:12" x14ac:dyDescent="0.25">
      <c r="A13" s="9" t="s">
        <v>21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-32.68</v>
      </c>
      <c r="I13" s="6">
        <v>-1100.8</v>
      </c>
      <c r="J13" s="6">
        <v>20218.428</v>
      </c>
      <c r="K13" s="7">
        <v>19084.948</v>
      </c>
      <c r="L13" s="8"/>
    </row>
    <row r="14" spans="1:12" x14ac:dyDescent="0.25">
      <c r="A14" s="9" t="s">
        <v>22</v>
      </c>
      <c r="B14" s="6">
        <v>0</v>
      </c>
      <c r="C14" s="6">
        <v>0</v>
      </c>
      <c r="D14" s="6">
        <v>-274522.20411483734</v>
      </c>
      <c r="E14" s="6">
        <v>290076.91037376144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7">
        <v>15554.706258924096</v>
      </c>
      <c r="L14" s="8"/>
    </row>
    <row r="15" spans="1:12" x14ac:dyDescent="0.25">
      <c r="A15" s="17" t="s">
        <v>23</v>
      </c>
      <c r="B15" s="6">
        <v>0</v>
      </c>
      <c r="C15" s="6">
        <v>0</v>
      </c>
      <c r="D15" s="6">
        <v>0</v>
      </c>
      <c r="E15" s="6">
        <v>0</v>
      </c>
      <c r="F15" s="6">
        <v>-10554.307691340187</v>
      </c>
      <c r="G15" s="6">
        <v>0</v>
      </c>
      <c r="H15" s="6">
        <v>0</v>
      </c>
      <c r="I15" s="6">
        <v>0</v>
      </c>
      <c r="J15" s="6">
        <v>-9648.3399999999983</v>
      </c>
      <c r="K15" s="7">
        <v>-20202.647691340186</v>
      </c>
      <c r="L15" s="8"/>
    </row>
    <row r="16" spans="1:12" x14ac:dyDescent="0.25">
      <c r="A16" s="18" t="s">
        <v>24</v>
      </c>
      <c r="B16" s="6">
        <v>0</v>
      </c>
      <c r="C16" s="6">
        <v>0</v>
      </c>
      <c r="D16" s="6">
        <v>-28299.168181232442</v>
      </c>
      <c r="E16" s="6">
        <v>0</v>
      </c>
      <c r="F16" s="6">
        <v>-480.56354814174597</v>
      </c>
      <c r="G16" s="6">
        <v>0</v>
      </c>
      <c r="H16" s="6">
        <v>0</v>
      </c>
      <c r="I16" s="6">
        <v>0</v>
      </c>
      <c r="J16" s="6">
        <v>-25998.287619999992</v>
      </c>
      <c r="K16" s="7">
        <v>-54778.019349374183</v>
      </c>
      <c r="L16" s="8"/>
    </row>
    <row r="17" spans="1:12" x14ac:dyDescent="0.25">
      <c r="A17" s="12" t="s">
        <v>25</v>
      </c>
      <c r="B17" s="19">
        <f>SUM(B18,B32,B39,B44)</f>
        <v>172369.05511794414</v>
      </c>
      <c r="C17" s="19">
        <f>SUM(C18,C32,C39,C44)</f>
        <v>2041.1449269131554</v>
      </c>
      <c r="D17" s="19">
        <f t="shared" ref="D17:K17" si="2">SUM(D18,D32,D39,D44)</f>
        <v>0</v>
      </c>
      <c r="E17" s="19">
        <f t="shared" si="2"/>
        <v>242385.88636037067</v>
      </c>
      <c r="F17" s="19">
        <f t="shared" si="2"/>
        <v>52206.888974786278</v>
      </c>
      <c r="G17" s="19">
        <f t="shared" si="2"/>
        <v>0</v>
      </c>
      <c r="H17" s="19">
        <f t="shared" si="2"/>
        <v>0</v>
      </c>
      <c r="I17" s="19">
        <f t="shared" si="2"/>
        <v>0</v>
      </c>
      <c r="J17" s="19">
        <f t="shared" si="2"/>
        <v>139575.33274095293</v>
      </c>
      <c r="K17" s="20">
        <f t="shared" si="2"/>
        <v>608578.30812096712</v>
      </c>
      <c r="L17" s="8"/>
    </row>
    <row r="18" spans="1:12" x14ac:dyDescent="0.25">
      <c r="A18" s="12" t="s">
        <v>26</v>
      </c>
      <c r="B18" s="19">
        <f>SUM(B19:B31)</f>
        <v>172365.21595801745</v>
      </c>
      <c r="C18" s="19">
        <f>SUM(C19:C31)</f>
        <v>2041.1449269131554</v>
      </c>
      <c r="D18" s="19">
        <f t="shared" ref="D18:J18" si="3">SUM(D19:D31)</f>
        <v>0</v>
      </c>
      <c r="E18" s="19">
        <f t="shared" si="3"/>
        <v>55837.590233863186</v>
      </c>
      <c r="F18" s="19">
        <f t="shared" si="3"/>
        <v>2592.3168563794688</v>
      </c>
      <c r="G18" s="19">
        <f t="shared" si="3"/>
        <v>0</v>
      </c>
      <c r="H18" s="19">
        <f t="shared" si="3"/>
        <v>0</v>
      </c>
      <c r="I18" s="19">
        <f t="shared" si="3"/>
        <v>0</v>
      </c>
      <c r="J18" s="19">
        <f t="shared" si="3"/>
        <v>56378.310703365023</v>
      </c>
      <c r="K18" s="20">
        <f>SUM(K19:K31)</f>
        <v>289214.57867853827</v>
      </c>
      <c r="L18" s="8"/>
    </row>
    <row r="19" spans="1:12" x14ac:dyDescent="0.25">
      <c r="A19" s="9" t="s">
        <v>27</v>
      </c>
      <c r="B19" s="6">
        <v>48178.875407491709</v>
      </c>
      <c r="C19" s="6">
        <v>7.0680710805388367</v>
      </c>
      <c r="D19" s="6">
        <v>0</v>
      </c>
      <c r="E19" s="6">
        <v>677.01147505782194</v>
      </c>
      <c r="F19" s="6">
        <v>0</v>
      </c>
      <c r="G19" s="6">
        <v>0</v>
      </c>
      <c r="H19" s="6">
        <v>0</v>
      </c>
      <c r="I19" s="6">
        <v>0</v>
      </c>
      <c r="J19" s="6">
        <v>15272.353336835846</v>
      </c>
      <c r="K19" s="7">
        <v>64135.308290465917</v>
      </c>
      <c r="L19" s="8"/>
    </row>
    <row r="20" spans="1:12" x14ac:dyDescent="0.25">
      <c r="A20" s="9" t="s">
        <v>28</v>
      </c>
      <c r="B20" s="6">
        <v>17882.04760286786</v>
      </c>
      <c r="C20" s="6">
        <v>142.95743766122098</v>
      </c>
      <c r="D20" s="6">
        <v>0</v>
      </c>
      <c r="E20" s="6">
        <v>13137.485220653198</v>
      </c>
      <c r="F20" s="6">
        <v>0</v>
      </c>
      <c r="G20" s="6">
        <v>0</v>
      </c>
      <c r="H20" s="6">
        <v>0</v>
      </c>
      <c r="I20" s="6">
        <v>0</v>
      </c>
      <c r="J20" s="6">
        <v>8630.6538162863617</v>
      </c>
      <c r="K20" s="7">
        <v>39793.144077468642</v>
      </c>
      <c r="L20" s="135"/>
    </row>
    <row r="21" spans="1:12" x14ac:dyDescent="0.25">
      <c r="A21" s="9" t="s">
        <v>29</v>
      </c>
      <c r="B21" s="6">
        <v>42049.387606066019</v>
      </c>
      <c r="C21" s="6">
        <v>0</v>
      </c>
      <c r="D21" s="6">
        <v>0</v>
      </c>
      <c r="E21" s="6">
        <v>502.19163201496531</v>
      </c>
      <c r="F21" s="6">
        <v>0</v>
      </c>
      <c r="G21" s="6">
        <v>0</v>
      </c>
      <c r="H21" s="6">
        <v>0</v>
      </c>
      <c r="I21" s="6">
        <v>0</v>
      </c>
      <c r="J21" s="6">
        <v>3327.4366403154218</v>
      </c>
      <c r="K21" s="7">
        <v>45879.015878396407</v>
      </c>
      <c r="L21" s="135"/>
    </row>
    <row r="22" spans="1:12" x14ac:dyDescent="0.25">
      <c r="A22" s="9" t="s">
        <v>30</v>
      </c>
      <c r="B22" s="6">
        <v>37010.482866826984</v>
      </c>
      <c r="C22" s="6">
        <v>122.66523359128691</v>
      </c>
      <c r="D22" s="6">
        <v>0</v>
      </c>
      <c r="E22" s="6">
        <v>592.52877457371858</v>
      </c>
      <c r="F22" s="6">
        <v>0</v>
      </c>
      <c r="G22" s="6">
        <v>0</v>
      </c>
      <c r="H22" s="6">
        <v>0</v>
      </c>
      <c r="I22" s="6">
        <v>0</v>
      </c>
      <c r="J22" s="6">
        <v>5321.0216539106368</v>
      </c>
      <c r="K22" s="7">
        <v>43046.69852890262</v>
      </c>
      <c r="L22" s="8"/>
    </row>
    <row r="23" spans="1:12" x14ac:dyDescent="0.25">
      <c r="A23" s="9" t="s">
        <v>31</v>
      </c>
      <c r="B23" s="6">
        <v>35.07825754966607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2646.7069311782861</v>
      </c>
      <c r="K23" s="7">
        <v>2681.7851887279521</v>
      </c>
      <c r="L23" s="8"/>
    </row>
    <row r="24" spans="1:12" x14ac:dyDescent="0.25">
      <c r="A24" s="9" t="s">
        <v>32</v>
      </c>
      <c r="B24" s="6">
        <v>306.55222994717337</v>
      </c>
      <c r="C24" s="6">
        <v>0</v>
      </c>
      <c r="D24" s="6">
        <v>0</v>
      </c>
      <c r="E24" s="6">
        <v>144.0904934534544</v>
      </c>
      <c r="F24" s="6">
        <v>0</v>
      </c>
      <c r="G24" s="6">
        <v>0</v>
      </c>
      <c r="H24" s="6">
        <v>0</v>
      </c>
      <c r="I24" s="6">
        <v>0</v>
      </c>
      <c r="J24" s="6">
        <v>3933.7264778798103</v>
      </c>
      <c r="K24" s="7">
        <v>4384.3692012804386</v>
      </c>
      <c r="L24" s="8"/>
    </row>
    <row r="25" spans="1:12" x14ac:dyDescent="0.25">
      <c r="A25" s="9" t="s">
        <v>33</v>
      </c>
      <c r="B25" s="6">
        <v>44.474646195483423</v>
      </c>
      <c r="C25" s="6">
        <v>0</v>
      </c>
      <c r="D25" s="6">
        <v>0</v>
      </c>
      <c r="E25" s="6">
        <v>1721.3652504573722</v>
      </c>
      <c r="F25" s="6">
        <v>0</v>
      </c>
      <c r="G25" s="6">
        <v>0</v>
      </c>
      <c r="H25" s="6">
        <v>0</v>
      </c>
      <c r="I25" s="6">
        <v>0</v>
      </c>
      <c r="J25" s="6">
        <v>15.293912628460374</v>
      </c>
      <c r="K25" s="7">
        <v>1781.1338092813162</v>
      </c>
      <c r="L25" s="8"/>
    </row>
    <row r="26" spans="1:12" x14ac:dyDescent="0.25">
      <c r="A26" s="9" t="s">
        <v>34</v>
      </c>
      <c r="B26" s="6">
        <v>5876.888660310492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5143.5615477947122</v>
      </c>
      <c r="K26" s="7">
        <v>11020.450208105205</v>
      </c>
      <c r="L26" s="8"/>
    </row>
    <row r="27" spans="1:12" ht="19.5" customHeight="1" x14ac:dyDescent="0.25">
      <c r="A27" s="9" t="s">
        <v>35</v>
      </c>
      <c r="B27" s="6">
        <v>7911.6995816364024</v>
      </c>
      <c r="C27" s="6">
        <v>121.52522212668386</v>
      </c>
      <c r="D27" s="6">
        <v>0</v>
      </c>
      <c r="E27" s="6">
        <v>13.409394654473028</v>
      </c>
      <c r="F27" s="6">
        <v>0</v>
      </c>
      <c r="G27" s="6">
        <v>0</v>
      </c>
      <c r="H27" s="6">
        <v>0</v>
      </c>
      <c r="I27" s="6">
        <v>0</v>
      </c>
      <c r="J27" s="6">
        <v>1504.073294845203</v>
      </c>
      <c r="K27" s="7">
        <v>9550.707493262762</v>
      </c>
      <c r="L27" s="8"/>
    </row>
    <row r="28" spans="1:12" ht="15" customHeight="1" x14ac:dyDescent="0.25">
      <c r="A28" s="9" t="s">
        <v>36</v>
      </c>
      <c r="B28" s="6">
        <v>104.07124194689685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240.43652741228902</v>
      </c>
      <c r="K28" s="7">
        <v>344.50776935918589</v>
      </c>
      <c r="L28" s="8"/>
    </row>
    <row r="29" spans="1:12" ht="15" customHeight="1" x14ac:dyDescent="0.25">
      <c r="A29" s="9" t="s">
        <v>37</v>
      </c>
      <c r="B29" s="6">
        <v>0</v>
      </c>
      <c r="C29" s="6">
        <v>0</v>
      </c>
      <c r="D29" s="6">
        <v>0</v>
      </c>
      <c r="E29" s="6">
        <v>530.34469404496463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7">
        <v>530.34469404496463</v>
      </c>
      <c r="L29" s="8"/>
    </row>
    <row r="30" spans="1:12" x14ac:dyDescent="0.25">
      <c r="A30" s="9" t="s">
        <v>38</v>
      </c>
      <c r="B30" s="6">
        <v>9924.8878432946149</v>
      </c>
      <c r="C30" s="6">
        <v>604.20607623961018</v>
      </c>
      <c r="D30" s="6">
        <v>0</v>
      </c>
      <c r="E30" s="6">
        <v>27.176536283644662</v>
      </c>
      <c r="F30" s="6">
        <v>0</v>
      </c>
      <c r="G30" s="6">
        <v>0</v>
      </c>
      <c r="H30" s="6">
        <v>0</v>
      </c>
      <c r="I30" s="6">
        <v>0</v>
      </c>
      <c r="J30" s="6">
        <v>6195.8862247680518</v>
      </c>
      <c r="K30" s="7">
        <v>16752.156680585922</v>
      </c>
      <c r="L30" s="135"/>
    </row>
    <row r="31" spans="1:12" x14ac:dyDescent="0.25">
      <c r="A31" s="9" t="s">
        <v>39</v>
      </c>
      <c r="B31" s="6">
        <v>3040.7700138841215</v>
      </c>
      <c r="C31" s="6">
        <v>1042.7228862138145</v>
      </c>
      <c r="D31" s="6">
        <v>0</v>
      </c>
      <c r="E31" s="6">
        <v>38491.98676266957</v>
      </c>
      <c r="F31" s="6">
        <v>2592.3168563794688</v>
      </c>
      <c r="G31" s="6">
        <v>0</v>
      </c>
      <c r="H31" s="6">
        <v>0</v>
      </c>
      <c r="I31" s="6">
        <v>0</v>
      </c>
      <c r="J31" s="6">
        <v>4147.1603395099364</v>
      </c>
      <c r="K31" s="7">
        <v>49314.956858656915</v>
      </c>
      <c r="L31" s="8"/>
    </row>
    <row r="32" spans="1:12" x14ac:dyDescent="0.25">
      <c r="A32" s="23" t="s">
        <v>40</v>
      </c>
      <c r="B32" s="19">
        <f>SUM(B33:B38)</f>
        <v>0</v>
      </c>
      <c r="C32" s="19">
        <f>SUM(C33:C38)</f>
        <v>0</v>
      </c>
      <c r="D32" s="19">
        <f t="shared" ref="D32:K32" si="4">SUM(D33:D38)</f>
        <v>0</v>
      </c>
      <c r="E32" s="19">
        <f t="shared" si="4"/>
        <v>125430.52836869471</v>
      </c>
      <c r="F32" s="19">
        <f t="shared" si="4"/>
        <v>15743.236016616524</v>
      </c>
      <c r="G32" s="19">
        <f t="shared" si="4"/>
        <v>0</v>
      </c>
      <c r="H32" s="19">
        <f t="shared" si="4"/>
        <v>0</v>
      </c>
      <c r="I32" s="19">
        <f t="shared" si="4"/>
        <v>0</v>
      </c>
      <c r="J32" s="19">
        <f t="shared" si="4"/>
        <v>2966.9999999999995</v>
      </c>
      <c r="K32" s="20">
        <f t="shared" si="4"/>
        <v>144140.76438531125</v>
      </c>
      <c r="L32" s="8"/>
    </row>
    <row r="33" spans="1:12" x14ac:dyDescent="0.25">
      <c r="A33" s="24" t="s">
        <v>41</v>
      </c>
      <c r="B33" s="25">
        <v>0</v>
      </c>
      <c r="C33" s="25">
        <v>0</v>
      </c>
      <c r="D33" s="25">
        <v>0</v>
      </c>
      <c r="E33" s="25">
        <v>109911.25589155625</v>
      </c>
      <c r="F33" s="25">
        <v>13922.477916207685</v>
      </c>
      <c r="G33" s="25">
        <v>0</v>
      </c>
      <c r="H33" s="25">
        <v>0</v>
      </c>
      <c r="I33" s="25">
        <v>0</v>
      </c>
      <c r="J33" s="25">
        <v>0</v>
      </c>
      <c r="K33" s="7">
        <v>123833.73380776394</v>
      </c>
      <c r="L33" s="135"/>
    </row>
    <row r="34" spans="1:12" x14ac:dyDescent="0.25">
      <c r="A34" s="26" t="s">
        <v>42</v>
      </c>
      <c r="B34" s="25">
        <v>0</v>
      </c>
      <c r="C34" s="25">
        <v>0</v>
      </c>
      <c r="D34" s="25">
        <v>0</v>
      </c>
      <c r="E34" s="25">
        <v>9571.8235004786402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7">
        <v>9571.8235004786402</v>
      </c>
      <c r="L34" s="8"/>
    </row>
    <row r="35" spans="1:12" x14ac:dyDescent="0.25">
      <c r="A35" s="9" t="s">
        <v>43</v>
      </c>
      <c r="B35" s="25">
        <v>0</v>
      </c>
      <c r="C35" s="25">
        <v>0</v>
      </c>
      <c r="D35" s="25">
        <v>0</v>
      </c>
      <c r="E35" s="25">
        <v>2996.2885096958389</v>
      </c>
      <c r="F35" s="25">
        <v>0</v>
      </c>
      <c r="G35" s="25">
        <v>0</v>
      </c>
      <c r="H35" s="25">
        <v>0</v>
      </c>
      <c r="I35" s="25">
        <v>0</v>
      </c>
      <c r="J35" s="25">
        <v>2966.9999999999995</v>
      </c>
      <c r="K35" s="7">
        <v>5963.288509695838</v>
      </c>
      <c r="L35" s="8"/>
    </row>
    <row r="36" spans="1:12" x14ac:dyDescent="0.25">
      <c r="A36" s="27" t="s">
        <v>44</v>
      </c>
      <c r="B36" s="25">
        <v>0</v>
      </c>
      <c r="C36" s="25">
        <v>0</v>
      </c>
      <c r="D36" s="25">
        <v>0</v>
      </c>
      <c r="E36" s="25">
        <v>0</v>
      </c>
      <c r="F36" s="25">
        <v>1820.758100408839</v>
      </c>
      <c r="G36" s="25">
        <v>0</v>
      </c>
      <c r="H36" s="25">
        <v>0</v>
      </c>
      <c r="I36" s="25">
        <v>0</v>
      </c>
      <c r="J36" s="25">
        <v>0</v>
      </c>
      <c r="K36" s="7">
        <v>1820.758100408839</v>
      </c>
      <c r="L36" s="8"/>
    </row>
    <row r="37" spans="1:12" x14ac:dyDescent="0.25">
      <c r="A37" s="27" t="s">
        <v>45</v>
      </c>
      <c r="B37" s="25">
        <v>0</v>
      </c>
      <c r="C37" s="25">
        <v>0</v>
      </c>
      <c r="D37" s="25">
        <v>0</v>
      </c>
      <c r="E37" s="25">
        <v>2951.1604669639855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7">
        <v>2951.1604669639855</v>
      </c>
      <c r="L37" s="8"/>
    </row>
    <row r="38" spans="1:12" x14ac:dyDescent="0.25">
      <c r="A38" s="28" t="s">
        <v>46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7">
        <v>0</v>
      </c>
      <c r="L38" s="8"/>
    </row>
    <row r="39" spans="1:12" x14ac:dyDescent="0.25">
      <c r="A39" s="29" t="s">
        <v>47</v>
      </c>
      <c r="B39" s="19">
        <f>SUM(B40:B43)</f>
        <v>3.8391599266791196</v>
      </c>
      <c r="C39" s="19">
        <f>SUM(C40:C43)</f>
        <v>0</v>
      </c>
      <c r="D39" s="19">
        <f t="shared" ref="D39:K39" si="5">SUM(D40:D43)</f>
        <v>0</v>
      </c>
      <c r="E39" s="19">
        <f t="shared" si="5"/>
        <v>61117.767757812784</v>
      </c>
      <c r="F39" s="19">
        <f t="shared" si="5"/>
        <v>9738.7385391278003</v>
      </c>
      <c r="G39" s="19">
        <f t="shared" si="5"/>
        <v>0</v>
      </c>
      <c r="H39" s="19">
        <f t="shared" si="5"/>
        <v>0</v>
      </c>
      <c r="I39" s="19">
        <f t="shared" si="5"/>
        <v>0</v>
      </c>
      <c r="J39" s="19">
        <f t="shared" si="5"/>
        <v>80230.0220375879</v>
      </c>
      <c r="K39" s="20">
        <f t="shared" si="5"/>
        <v>151090.36749445516</v>
      </c>
      <c r="L39" s="8"/>
    </row>
    <row r="40" spans="1:12" x14ac:dyDescent="0.25">
      <c r="A40" s="30" t="s">
        <v>48</v>
      </c>
      <c r="B40" s="25">
        <v>0</v>
      </c>
      <c r="C40" s="25">
        <v>0</v>
      </c>
      <c r="D40" s="25">
        <v>0</v>
      </c>
      <c r="E40" s="25">
        <v>31481.669759962999</v>
      </c>
      <c r="F40" s="25">
        <v>0</v>
      </c>
      <c r="G40" s="25">
        <v>0</v>
      </c>
      <c r="H40" s="25">
        <v>0</v>
      </c>
      <c r="I40" s="25">
        <v>0</v>
      </c>
      <c r="J40" s="25">
        <v>35132.280332950249</v>
      </c>
      <c r="K40" s="7">
        <v>66613.950092913248</v>
      </c>
      <c r="L40" s="135"/>
    </row>
    <row r="41" spans="1:12" x14ac:dyDescent="0.25">
      <c r="A41" s="27" t="s">
        <v>49</v>
      </c>
      <c r="B41" s="25">
        <v>0</v>
      </c>
      <c r="C41" s="25">
        <v>0</v>
      </c>
      <c r="D41" s="25">
        <v>0</v>
      </c>
      <c r="E41" s="25">
        <v>65.834909716251076</v>
      </c>
      <c r="F41" s="25">
        <v>0</v>
      </c>
      <c r="G41" s="25">
        <v>0</v>
      </c>
      <c r="H41" s="25">
        <v>0</v>
      </c>
      <c r="I41" s="25">
        <v>0</v>
      </c>
      <c r="J41" s="25">
        <v>11624.047704637647</v>
      </c>
      <c r="K41" s="7">
        <v>11689.882614353899</v>
      </c>
      <c r="L41" s="135"/>
    </row>
    <row r="42" spans="1:12" x14ac:dyDescent="0.25">
      <c r="A42" s="27" t="s">
        <v>50</v>
      </c>
      <c r="B42" s="25">
        <v>3.8391599266791196</v>
      </c>
      <c r="C42" s="25">
        <v>0</v>
      </c>
      <c r="D42" s="25">
        <v>0</v>
      </c>
      <c r="E42" s="25">
        <v>4538.7416841270451</v>
      </c>
      <c r="F42" s="25">
        <v>141.23485936095838</v>
      </c>
      <c r="G42" s="25">
        <v>0</v>
      </c>
      <c r="H42" s="25">
        <v>0</v>
      </c>
      <c r="I42" s="25">
        <v>0</v>
      </c>
      <c r="J42" s="25">
        <v>22383.735999999997</v>
      </c>
      <c r="K42" s="7">
        <v>27067.55170341468</v>
      </c>
      <c r="L42" s="8"/>
    </row>
    <row r="43" spans="1:12" x14ac:dyDescent="0.25">
      <c r="A43" s="28" t="s">
        <v>51</v>
      </c>
      <c r="B43" s="25">
        <v>0</v>
      </c>
      <c r="C43" s="25">
        <v>0</v>
      </c>
      <c r="D43" s="25">
        <v>0</v>
      </c>
      <c r="E43" s="25">
        <v>25031.521404006489</v>
      </c>
      <c r="F43" s="25">
        <v>9597.5036797668417</v>
      </c>
      <c r="G43" s="25">
        <v>0</v>
      </c>
      <c r="H43" s="25">
        <v>0</v>
      </c>
      <c r="I43" s="25">
        <v>0</v>
      </c>
      <c r="J43" s="25">
        <v>11089.957999999999</v>
      </c>
      <c r="K43" s="7">
        <v>45718.983083773332</v>
      </c>
      <c r="L43" s="8"/>
    </row>
    <row r="44" spans="1:12" x14ac:dyDescent="0.25">
      <c r="A44" s="31" t="s">
        <v>52</v>
      </c>
      <c r="B44" s="19">
        <f>SUM(B45:B47)</f>
        <v>0</v>
      </c>
      <c r="C44" s="19">
        <f>SUM(C45:C47)</f>
        <v>0</v>
      </c>
      <c r="D44" s="19">
        <f t="shared" ref="D44:K44" si="6">SUM(D45:D47)</f>
        <v>0</v>
      </c>
      <c r="E44" s="19">
        <f t="shared" si="6"/>
        <v>0</v>
      </c>
      <c r="F44" s="19">
        <f t="shared" si="6"/>
        <v>24132.597562662486</v>
      </c>
      <c r="G44" s="19">
        <f t="shared" si="6"/>
        <v>0</v>
      </c>
      <c r="H44" s="19">
        <f t="shared" si="6"/>
        <v>0</v>
      </c>
      <c r="I44" s="19">
        <f t="shared" si="6"/>
        <v>0</v>
      </c>
      <c r="J44" s="19">
        <f t="shared" si="6"/>
        <v>0</v>
      </c>
      <c r="K44" s="20">
        <f t="shared" si="6"/>
        <v>24132.597562662486</v>
      </c>
      <c r="L44" s="135"/>
    </row>
    <row r="45" spans="1:12" x14ac:dyDescent="0.25">
      <c r="A45" s="30" t="s">
        <v>53</v>
      </c>
      <c r="B45" s="25">
        <v>0</v>
      </c>
      <c r="C45" s="25">
        <v>0</v>
      </c>
      <c r="D45" s="25">
        <v>0</v>
      </c>
      <c r="E45" s="25">
        <v>0</v>
      </c>
      <c r="F45" s="25">
        <v>24132.597562662486</v>
      </c>
      <c r="G45" s="25">
        <v>0</v>
      </c>
      <c r="H45" s="25">
        <v>0</v>
      </c>
      <c r="I45" s="25">
        <v>0</v>
      </c>
      <c r="J45" s="25">
        <v>0</v>
      </c>
      <c r="K45" s="7">
        <v>24132.597562662486</v>
      </c>
      <c r="L45" s="8"/>
    </row>
    <row r="46" spans="1:12" x14ac:dyDescent="0.25">
      <c r="A46" s="27" t="s">
        <v>54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7">
        <v>0</v>
      </c>
      <c r="L46" s="8"/>
    </row>
    <row r="47" spans="1:12" x14ac:dyDescent="0.25">
      <c r="A47" s="28" t="s">
        <v>55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7">
        <v>0</v>
      </c>
      <c r="L47" s="8"/>
    </row>
    <row r="48" spans="1:12" x14ac:dyDescent="0.25">
      <c r="A48" s="29" t="s">
        <v>56</v>
      </c>
      <c r="B48" s="19">
        <f>SUM(B49:B50)</f>
        <v>0</v>
      </c>
      <c r="C48" s="19">
        <f>SUM(C49:C50)</f>
        <v>0</v>
      </c>
      <c r="D48" s="19">
        <f t="shared" ref="D48:K48" si="7">SUM(D49:D50)</f>
        <v>0</v>
      </c>
      <c r="E48" s="19">
        <f t="shared" si="7"/>
        <v>0</v>
      </c>
      <c r="F48" s="19">
        <f t="shared" si="7"/>
        <v>0</v>
      </c>
      <c r="G48" s="19">
        <f t="shared" si="7"/>
        <v>56680.83</v>
      </c>
      <c r="H48" s="19">
        <f t="shared" si="7"/>
        <v>149013.98000000001</v>
      </c>
      <c r="I48" s="19">
        <f t="shared" si="7"/>
        <v>267809.19</v>
      </c>
      <c r="J48" s="19">
        <f t="shared" si="7"/>
        <v>0</v>
      </c>
      <c r="K48" s="20">
        <f t="shared" si="7"/>
        <v>473504</v>
      </c>
      <c r="L48" s="8"/>
    </row>
    <row r="49" spans="1:12" x14ac:dyDescent="0.25">
      <c r="A49" s="30" t="s">
        <v>57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56680.83</v>
      </c>
      <c r="H49" s="25">
        <v>148633.98000000001</v>
      </c>
      <c r="I49" s="25">
        <v>255009.19</v>
      </c>
      <c r="J49" s="25">
        <v>0</v>
      </c>
      <c r="K49" s="7">
        <v>460324</v>
      </c>
      <c r="L49" s="8"/>
    </row>
    <row r="50" spans="1:12" x14ac:dyDescent="0.25">
      <c r="A50" s="28" t="s">
        <v>58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380</v>
      </c>
      <c r="I50" s="25">
        <v>12800</v>
      </c>
      <c r="J50" s="25">
        <v>0</v>
      </c>
      <c r="K50" s="7">
        <v>13180</v>
      </c>
      <c r="L50" s="8"/>
    </row>
    <row r="51" spans="1:12" x14ac:dyDescent="0.25">
      <c r="A51" s="32" t="s">
        <v>59</v>
      </c>
      <c r="B51" s="33"/>
      <c r="C51" s="33"/>
      <c r="D51" s="33"/>
      <c r="E51" s="33"/>
      <c r="F51" s="33"/>
      <c r="G51" s="33"/>
      <c r="H51" s="33"/>
      <c r="I51" s="33"/>
      <c r="J51" s="33"/>
      <c r="K51" s="34"/>
      <c r="L51" s="8"/>
    </row>
    <row r="52" spans="1:12" x14ac:dyDescent="0.25">
      <c r="A52" s="35" t="s">
        <v>130</v>
      </c>
      <c r="B52" s="36"/>
      <c r="C52" s="36"/>
      <c r="D52" s="36"/>
      <c r="E52" s="36"/>
      <c r="F52" s="36"/>
      <c r="G52" s="36"/>
      <c r="H52" s="36"/>
      <c r="I52" s="36"/>
      <c r="J52" s="36"/>
      <c r="K52" s="37"/>
      <c r="L52" s="8"/>
    </row>
    <row r="53" spans="1:12" x14ac:dyDescent="0.25">
      <c r="L53" s="8"/>
    </row>
  </sheetData>
  <mergeCells count="2">
    <mergeCell ref="A1:K1"/>
    <mergeCell ref="J2:K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DA85-72D9-46FB-A918-85E7E2D2F240}">
  <sheetPr>
    <tabColor rgb="FF00B050"/>
  </sheetPr>
  <dimension ref="A1:U52"/>
  <sheetViews>
    <sheetView workbookViewId="0">
      <selection activeCell="O10" sqref="O10"/>
    </sheetView>
  </sheetViews>
  <sheetFormatPr defaultColWidth="9.140625" defaultRowHeight="15" x14ac:dyDescent="0.25"/>
  <cols>
    <col min="1" max="1" width="39.28515625" customWidth="1"/>
    <col min="2" max="3" width="11.28515625" customWidth="1"/>
    <col min="4" max="4" width="12" customWidth="1"/>
    <col min="5" max="5" width="10.85546875" customWidth="1"/>
    <col min="6" max="6" width="10.140625" customWidth="1"/>
    <col min="7" max="7" width="11.140625" customWidth="1"/>
    <col min="8" max="8" width="11" customWidth="1"/>
    <col min="9" max="9" width="12" customWidth="1"/>
    <col min="10" max="10" width="10.140625" customWidth="1"/>
    <col min="11" max="11" width="10.28515625" customWidth="1"/>
    <col min="12" max="12" width="11.42578125" bestFit="1" customWidth="1"/>
    <col min="13" max="13" width="11.140625" bestFit="1" customWidth="1"/>
  </cols>
  <sheetData>
    <row r="1" spans="1:21" ht="18.75" customHeight="1" x14ac:dyDescent="0.25">
      <c r="A1" s="153" t="s">
        <v>132</v>
      </c>
      <c r="B1" s="154"/>
      <c r="C1" s="154"/>
      <c r="D1" s="154"/>
      <c r="E1" s="154"/>
      <c r="F1" s="154"/>
      <c r="G1" s="154"/>
      <c r="H1" s="154"/>
      <c r="I1" s="154"/>
      <c r="J1" s="154"/>
      <c r="K1" s="155"/>
    </row>
    <row r="2" spans="1:21" ht="15" customHeight="1" x14ac:dyDescent="0.25">
      <c r="A2" s="132"/>
      <c r="B2" s="133"/>
      <c r="C2" s="133"/>
      <c r="D2" s="133"/>
      <c r="E2" s="133"/>
      <c r="F2" s="133"/>
      <c r="G2" s="133"/>
      <c r="H2" s="133"/>
      <c r="I2" s="133"/>
      <c r="J2" s="151" t="s">
        <v>133</v>
      </c>
      <c r="K2" s="152"/>
    </row>
    <row r="3" spans="1:21" s="134" customFormat="1" ht="39" customHeight="1" x14ac:dyDescent="0.25">
      <c r="A3" s="93"/>
      <c r="B3" s="94" t="s">
        <v>2</v>
      </c>
      <c r="C3" s="94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134">
        <f>41868/1000000</f>
        <v>4.1868000000000002E-2</v>
      </c>
    </row>
    <row r="4" spans="1:21" x14ac:dyDescent="0.25">
      <c r="A4" s="5" t="s">
        <v>12</v>
      </c>
      <c r="B4" s="6">
        <f ca="1">'[5]7.6_FY-2024-25(P)'!B4*'7.7_FY-2024-25(P)_PJ'!$L$3</f>
        <v>17654.950263594415</v>
      </c>
      <c r="C4" s="6">
        <f ca="1">'[5]7.6_FY-2024-25(P)'!C4*'7.7_FY-2024-25(P)_PJ'!$L$3</f>
        <v>430.84437337808401</v>
      </c>
      <c r="D4" s="6">
        <f ca="1">'[5]7.6_FY-2024-25(P)'!D4*'7.7_FY-2024-25(P)_PJ'!$L$3</f>
        <v>1228.1959517510488</v>
      </c>
      <c r="E4" s="6">
        <f>'[5]7.6_FY-2024-25(P)'!E4*'7.7_FY-2024-25(P)_PJ'!$L$3</f>
        <v>0</v>
      </c>
      <c r="F4" s="6">
        <f ca="1">'[5]7.6_FY-2024-25(P)'!F4*'7.7_FY-2024-25(P)_PJ'!$L$3</f>
        <v>1398.4520718014642</v>
      </c>
      <c r="G4" s="6">
        <f>'[5]7.6_FY-2024-25(P)'!G4*'7.7_FY-2024-25(P)_PJ'!$L$3</f>
        <v>618.44762781163638</v>
      </c>
      <c r="H4" s="6">
        <f>'[5]7.6_FY-2024-25(P)'!H4*'7.7_FY-2024-25(P)_PJ'!$L$3</f>
        <v>536.54688905904004</v>
      </c>
      <c r="I4" s="6">
        <f>'[5]7.6_FY-2024-25(P)'!I4*'7.7_FY-2024-25(P)_PJ'!$L$3</f>
        <v>964.28662435512001</v>
      </c>
      <c r="J4" s="6">
        <f>'[5]7.6_FY-2024-25(P)'!J4*'7.7_FY-2024-25(P)_PJ'!$L$3</f>
        <v>0</v>
      </c>
      <c r="K4" s="7">
        <f ca="1">'[5]7.6_FY-2024-25(P)'!K4*'7.7_FY-2024-25(P)_PJ'!$L$3</f>
        <v>22831.72380175081</v>
      </c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25">
      <c r="A5" s="9" t="s">
        <v>13</v>
      </c>
      <c r="B5" s="6">
        <f ca="1">'[5]7.6_FY-2024-25(P)'!B5*'7.7_FY-2024-25(P)_PJ'!$L$3</f>
        <v>5486.9086015030607</v>
      </c>
      <c r="C5" s="6">
        <f ca="1">'[5]7.6_FY-2024-25(P)'!C5*'7.7_FY-2024-25(P)_PJ'!$L$3</f>
        <v>1.3364400000000001</v>
      </c>
      <c r="D5" s="6">
        <f ca="1">'[5]7.6_FY-2024-25(P)'!D5*'7.7_FY-2024-25(P)_PJ'!$L$3</f>
        <v>10407.353299610717</v>
      </c>
      <c r="E5" s="6">
        <f ca="1">'[5]7.6_FY-2024-25(P)'!E5*'7.7_FY-2024-25(P)_PJ'!$L$3</f>
        <v>2100.5502362006132</v>
      </c>
      <c r="F5" s="6">
        <f ca="1">'[5]7.6_FY-2024-25(P)'!F5*'7.7_FY-2024-25(P)_PJ'!$L$3</f>
        <v>1383.3601596546307</v>
      </c>
      <c r="G5" s="6">
        <f>'[5]7.6_FY-2024-25(P)'!G5*'7.7_FY-2024-25(P)_PJ'!$L$3</f>
        <v>0</v>
      </c>
      <c r="H5" s="6">
        <f>'[5]7.6_FY-2024-25(P)'!H5*'7.7_FY-2024-25(P)_PJ'!$L$3</f>
        <v>0</v>
      </c>
      <c r="I5" s="6">
        <f>'[5]7.6_FY-2024-25(P)'!I5*'7.7_FY-2024-25(P)_PJ'!$L$3</f>
        <v>0</v>
      </c>
      <c r="J5" s="6">
        <f>'[5]7.6_FY-2024-25(P)'!J5*'7.7_FY-2024-25(P)_PJ'!$L$3</f>
        <v>26.850896291520002</v>
      </c>
      <c r="K5" s="7">
        <f ca="1">'[5]7.6_FY-2024-25(P)'!K5*'7.7_FY-2024-25(P)_PJ'!$L$3</f>
        <v>19406.359633260541</v>
      </c>
      <c r="L5" s="8" t="s">
        <v>134</v>
      </c>
      <c r="M5" s="8"/>
      <c r="N5" s="8"/>
      <c r="O5" s="8"/>
      <c r="P5" s="8"/>
      <c r="Q5" s="8"/>
      <c r="R5" s="8"/>
      <c r="S5" s="8"/>
      <c r="T5" s="8"/>
      <c r="U5" s="8"/>
    </row>
    <row r="6" spans="1:21" x14ac:dyDescent="0.25">
      <c r="A6" s="9" t="s">
        <v>14</v>
      </c>
      <c r="B6" s="6">
        <f ca="1">'[5]7.6_FY-2024-25(P)'!B6*'7.7_FY-2024-25(P)_PJ'!$L$3</f>
        <v>-53.979702541800002</v>
      </c>
      <c r="C6" s="6">
        <f ca="1">'[5]7.6_FY-2024-25(P)'!C6*'7.7_FY-2024-25(P)_PJ'!$L$3</f>
        <v>-0.19092000000000001</v>
      </c>
      <c r="D6" s="6">
        <f ca="1">'[5]7.6_FY-2024-25(P)'!D6*'7.7_FY-2024-25(P)_PJ'!$L$3</f>
        <v>0</v>
      </c>
      <c r="E6" s="6">
        <f ca="1">'[5]7.6_FY-2024-25(P)'!E6*'7.7_FY-2024-25(P)_PJ'!$L$3</f>
        <v>-2839.9142921397674</v>
      </c>
      <c r="F6" s="6">
        <f ca="1">'[5]7.6_FY-2024-25(P)'!F6*'7.7_FY-2024-25(P)_PJ'!$L$3</f>
        <v>0</v>
      </c>
      <c r="G6" s="6">
        <f>'[5]7.6_FY-2024-25(P)'!G6*'7.7_FY-2024-25(P)_PJ'!$L$3</f>
        <v>0</v>
      </c>
      <c r="H6" s="6">
        <f>'[5]7.6_FY-2024-25(P)'!H6*'7.7_FY-2024-25(P)_PJ'!$L$3</f>
        <v>0</v>
      </c>
      <c r="I6" s="6">
        <f>'[5]7.6_FY-2024-25(P)'!I6*'7.7_FY-2024-25(P)_PJ'!$L$3</f>
        <v>0</v>
      </c>
      <c r="J6" s="6">
        <f>'[5]7.6_FY-2024-25(P)'!J6*'7.7_FY-2024-25(P)_PJ'!$L$3</f>
        <v>-38.241690265439999</v>
      </c>
      <c r="K6" s="7">
        <f ca="1">'[5]7.6_FY-2024-25(P)'!K6*'7.7_FY-2024-25(P)_PJ'!$L$3</f>
        <v>-2932.3266049470076</v>
      </c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25">
      <c r="A7" s="9" t="s">
        <v>15</v>
      </c>
      <c r="B7" s="6"/>
      <c r="C7" s="6"/>
      <c r="D7" s="6"/>
      <c r="E7" s="6">
        <f ca="1">'[5]7.6_FY-2024-25(P)'!E7*'7.7_FY-2024-25(P)_PJ'!$L$3</f>
        <v>42.207315999999999</v>
      </c>
      <c r="F7" s="6"/>
      <c r="G7" s="6"/>
      <c r="H7" s="6"/>
      <c r="I7" s="6"/>
      <c r="J7" s="6"/>
      <c r="K7" s="7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x14ac:dyDescent="0.25">
      <c r="A8" s="9" t="s">
        <v>16</v>
      </c>
      <c r="B8" s="6"/>
      <c r="C8" s="6"/>
      <c r="D8" s="6"/>
      <c r="E8" s="6">
        <f ca="1">'[5]7.6_FY-2024-25(P)'!E8*'7.7_FY-2024-25(P)_PJ'!$L$3</f>
        <v>102.71380000000001</v>
      </c>
      <c r="F8" s="6"/>
      <c r="G8" s="6"/>
      <c r="H8" s="6"/>
      <c r="I8" s="6"/>
      <c r="J8" s="6"/>
      <c r="K8" s="7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ht="19.5" customHeight="1" x14ac:dyDescent="0.25">
      <c r="A9" s="11" t="s">
        <v>17</v>
      </c>
      <c r="B9" s="6">
        <f ca="1">'[5]7.6_FY-2024-25(P)'!B9*'7.7_FY-2024-25(P)_PJ'!$L$3</f>
        <v>-388.87624326600007</v>
      </c>
      <c r="C9" s="6">
        <f ca="1">'[5]7.6_FY-2024-25(P)'!C9*'7.7_FY-2024-25(P)_PJ'!$L$3</f>
        <v>-6.6535620000000009</v>
      </c>
      <c r="D9" s="6">
        <f ca="1">'[5]7.6_FY-2024-25(P)'!D9*'7.7_FY-2024-25(P)_PJ'!$L$3</f>
        <v>0</v>
      </c>
      <c r="E9" s="6">
        <f ca="1">'[5]7.6_FY-2024-25(P)'!E9*'7.7_FY-2024-25(P)_PJ'!$L$3</f>
        <v>0</v>
      </c>
      <c r="F9" s="6">
        <f ca="1">'[5]7.6_FY-2024-25(P)'!F9*'7.7_FY-2024-25(P)_PJ'!$L$3</f>
        <v>0</v>
      </c>
      <c r="G9" s="6">
        <f>'[5]7.6_FY-2024-25(P)'!G9*'7.7_FY-2024-25(P)_PJ'!$L$3</f>
        <v>0</v>
      </c>
      <c r="H9" s="6">
        <f>'[5]7.6_FY-2024-25(P)'!H9*'7.7_FY-2024-25(P)_PJ'!$L$3</f>
        <v>0</v>
      </c>
      <c r="I9" s="6">
        <f>'[5]7.6_FY-2024-25(P)'!I9*'7.7_FY-2024-25(P)_PJ'!$L$3</f>
        <v>0</v>
      </c>
      <c r="J9" s="6">
        <f>'[5]7.6_FY-2024-25(P)'!J9*'7.7_FY-2024-25(P)_PJ'!$L$3</f>
        <v>0</v>
      </c>
      <c r="K9" s="7">
        <f ca="1">'[5]7.6_FY-2024-25(P)'!K9*'7.7_FY-2024-25(P)_PJ'!$L$3</f>
        <v>-395.52980526600004</v>
      </c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x14ac:dyDescent="0.25">
      <c r="A10" s="12" t="s">
        <v>18</v>
      </c>
      <c r="B10" s="13">
        <f ca="1">'[5]7.6_FY-2024-25(P)'!B10*'7.7_FY-2024-25(P)_PJ'!$L$3</f>
        <v>22699.002919289669</v>
      </c>
      <c r="C10" s="13">
        <f ca="1">'[5]7.6_FY-2024-25(P)'!C10*'7.7_FY-2024-25(P)_PJ'!$L$3</f>
        <v>425.33633137808408</v>
      </c>
      <c r="D10" s="13">
        <f ca="1">'[5]7.6_FY-2024-25(P)'!D10*'7.7_FY-2024-25(P)_PJ'!$L$3</f>
        <v>11635.549251361765</v>
      </c>
      <c r="E10" s="13">
        <f ca="1">'[5]7.6_FY-2024-25(P)'!E10*'7.7_FY-2024-25(P)_PJ'!$L$3</f>
        <v>-594.44293993915448</v>
      </c>
      <c r="F10" s="13">
        <f ca="1">'[5]7.6_FY-2024-25(P)'!F10*'7.7_FY-2024-25(P)_PJ'!$L$3</f>
        <v>2781.8122314560947</v>
      </c>
      <c r="G10" s="13">
        <f>'[5]7.6_FY-2024-25(P)'!G10*'7.7_FY-2024-25(P)_PJ'!$L$3</f>
        <v>618.44762781163638</v>
      </c>
      <c r="H10" s="13">
        <f>'[5]7.6_FY-2024-25(P)'!H10*'7.7_FY-2024-25(P)_PJ'!$L$3</f>
        <v>536.54688905904004</v>
      </c>
      <c r="I10" s="13">
        <f>'[5]7.6_FY-2024-25(P)'!I10*'7.7_FY-2024-25(P)_PJ'!$L$3</f>
        <v>964.28662435512001</v>
      </c>
      <c r="J10" s="13">
        <f>'[5]7.6_FY-2024-25(P)'!J10*'7.7_FY-2024-25(P)_PJ'!$L$3</f>
        <v>-11.390793973920001</v>
      </c>
      <c r="K10" s="14">
        <f ca="1">'[5]7.6_FY-2024-25(P)'!K10*'7.7_FY-2024-25(P)_PJ'!$L$3</f>
        <v>39055.148140798337</v>
      </c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16" t="s">
        <v>19</v>
      </c>
      <c r="B11" s="6">
        <f ca="1">'[5]7.6_FY-2024-25(P)'!B11*'7.7_FY-2024-25(P)_PJ'!$L$3</f>
        <v>1100.0098591852764</v>
      </c>
      <c r="C11" s="6">
        <f ca="1">'[5]7.6_FY-2024-25(P)'!C11*'7.7_FY-2024-25(P)_PJ'!$L$3</f>
        <v>0.19608291591601576</v>
      </c>
      <c r="D11" s="6">
        <f ca="1">'[5]7.6_FY-2024-25(P)'!D11*'7.7_FY-2024-25(P)_PJ'!$L$3</f>
        <v>1042.9759639300851</v>
      </c>
      <c r="E11" s="6">
        <f ca="1">'[5]7.6_FY-2024-25(P)'!E11*'7.7_FY-2024-25(P)_PJ'!$L$3</f>
        <v>-1309.996559867493</v>
      </c>
      <c r="F11" s="6">
        <f ca="1">'[5]7.6_FY-2024-25(P)'!F11*'7.7_FY-2024-25(P)_PJ'!$L$3</f>
        <v>210.35266969620622</v>
      </c>
      <c r="G11" s="6">
        <f>'[5]7.6_FY-2024-25(P)'!G11*'7.7_FY-2024-25(P)_PJ'!$L$3</f>
        <v>0</v>
      </c>
      <c r="H11" s="6">
        <f>'[5]7.6_FY-2024-25(P)'!H11*'7.7_FY-2024-25(P)_PJ'!$L$3</f>
        <v>-1.2197091336929589E-14</v>
      </c>
      <c r="I11" s="6">
        <f>'[5]7.6_FY-2024-25(P)'!I11*'7.7_FY-2024-25(P)_PJ'!$L$3</f>
        <v>2.8559043130371718E-14</v>
      </c>
      <c r="J11" s="6">
        <f>'[5]7.6_FY-2024-25(P)'!J11*'7.7_FY-2024-25(P)_PJ'!$L$3</f>
        <v>-67.27261559586232</v>
      </c>
      <c r="K11" s="7">
        <f ca="1">'[5]7.6_FY-2024-25(P)'!K11*'7.7_FY-2024-25(P)_PJ'!$L$3</f>
        <v>976.2654002641284</v>
      </c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x14ac:dyDescent="0.25">
      <c r="A12" s="9" t="s">
        <v>20</v>
      </c>
      <c r="B12" s="6">
        <f ca="1">'[5]7.6_FY-2024-25(P)'!B12*'7.7_FY-2024-25(P)_PJ'!$L$3</f>
        <v>-16582.265178796861</v>
      </c>
      <c r="C12" s="6">
        <f ca="1">'[5]7.6_FY-2024-25(P)'!C12*'7.7_FY-2024-25(P)_PJ'!$L$3</f>
        <v>-340.07375849400006</v>
      </c>
      <c r="D12" s="6">
        <f ca="1">'[5]7.6_FY-2024-25(P)'!D12*'7.7_FY-2024-25(P)_PJ'!$L$3</f>
        <v>0</v>
      </c>
      <c r="E12" s="6">
        <f ca="1">'[5]7.6_FY-2024-25(P)'!E12*'7.7_FY-2024-25(P)_PJ'!$L$3</f>
        <v>-92.288293585998289</v>
      </c>
      <c r="F12" s="6">
        <f ca="1">'[5]7.6_FY-2024-25(P)'!F12*'7.7_FY-2024-25(P)_PJ'!$L$3</f>
        <v>-344.35888450131904</v>
      </c>
      <c r="G12" s="6">
        <f>'[5]7.6_FY-2024-25(P)'!G12*'7.7_FY-2024-25(P)_PJ'!$L$3</f>
        <v>-618.44762781163638</v>
      </c>
      <c r="H12" s="6">
        <f>'[5]7.6_FY-2024-25(P)'!H12*'7.7_FY-2024-25(P)_PJ'!$L$3</f>
        <v>-535.17864281903996</v>
      </c>
      <c r="I12" s="6">
        <f>'[5]7.6_FY-2024-25(P)'!I12*'7.7_FY-2024-25(P)_PJ'!$L$3</f>
        <v>-918.19832995512002</v>
      </c>
      <c r="J12" s="6">
        <f>'[5]7.6_FY-2024-25(P)'!J12*'7.7_FY-2024-25(P)_PJ'!$L$3</f>
        <v>6568.3513024581598</v>
      </c>
      <c r="K12" s="7">
        <f ca="1">'[5]7.6_FY-2024-25(P)'!K12*'7.7_FY-2024-25(P)_PJ'!$L$3</f>
        <v>-12862.459413505814</v>
      </c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x14ac:dyDescent="0.25">
      <c r="A13" s="9" t="s">
        <v>21</v>
      </c>
      <c r="B13" s="6">
        <f ca="1">'[5]7.6_FY-2024-25(P)'!B13*'7.7_FY-2024-25(P)_PJ'!$L$3</f>
        <v>0</v>
      </c>
      <c r="C13" s="6">
        <f ca="1">'[5]7.6_FY-2024-25(P)'!C13*'7.7_FY-2024-25(P)_PJ'!$L$3</f>
        <v>0</v>
      </c>
      <c r="D13" s="6">
        <f ca="1">'[5]7.6_FY-2024-25(P)'!D13*'7.7_FY-2024-25(P)_PJ'!$L$3</f>
        <v>0</v>
      </c>
      <c r="E13" s="6">
        <f ca="1">'[5]7.6_FY-2024-25(P)'!E13*'7.7_FY-2024-25(P)_PJ'!$L$3</f>
        <v>0</v>
      </c>
      <c r="F13" s="6">
        <f ca="1">'[5]7.6_FY-2024-25(P)'!F13*'7.7_FY-2024-25(P)_PJ'!$L$3</f>
        <v>0</v>
      </c>
      <c r="G13" s="6">
        <f>'[5]7.6_FY-2024-25(P)'!G13*'7.7_FY-2024-25(P)_PJ'!$L$3</f>
        <v>0</v>
      </c>
      <c r="H13" s="6">
        <f>'[5]7.6_FY-2024-25(P)'!H13*'7.7_FY-2024-25(P)_PJ'!$L$3</f>
        <v>-1.3682462400000002</v>
      </c>
      <c r="I13" s="6">
        <f>'[5]7.6_FY-2024-25(P)'!I13*'7.7_FY-2024-25(P)_PJ'!$L$3</f>
        <v>-46.088294400000002</v>
      </c>
      <c r="J13" s="6">
        <f>'[5]7.6_FY-2024-25(P)'!J13*'7.7_FY-2024-25(P)_PJ'!$L$3</f>
        <v>846.50514350399999</v>
      </c>
      <c r="K13" s="7">
        <f ca="1">'[5]7.6_FY-2024-25(P)'!K13*'7.7_FY-2024-25(P)_PJ'!$L$3</f>
        <v>799.04860286400003</v>
      </c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x14ac:dyDescent="0.25">
      <c r="A14" s="9" t="s">
        <v>22</v>
      </c>
      <c r="B14" s="6">
        <f ca="1">'[5]7.6_FY-2024-25(P)'!B14*'7.7_FY-2024-25(P)_PJ'!$L$3</f>
        <v>0</v>
      </c>
      <c r="C14" s="6">
        <f>'[5]7.6_FY-2024-25(P)'!C14*'7.7_FY-2024-25(P)_PJ'!$L$3</f>
        <v>0</v>
      </c>
      <c r="D14" s="6">
        <f ca="1">'[5]7.6_FY-2024-25(P)'!D14*'7.7_FY-2024-25(P)_PJ'!$L$3</f>
        <v>-11493.695641880011</v>
      </c>
      <c r="E14" s="6">
        <f ca="1">'[5]7.6_FY-2024-25(P)'!E14*'7.7_FY-2024-25(P)_PJ'!$L$3</f>
        <v>12144.940083528645</v>
      </c>
      <c r="F14" s="6">
        <f ca="1">'[5]7.6_FY-2024-25(P)'!F14*'7.7_FY-2024-25(P)_PJ'!$L$3</f>
        <v>0</v>
      </c>
      <c r="G14" s="6">
        <f>'[5]7.6_FY-2024-25(P)'!G14*'7.7_FY-2024-25(P)_PJ'!$L$3</f>
        <v>0</v>
      </c>
      <c r="H14" s="6">
        <f>'[5]7.6_FY-2024-25(P)'!H14*'7.7_FY-2024-25(P)_PJ'!$L$3</f>
        <v>0</v>
      </c>
      <c r="I14" s="6">
        <f>'[5]7.6_FY-2024-25(P)'!I14*'7.7_FY-2024-25(P)_PJ'!$L$3</f>
        <v>0</v>
      </c>
      <c r="J14" s="6">
        <f>'[5]7.6_FY-2024-25(P)'!J14*'7.7_FY-2024-25(P)_PJ'!$L$3</f>
        <v>0</v>
      </c>
      <c r="K14" s="7">
        <f ca="1">'[5]7.6_FY-2024-25(P)'!K14*'7.7_FY-2024-25(P)_PJ'!$L$3</f>
        <v>651.24444164863405</v>
      </c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x14ac:dyDescent="0.25">
      <c r="A15" s="17" t="s">
        <v>23</v>
      </c>
      <c r="B15" s="6">
        <f ca="1">'[5]7.6_FY-2024-25(P)'!B15*'7.7_FY-2024-25(P)_PJ'!$L$3</f>
        <v>0</v>
      </c>
      <c r="C15" s="6">
        <f>'[5]7.6_FY-2024-25(P)'!C15*'7.7_FY-2024-25(P)_PJ'!$L$3</f>
        <v>0</v>
      </c>
      <c r="D15" s="6">
        <f ca="1">'[5]7.6_FY-2024-25(P)'!D15*'7.7_FY-2024-25(P)_PJ'!$L$3</f>
        <v>0</v>
      </c>
      <c r="E15" s="6">
        <f ca="1">'[5]7.6_FY-2024-25(P)'!E15*'7.7_FY-2024-25(P)_PJ'!$L$3</f>
        <v>0</v>
      </c>
      <c r="F15" s="6">
        <f ca="1">'[5]7.6_FY-2024-25(P)'!F15*'7.7_FY-2024-25(P)_PJ'!$L$3</f>
        <v>-441.88775442103099</v>
      </c>
      <c r="G15" s="6">
        <f>'[5]7.6_FY-2024-25(P)'!G15*'7.7_FY-2024-25(P)_PJ'!$L$3</f>
        <v>0</v>
      </c>
      <c r="H15" s="6">
        <f>'[5]7.6_FY-2024-25(P)'!H15*'7.7_FY-2024-25(P)_PJ'!$L$3</f>
        <v>0</v>
      </c>
      <c r="I15" s="6">
        <f>'[5]7.6_FY-2024-25(P)'!I15*'7.7_FY-2024-25(P)_PJ'!$L$3</f>
        <v>0</v>
      </c>
      <c r="J15" s="6">
        <f>'[5]7.6_FY-2024-25(P)'!J15*'7.7_FY-2024-25(P)_PJ'!$L$3</f>
        <v>-403.95669911999994</v>
      </c>
      <c r="K15" s="7">
        <f ca="1">'[5]7.6_FY-2024-25(P)'!K15*'7.7_FY-2024-25(P)_PJ'!$L$3</f>
        <v>-845.84445354103093</v>
      </c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x14ac:dyDescent="0.25">
      <c r="A16" s="18" t="s">
        <v>24</v>
      </c>
      <c r="B16" s="6">
        <f ca="1">'[5]7.6_FY-2024-25(P)'!B16*'7.7_FY-2024-25(P)_PJ'!$L$3</f>
        <v>0</v>
      </c>
      <c r="C16" s="6">
        <f>'[5]7.6_FY-2024-25(P)'!C16*'7.7_FY-2024-25(P)_PJ'!$L$3</f>
        <v>0</v>
      </c>
      <c r="D16" s="6">
        <f ca="1">'[5]7.6_FY-2024-25(P)'!D16*'7.7_FY-2024-25(P)_PJ'!$L$3</f>
        <v>-1184.8295734118399</v>
      </c>
      <c r="E16" s="6">
        <f ca="1">'[5]7.6_FY-2024-25(P)'!E16*'7.7_FY-2024-25(P)_PJ'!$L$3</f>
        <v>0</v>
      </c>
      <c r="F16" s="6">
        <f ca="1">'[5]7.6_FY-2024-25(P)'!F16*'7.7_FY-2024-25(P)_PJ'!$L$3</f>
        <v>-20.120234633598621</v>
      </c>
      <c r="G16" s="6">
        <f>'[5]7.6_FY-2024-25(P)'!G16*'7.7_FY-2024-25(P)_PJ'!$L$3</f>
        <v>0</v>
      </c>
      <c r="H16" s="6">
        <f>'[5]7.6_FY-2024-25(P)'!H16*'7.7_FY-2024-25(P)_PJ'!$L$3</f>
        <v>0</v>
      </c>
      <c r="I16" s="6">
        <f>'[5]7.6_FY-2024-25(P)'!I16*'7.7_FY-2024-25(P)_PJ'!$L$3</f>
        <v>0</v>
      </c>
      <c r="J16" s="6">
        <f>'[5]7.6_FY-2024-25(P)'!J16*'7.7_FY-2024-25(P)_PJ'!$L$3</f>
        <v>-1088.4963060741597</v>
      </c>
      <c r="K16" s="7">
        <f ca="1">'[5]7.6_FY-2024-25(P)'!K16*'7.7_FY-2024-25(P)_PJ'!$L$3</f>
        <v>-2293.4461141195984</v>
      </c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x14ac:dyDescent="0.25">
      <c r="A17" s="12" t="s">
        <v>25</v>
      </c>
      <c r="B17" s="19">
        <f ca="1">'[5]7.6_FY-2024-25(P)'!B17*'7.7_FY-2024-25(P)_PJ'!$L$3</f>
        <v>7216.7475996780859</v>
      </c>
      <c r="C17" s="19">
        <f ca="1">'[5]7.6_FY-2024-25(P)'!C17*'7.7_FY-2024-25(P)_PJ'!$L$3</f>
        <v>85.458655799999988</v>
      </c>
      <c r="D17" s="19">
        <f ca="1">'[5]7.6_FY-2024-25(P)'!D17*'7.7_FY-2024-25(P)_PJ'!$L$3</f>
        <v>0</v>
      </c>
      <c r="E17" s="19">
        <f ca="1">'[5]7.6_FY-2024-25(P)'!E17*'7.7_FY-2024-25(P)_PJ'!$L$3</f>
        <v>10148.212290136</v>
      </c>
      <c r="F17" s="19">
        <f ca="1">'[5]7.6_FY-2024-25(P)'!F17*'7.7_FY-2024-25(P)_PJ'!$L$3</f>
        <v>2185.7980275963519</v>
      </c>
      <c r="G17" s="19">
        <f>'[5]7.6_FY-2024-25(P)'!G17*'7.7_FY-2024-25(P)_PJ'!$L$3</f>
        <v>0</v>
      </c>
      <c r="H17" s="19">
        <f>'[5]7.6_FY-2024-25(P)'!H17*'7.7_FY-2024-25(P)_PJ'!$L$3</f>
        <v>0</v>
      </c>
      <c r="I17" s="19">
        <f>'[5]7.6_FY-2024-25(P)'!I17*'7.7_FY-2024-25(P)_PJ'!$L$3</f>
        <v>0</v>
      </c>
      <c r="J17" s="19">
        <f>'[5]7.6_FY-2024-25(P)'!J17*'7.7_FY-2024-25(P)_PJ'!$L$3</f>
        <v>5843.7400311982174</v>
      </c>
      <c r="K17" s="20">
        <f ca="1">'[5]7.6_FY-2024-25(P)'!K17*'7.7_FY-2024-25(P)_PJ'!$L$3</f>
        <v>25479.956604408653</v>
      </c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x14ac:dyDescent="0.25">
      <c r="A18" s="12" t="s">
        <v>26</v>
      </c>
      <c r="B18" s="19">
        <f ca="1">'[5]7.6_FY-2024-25(P)'!B18*'7.7_FY-2024-25(P)_PJ'!$L$3</f>
        <v>7216.5868617302749</v>
      </c>
      <c r="C18" s="19">
        <f ca="1">'[5]7.6_FY-2024-25(P)'!C18*'7.7_FY-2024-25(P)_PJ'!$L$3</f>
        <v>85.458655799999988</v>
      </c>
      <c r="D18" s="19">
        <f ca="1">'[5]7.6_FY-2024-25(P)'!D18*'7.7_FY-2024-25(P)_PJ'!$L$3</f>
        <v>0</v>
      </c>
      <c r="E18" s="19">
        <f ca="1">'[5]7.6_FY-2024-25(P)'!E18*'7.7_FY-2024-25(P)_PJ'!$L$3</f>
        <v>2337.8082279113842</v>
      </c>
      <c r="F18" s="19">
        <f ca="1">'[5]7.6_FY-2024-25(P)'!F18*'7.7_FY-2024-25(P)_PJ'!$L$3</f>
        <v>108.5351221428956</v>
      </c>
      <c r="G18" s="19">
        <f>'[5]7.6_FY-2024-25(P)'!G18*'7.7_FY-2024-25(P)_PJ'!$L$3</f>
        <v>0</v>
      </c>
      <c r="H18" s="19">
        <f>'[5]7.6_FY-2024-25(P)'!H18*'7.7_FY-2024-25(P)_PJ'!$L$3</f>
        <v>0</v>
      </c>
      <c r="I18" s="19">
        <f>'[5]7.6_FY-2024-25(P)'!I18*'7.7_FY-2024-25(P)_PJ'!$L$3</f>
        <v>0</v>
      </c>
      <c r="J18" s="19">
        <f>'[5]7.6_FY-2024-25(P)'!J18*'7.7_FY-2024-25(P)_PJ'!$L$3</f>
        <v>2360.4471125284867</v>
      </c>
      <c r="K18" s="20">
        <f ca="1">'[5]7.6_FY-2024-25(P)'!K18*'7.7_FY-2024-25(P)_PJ'!$L$3</f>
        <v>12108.835980113041</v>
      </c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x14ac:dyDescent="0.25">
      <c r="A19" s="16" t="s">
        <v>27</v>
      </c>
      <c r="B19" s="6">
        <f ca="1">'[5]7.6_FY-2024-25(P)'!B19*'7.7_FY-2024-25(P)_PJ'!$L$3</f>
        <v>2017.1531555608631</v>
      </c>
      <c r="C19" s="6">
        <f ca="1">'[5]7.6_FY-2024-25(P)'!C19*'7.7_FY-2024-25(P)_PJ'!$L$3</f>
        <v>0.29592600000000002</v>
      </c>
      <c r="D19" s="6">
        <f ca="1">'[5]7.6_FY-2024-25(P)'!D19*'7.7_FY-2024-25(P)_PJ'!$L$3</f>
        <v>0</v>
      </c>
      <c r="E19" s="6">
        <f ca="1">'[5]7.6_FY-2024-25(P)'!E19*'7.7_FY-2024-25(P)_PJ'!$L$3</f>
        <v>28.34511643772089</v>
      </c>
      <c r="F19" s="6">
        <f ca="1">'[5]7.6_FY-2024-25(P)'!F19*'7.7_FY-2024-25(P)_PJ'!$L$3</f>
        <v>0</v>
      </c>
      <c r="G19" s="6">
        <f>'[5]7.6_FY-2024-25(P)'!G19*'7.7_FY-2024-25(P)_PJ'!$L$3</f>
        <v>0</v>
      </c>
      <c r="H19" s="6">
        <f>'[5]7.6_FY-2024-25(P)'!H19*'7.7_FY-2024-25(P)_PJ'!$L$3</f>
        <v>0</v>
      </c>
      <c r="I19" s="6">
        <f>'[5]7.6_FY-2024-25(P)'!I19*'7.7_FY-2024-25(P)_PJ'!$L$3</f>
        <v>0</v>
      </c>
      <c r="J19" s="6">
        <f>'[5]7.6_FY-2024-25(P)'!J19*'7.7_FY-2024-25(P)_PJ'!$L$3</f>
        <v>639.42288950664317</v>
      </c>
      <c r="K19" s="7">
        <f ca="1">'[5]7.6_FY-2024-25(P)'!K19*'7.7_FY-2024-25(P)_PJ'!$L$3</f>
        <v>2685.217087505227</v>
      </c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x14ac:dyDescent="0.25">
      <c r="A20" s="9" t="s">
        <v>28</v>
      </c>
      <c r="B20" s="6">
        <f ca="1">'[5]7.6_FY-2024-25(P)'!B20*'7.7_FY-2024-25(P)_PJ'!$L$3</f>
        <v>748.68556903687158</v>
      </c>
      <c r="C20" s="6">
        <f ca="1">'[5]7.6_FY-2024-25(P)'!C20*'7.7_FY-2024-25(P)_PJ'!$L$3</f>
        <v>5.9853420000000002</v>
      </c>
      <c r="D20" s="6">
        <f ca="1">'[5]7.6_FY-2024-25(P)'!D20*'7.7_FY-2024-25(P)_PJ'!$L$3</f>
        <v>0</v>
      </c>
      <c r="E20" s="6">
        <f ca="1">'[5]7.6_FY-2024-25(P)'!E20*'7.7_FY-2024-25(P)_PJ'!$L$3</f>
        <v>550.04023121830812</v>
      </c>
      <c r="F20" s="6">
        <f ca="1">'[5]7.6_FY-2024-25(P)'!F20*'7.7_FY-2024-25(P)_PJ'!$L$3</f>
        <v>0</v>
      </c>
      <c r="G20" s="6">
        <f>'[5]7.6_FY-2024-25(P)'!G20*'7.7_FY-2024-25(P)_PJ'!$L$3</f>
        <v>0</v>
      </c>
      <c r="H20" s="6">
        <f>'[5]7.6_FY-2024-25(P)'!H20*'7.7_FY-2024-25(P)_PJ'!$L$3</f>
        <v>0</v>
      </c>
      <c r="I20" s="6">
        <f>'[5]7.6_FY-2024-25(P)'!I20*'7.7_FY-2024-25(P)_PJ'!$L$3</f>
        <v>0</v>
      </c>
      <c r="J20" s="6">
        <f>'[5]7.6_FY-2024-25(P)'!J20*'7.7_FY-2024-25(P)_PJ'!$L$3</f>
        <v>361.34821398027742</v>
      </c>
      <c r="K20" s="7">
        <f ca="1">'[5]7.6_FY-2024-25(P)'!K20*'7.7_FY-2024-25(P)_PJ'!$L$3</f>
        <v>1666.0593562354572</v>
      </c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x14ac:dyDescent="0.25">
      <c r="A21" s="9" t="s">
        <v>29</v>
      </c>
      <c r="B21" s="6">
        <f ca="1">'[5]7.6_FY-2024-25(P)'!B21*'7.7_FY-2024-25(P)_PJ'!$L$3</f>
        <v>1760.5237602907721</v>
      </c>
      <c r="C21" s="6">
        <f ca="1">'[5]7.6_FY-2024-25(P)'!C21*'7.7_FY-2024-25(P)_PJ'!$L$3</f>
        <v>0</v>
      </c>
      <c r="D21" s="6">
        <f ca="1">'[5]7.6_FY-2024-25(P)'!D21*'7.7_FY-2024-25(P)_PJ'!$L$3</f>
        <v>0</v>
      </c>
      <c r="E21" s="6">
        <f ca="1">'[5]7.6_FY-2024-25(P)'!E21*'7.7_FY-2024-25(P)_PJ'!$L$3</f>
        <v>21.025759249202569</v>
      </c>
      <c r="F21" s="6">
        <f ca="1">'[5]7.6_FY-2024-25(P)'!F21*'7.7_FY-2024-25(P)_PJ'!$L$3</f>
        <v>0</v>
      </c>
      <c r="G21" s="6">
        <f>'[5]7.6_FY-2024-25(P)'!G21*'7.7_FY-2024-25(P)_PJ'!$L$3</f>
        <v>0</v>
      </c>
      <c r="H21" s="6">
        <f>'[5]7.6_FY-2024-25(P)'!H21*'7.7_FY-2024-25(P)_PJ'!$L$3</f>
        <v>0</v>
      </c>
      <c r="I21" s="6">
        <f>'[5]7.6_FY-2024-25(P)'!I21*'7.7_FY-2024-25(P)_PJ'!$L$3</f>
        <v>0</v>
      </c>
      <c r="J21" s="6">
        <f>'[5]7.6_FY-2024-25(P)'!J21*'7.7_FY-2024-25(P)_PJ'!$L$3</f>
        <v>139.31311725672609</v>
      </c>
      <c r="K21" s="7">
        <f ca="1">'[5]7.6_FY-2024-25(P)'!K21*'7.7_FY-2024-25(P)_PJ'!$L$3</f>
        <v>1920.8626367967008</v>
      </c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x14ac:dyDescent="0.25">
      <c r="A22" s="9" t="s">
        <v>30</v>
      </c>
      <c r="B22" s="6">
        <f ca="1">'[5]7.6_FY-2024-25(P)'!B22*'7.7_FY-2024-25(P)_PJ'!$L$3</f>
        <v>1549.5548966683123</v>
      </c>
      <c r="C22" s="6">
        <f ca="1">'[5]7.6_FY-2024-25(P)'!C22*'7.7_FY-2024-25(P)_PJ'!$L$3</f>
        <v>5.1357480000000004</v>
      </c>
      <c r="D22" s="6">
        <f ca="1">'[5]7.6_FY-2024-25(P)'!D22*'7.7_FY-2024-25(P)_PJ'!$L$3</f>
        <v>0</v>
      </c>
      <c r="E22" s="6">
        <f ca="1">'[5]7.6_FY-2024-25(P)'!E22*'7.7_FY-2024-25(P)_PJ'!$L$3</f>
        <v>24.80799473385245</v>
      </c>
      <c r="F22" s="6">
        <f ca="1">'[5]7.6_FY-2024-25(P)'!F22*'7.7_FY-2024-25(P)_PJ'!$L$3</f>
        <v>0</v>
      </c>
      <c r="G22" s="6">
        <f>'[5]7.6_FY-2024-25(P)'!G22*'7.7_FY-2024-25(P)_PJ'!$L$3</f>
        <v>0</v>
      </c>
      <c r="H22" s="6">
        <f>'[5]7.6_FY-2024-25(P)'!H22*'7.7_FY-2024-25(P)_PJ'!$L$3</f>
        <v>0</v>
      </c>
      <c r="I22" s="6">
        <f>'[5]7.6_FY-2024-25(P)'!I22*'7.7_FY-2024-25(P)_PJ'!$L$3</f>
        <v>0</v>
      </c>
      <c r="J22" s="6">
        <f>'[5]7.6_FY-2024-25(P)'!J22*'7.7_FY-2024-25(P)_PJ'!$L$3</f>
        <v>222.78053460593057</v>
      </c>
      <c r="K22" s="7">
        <f ca="1">'[5]7.6_FY-2024-25(P)'!K22*'7.7_FY-2024-25(P)_PJ'!$L$3</f>
        <v>1802.279174008095</v>
      </c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x14ac:dyDescent="0.25">
      <c r="A23" s="9" t="s">
        <v>31</v>
      </c>
      <c r="B23" s="6">
        <f ca="1">'[5]7.6_FY-2024-25(P)'!B23*'7.7_FY-2024-25(P)_PJ'!$L$3</f>
        <v>1.4686564870894192</v>
      </c>
      <c r="C23" s="6">
        <f ca="1">'[5]7.6_FY-2024-25(P)'!C23*'7.7_FY-2024-25(P)_PJ'!$L$3</f>
        <v>0</v>
      </c>
      <c r="D23" s="6">
        <f ca="1">'[5]7.6_FY-2024-25(P)'!D23*'7.7_FY-2024-25(P)_PJ'!$L$3</f>
        <v>0</v>
      </c>
      <c r="E23" s="6">
        <f ca="1">'[5]7.6_FY-2024-25(P)'!E23*'7.7_FY-2024-25(P)_PJ'!$L$3</f>
        <v>0</v>
      </c>
      <c r="F23" s="6">
        <f ca="1">'[5]7.6_FY-2024-25(P)'!F23*'7.7_FY-2024-25(P)_PJ'!$L$3</f>
        <v>0</v>
      </c>
      <c r="G23" s="6">
        <f>'[5]7.6_FY-2024-25(P)'!G23*'7.7_FY-2024-25(P)_PJ'!$L$3</f>
        <v>0</v>
      </c>
      <c r="H23" s="6">
        <f>'[5]7.6_FY-2024-25(P)'!H23*'7.7_FY-2024-25(P)_PJ'!$L$3</f>
        <v>0</v>
      </c>
      <c r="I23" s="6">
        <f>'[5]7.6_FY-2024-25(P)'!I23*'7.7_FY-2024-25(P)_PJ'!$L$3</f>
        <v>0</v>
      </c>
      <c r="J23" s="6">
        <f>'[5]7.6_FY-2024-25(P)'!J23*'7.7_FY-2024-25(P)_PJ'!$L$3</f>
        <v>110.81232579457249</v>
      </c>
      <c r="K23" s="7">
        <f ca="1">'[5]7.6_FY-2024-25(P)'!K23*'7.7_FY-2024-25(P)_PJ'!$L$3</f>
        <v>112.28098228166191</v>
      </c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x14ac:dyDescent="0.25">
      <c r="A24" s="9" t="s">
        <v>32</v>
      </c>
      <c r="B24" s="6">
        <f ca="1">'[5]7.6_FY-2024-25(P)'!B24*'7.7_FY-2024-25(P)_PJ'!$L$3</f>
        <v>12.834728763428256</v>
      </c>
      <c r="C24" s="6">
        <f ca="1">'[5]7.6_FY-2024-25(P)'!C24*'7.7_FY-2024-25(P)_PJ'!$L$3</f>
        <v>0</v>
      </c>
      <c r="D24" s="6">
        <f ca="1">'[5]7.6_FY-2024-25(P)'!D24*'7.7_FY-2024-25(P)_PJ'!$L$3</f>
        <v>0</v>
      </c>
      <c r="E24" s="6">
        <f ca="1">'[5]7.6_FY-2024-25(P)'!E24*'7.7_FY-2024-25(P)_PJ'!$L$3</f>
        <v>6.0327807799092295</v>
      </c>
      <c r="F24" s="6">
        <f ca="1">'[5]7.6_FY-2024-25(P)'!F24*'7.7_FY-2024-25(P)_PJ'!$L$3</f>
        <v>0</v>
      </c>
      <c r="G24" s="6">
        <f>'[5]7.6_FY-2024-25(P)'!G24*'7.7_FY-2024-25(P)_PJ'!$L$3</f>
        <v>0</v>
      </c>
      <c r="H24" s="6">
        <f>'[5]7.6_FY-2024-25(P)'!H24*'7.7_FY-2024-25(P)_PJ'!$L$3</f>
        <v>0</v>
      </c>
      <c r="I24" s="6">
        <f>'[5]7.6_FY-2024-25(P)'!I24*'7.7_FY-2024-25(P)_PJ'!$L$3</f>
        <v>0</v>
      </c>
      <c r="J24" s="6">
        <f>'[5]7.6_FY-2024-25(P)'!J24*'7.7_FY-2024-25(P)_PJ'!$L$3</f>
        <v>164.69726017587192</v>
      </c>
      <c r="K24" s="7">
        <f ca="1">'[5]7.6_FY-2024-25(P)'!K24*'7.7_FY-2024-25(P)_PJ'!$L$3</f>
        <v>183.56476971920941</v>
      </c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x14ac:dyDescent="0.25">
      <c r="A25" s="9" t="s">
        <v>33</v>
      </c>
      <c r="B25" s="6">
        <f ca="1">'[5]7.6_FY-2024-25(P)'!B25*'7.7_FY-2024-25(P)_PJ'!$L$3</f>
        <v>1.8620644869125</v>
      </c>
      <c r="C25" s="6">
        <f ca="1">'[5]7.6_FY-2024-25(P)'!C25*'7.7_FY-2024-25(P)_PJ'!$L$3</f>
        <v>0</v>
      </c>
      <c r="D25" s="6">
        <f ca="1">'[5]7.6_FY-2024-25(P)'!D25*'7.7_FY-2024-25(P)_PJ'!$L$3</f>
        <v>0</v>
      </c>
      <c r="E25" s="6">
        <f ca="1">'[5]7.6_FY-2024-25(P)'!E25*'7.7_FY-2024-25(P)_PJ'!$L$3</f>
        <v>72.070120306149263</v>
      </c>
      <c r="F25" s="6">
        <f ca="1">'[5]7.6_FY-2024-25(P)'!F25*'7.7_FY-2024-25(P)_PJ'!$L$3</f>
        <v>0</v>
      </c>
      <c r="G25" s="6">
        <f>'[5]7.6_FY-2024-25(P)'!G25*'7.7_FY-2024-25(P)_PJ'!$L$3</f>
        <v>0</v>
      </c>
      <c r="H25" s="6">
        <f>'[5]7.6_FY-2024-25(P)'!H25*'7.7_FY-2024-25(P)_PJ'!$L$3</f>
        <v>0</v>
      </c>
      <c r="I25" s="6">
        <f>'[5]7.6_FY-2024-25(P)'!I25*'7.7_FY-2024-25(P)_PJ'!$L$3</f>
        <v>0</v>
      </c>
      <c r="J25" s="6">
        <f>'[5]7.6_FY-2024-25(P)'!J25*'7.7_FY-2024-25(P)_PJ'!$L$3</f>
        <v>0.64032553392837899</v>
      </c>
      <c r="K25" s="7">
        <f ca="1">'[5]7.6_FY-2024-25(P)'!K25*'7.7_FY-2024-25(P)_PJ'!$L$3</f>
        <v>74.572510326990155</v>
      </c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x14ac:dyDescent="0.25">
      <c r="A26" s="9" t="s">
        <v>34</v>
      </c>
      <c r="B26" s="6">
        <f ca="1">'[5]7.6_FY-2024-25(P)'!B26*'7.7_FY-2024-25(P)_PJ'!$L$3</f>
        <v>246.05357442987969</v>
      </c>
      <c r="C26" s="6">
        <f ca="1">'[5]7.6_FY-2024-25(P)'!C26*'7.7_FY-2024-25(P)_PJ'!$L$3</f>
        <v>0</v>
      </c>
      <c r="D26" s="6">
        <f ca="1">'[5]7.6_FY-2024-25(P)'!D26*'7.7_FY-2024-25(P)_PJ'!$L$3</f>
        <v>0</v>
      </c>
      <c r="E26" s="6">
        <f ca="1">'[5]7.6_FY-2024-25(P)'!E26*'7.7_FY-2024-25(P)_PJ'!$L$3</f>
        <v>0</v>
      </c>
      <c r="F26" s="6">
        <f ca="1">'[5]7.6_FY-2024-25(P)'!F26*'7.7_FY-2024-25(P)_PJ'!$L$3</f>
        <v>0</v>
      </c>
      <c r="G26" s="6">
        <f>'[5]7.6_FY-2024-25(P)'!G26*'7.7_FY-2024-25(P)_PJ'!$L$3</f>
        <v>0</v>
      </c>
      <c r="H26" s="6">
        <f>'[5]7.6_FY-2024-25(P)'!H26*'7.7_FY-2024-25(P)_PJ'!$L$3</f>
        <v>0</v>
      </c>
      <c r="I26" s="6">
        <f>'[5]7.6_FY-2024-25(P)'!I26*'7.7_FY-2024-25(P)_PJ'!$L$3</f>
        <v>0</v>
      </c>
      <c r="J26" s="6">
        <f>'[5]7.6_FY-2024-25(P)'!J26*'7.7_FY-2024-25(P)_PJ'!$L$3</f>
        <v>215.35063488306903</v>
      </c>
      <c r="K26" s="7">
        <f ca="1">'[5]7.6_FY-2024-25(P)'!K26*'7.7_FY-2024-25(P)_PJ'!$L$3</f>
        <v>461.40420931294875</v>
      </c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x14ac:dyDescent="0.25">
      <c r="A27" s="17" t="s">
        <v>35</v>
      </c>
      <c r="B27" s="6">
        <f ca="1">'[5]7.6_FY-2024-25(P)'!B27*'7.7_FY-2024-25(P)_PJ'!$L$3</f>
        <v>331.24703808395293</v>
      </c>
      <c r="C27" s="6">
        <f ca="1">'[5]7.6_FY-2024-25(P)'!C27*'7.7_FY-2024-25(P)_PJ'!$L$3</f>
        <v>5.0880179999999999</v>
      </c>
      <c r="D27" s="6">
        <f ca="1">'[5]7.6_FY-2024-25(P)'!D27*'7.7_FY-2024-25(P)_PJ'!$L$3</f>
        <v>0</v>
      </c>
      <c r="E27" s="6">
        <f ca="1">'[5]7.6_FY-2024-25(P)'!E27*'7.7_FY-2024-25(P)_PJ'!$L$3</f>
        <v>0.5614245353934767</v>
      </c>
      <c r="F27" s="6">
        <f ca="1">'[5]7.6_FY-2024-25(P)'!F27*'7.7_FY-2024-25(P)_PJ'!$L$3</f>
        <v>0</v>
      </c>
      <c r="G27" s="6">
        <f>'[5]7.6_FY-2024-25(P)'!G27*'7.7_FY-2024-25(P)_PJ'!$L$3</f>
        <v>0</v>
      </c>
      <c r="H27" s="6">
        <f>'[5]7.6_FY-2024-25(P)'!H27*'7.7_FY-2024-25(P)_PJ'!$L$3</f>
        <v>0</v>
      </c>
      <c r="I27" s="6">
        <f>'[5]7.6_FY-2024-25(P)'!I27*'7.7_FY-2024-25(P)_PJ'!$L$3</f>
        <v>0</v>
      </c>
      <c r="J27" s="6">
        <f>'[5]7.6_FY-2024-25(P)'!J27*'7.7_FY-2024-25(P)_PJ'!$L$3</f>
        <v>62.972540708578961</v>
      </c>
      <c r="K27" s="7">
        <f ca="1">'[5]7.6_FY-2024-25(P)'!K27*'7.7_FY-2024-25(P)_PJ'!$L$3</f>
        <v>399.86902132792534</v>
      </c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5">
      <c r="A28" s="17" t="s">
        <v>36</v>
      </c>
      <c r="B28" s="6">
        <f ca="1">'[5]7.6_FY-2024-25(P)'!B28*'7.7_FY-2024-25(P)_PJ'!$L$3</f>
        <v>4.3572547578326777</v>
      </c>
      <c r="C28" s="6">
        <f ca="1">'[5]7.6_FY-2024-25(P)'!C28*'7.7_FY-2024-25(P)_PJ'!$L$3</f>
        <v>0</v>
      </c>
      <c r="D28" s="6">
        <f ca="1">'[5]7.6_FY-2024-25(P)'!D28*'7.7_FY-2024-25(P)_PJ'!$L$3</f>
        <v>0</v>
      </c>
      <c r="E28" s="6">
        <f ca="1">'[5]7.6_FY-2024-25(P)'!E28*'7.7_FY-2024-25(P)_PJ'!$L$3</f>
        <v>0</v>
      </c>
      <c r="F28" s="6">
        <f ca="1">'[5]7.6_FY-2024-25(P)'!F28*'7.7_FY-2024-25(P)_PJ'!$L$3</f>
        <v>0</v>
      </c>
      <c r="G28" s="6">
        <f>'[5]7.6_FY-2024-25(P)'!G28*'7.7_FY-2024-25(P)_PJ'!$L$3</f>
        <v>0</v>
      </c>
      <c r="H28" s="6">
        <f>'[5]7.6_FY-2024-25(P)'!H28*'7.7_FY-2024-25(P)_PJ'!$L$3</f>
        <v>0</v>
      </c>
      <c r="I28" s="6">
        <f>'[5]7.6_FY-2024-25(P)'!I28*'7.7_FY-2024-25(P)_PJ'!$L$3</f>
        <v>0</v>
      </c>
      <c r="J28" s="6">
        <f>'[5]7.6_FY-2024-25(P)'!J28*'7.7_FY-2024-25(P)_PJ'!$L$3</f>
        <v>10.066596529697717</v>
      </c>
      <c r="K28" s="7">
        <f ca="1">'[5]7.6_FY-2024-25(P)'!K28*'7.7_FY-2024-25(P)_PJ'!$L$3</f>
        <v>14.423851287530395</v>
      </c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5">
      <c r="A29" s="9" t="s">
        <v>37</v>
      </c>
      <c r="B29" s="6">
        <f ca="1">'[5]7.6_FY-2024-25(P)'!B29*'7.7_FY-2024-25(P)_PJ'!$L$3</f>
        <v>0</v>
      </c>
      <c r="C29" s="6">
        <f ca="1">'[5]7.6_FY-2024-25(P)'!C29*'7.7_FY-2024-25(P)_PJ'!$L$3</f>
        <v>0</v>
      </c>
      <c r="D29" s="6">
        <f ca="1">'[5]7.6_FY-2024-25(P)'!D29*'7.7_FY-2024-25(P)_PJ'!$L$3</f>
        <v>0</v>
      </c>
      <c r="E29" s="6">
        <f ca="1">'[5]7.6_FY-2024-25(P)'!E29*'7.7_FY-2024-25(P)_PJ'!$L$3</f>
        <v>22.204471650274581</v>
      </c>
      <c r="F29" s="6">
        <f ca="1">'[5]7.6_FY-2024-25(P)'!F29*'7.7_FY-2024-25(P)_PJ'!$L$3</f>
        <v>0</v>
      </c>
      <c r="G29" s="6">
        <f>'[5]7.6_FY-2024-25(P)'!G29*'7.7_FY-2024-25(P)_PJ'!$L$3</f>
        <v>0</v>
      </c>
      <c r="H29" s="6">
        <f>'[5]7.6_FY-2024-25(P)'!H29*'7.7_FY-2024-25(P)_PJ'!$L$3</f>
        <v>0</v>
      </c>
      <c r="I29" s="6">
        <f>'[5]7.6_FY-2024-25(P)'!I29*'7.7_FY-2024-25(P)_PJ'!$L$3</f>
        <v>0</v>
      </c>
      <c r="J29" s="6">
        <f>'[5]7.6_FY-2024-25(P)'!J29*'7.7_FY-2024-25(P)_PJ'!$L$3</f>
        <v>0</v>
      </c>
      <c r="K29" s="7">
        <f ca="1">'[5]7.6_FY-2024-25(P)'!K29*'7.7_FY-2024-25(P)_PJ'!$L$3</f>
        <v>22.204471650274581</v>
      </c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5">
      <c r="A30" s="9" t="s">
        <v>38</v>
      </c>
      <c r="B30" s="6">
        <f ca="1">'[5]7.6_FY-2024-25(P)'!B30*'7.7_FY-2024-25(P)_PJ'!$L$3</f>
        <v>415.53520422305894</v>
      </c>
      <c r="C30" s="6">
        <f ca="1">'[5]7.6_FY-2024-25(P)'!C30*'7.7_FY-2024-25(P)_PJ'!$L$3</f>
        <v>25.296900000000001</v>
      </c>
      <c r="D30" s="6">
        <f ca="1">'[5]7.6_FY-2024-25(P)'!D30*'7.7_FY-2024-25(P)_PJ'!$L$3</f>
        <v>0</v>
      </c>
      <c r="E30" s="6">
        <f ca="1">'[5]7.6_FY-2024-25(P)'!E30*'7.7_FY-2024-25(P)_PJ'!$L$3</f>
        <v>1.1378272211236349</v>
      </c>
      <c r="F30" s="6">
        <f ca="1">'[5]7.6_FY-2024-25(P)'!F30*'7.7_FY-2024-25(P)_PJ'!$L$3</f>
        <v>0</v>
      </c>
      <c r="G30" s="6">
        <f>'[5]7.6_FY-2024-25(P)'!G30*'7.7_FY-2024-25(P)_PJ'!$L$3</f>
        <v>0</v>
      </c>
      <c r="H30" s="6">
        <f>'[5]7.6_FY-2024-25(P)'!H30*'7.7_FY-2024-25(P)_PJ'!$L$3</f>
        <v>0</v>
      </c>
      <c r="I30" s="6">
        <f>'[5]7.6_FY-2024-25(P)'!I30*'7.7_FY-2024-25(P)_PJ'!$L$3</f>
        <v>0</v>
      </c>
      <c r="J30" s="6">
        <f>'[5]7.6_FY-2024-25(P)'!J30*'7.7_FY-2024-25(P)_PJ'!$L$3</f>
        <v>259.40936445858881</v>
      </c>
      <c r="K30" s="7">
        <f ca="1">'[5]7.6_FY-2024-25(P)'!K30*'7.7_FY-2024-25(P)_PJ'!$L$3</f>
        <v>701.37929590277145</v>
      </c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25">
      <c r="A31" s="22" t="s">
        <v>39</v>
      </c>
      <c r="B31" s="6">
        <f ca="1">'[5]7.6_FY-2024-25(P)'!B31*'7.7_FY-2024-25(P)_PJ'!$L$3</f>
        <v>127.3109589413004</v>
      </c>
      <c r="C31" s="6">
        <f ca="1">'[5]7.6_FY-2024-25(P)'!C31*'7.7_FY-2024-25(P)_PJ'!$L$3</f>
        <v>43.656721799999985</v>
      </c>
      <c r="D31" s="6">
        <f ca="1">'[5]7.6_FY-2024-25(P)'!D31*'7.7_FY-2024-25(P)_PJ'!$L$3</f>
        <v>0</v>
      </c>
      <c r="E31" s="6">
        <f ca="1">'[5]7.6_FY-2024-25(P)'!E31*'7.7_FY-2024-25(P)_PJ'!$L$3</f>
        <v>1611.5825017794496</v>
      </c>
      <c r="F31" s="6">
        <f ca="1">'[5]7.6_FY-2024-25(P)'!F31*'7.7_FY-2024-25(P)_PJ'!$L$3</f>
        <v>108.5351221428956</v>
      </c>
      <c r="G31" s="6">
        <f>'[5]7.6_FY-2024-25(P)'!G31*'7.7_FY-2024-25(P)_PJ'!$L$3</f>
        <v>0</v>
      </c>
      <c r="H31" s="6">
        <f>'[5]7.6_FY-2024-25(P)'!H31*'7.7_FY-2024-25(P)_PJ'!$L$3</f>
        <v>0</v>
      </c>
      <c r="I31" s="6">
        <f>'[5]7.6_FY-2024-25(P)'!I31*'7.7_FY-2024-25(P)_PJ'!$L$3</f>
        <v>0</v>
      </c>
      <c r="J31" s="6">
        <f>'[5]7.6_FY-2024-25(P)'!J31*'7.7_FY-2024-25(P)_PJ'!$L$3</f>
        <v>173.63330909460203</v>
      </c>
      <c r="K31" s="7">
        <f ca="1">'[5]7.6_FY-2024-25(P)'!K31*'7.7_FY-2024-25(P)_PJ'!$L$3</f>
        <v>2064.718613758248</v>
      </c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x14ac:dyDescent="0.25">
      <c r="A32" s="23" t="s">
        <v>40</v>
      </c>
      <c r="B32" s="19">
        <f ca="1">'[5]7.6_FY-2024-25(P)'!B32*'7.7_FY-2024-25(P)_PJ'!$L$3</f>
        <v>0</v>
      </c>
      <c r="C32" s="19">
        <f ca="1">'[5]7.6_FY-2024-25(P)'!C32*'7.7_FY-2024-25(P)_PJ'!$L$3</f>
        <v>0</v>
      </c>
      <c r="D32" s="19">
        <f ca="1">'[5]7.6_FY-2024-25(P)'!D32*'7.7_FY-2024-25(P)_PJ'!$L$3</f>
        <v>0</v>
      </c>
      <c r="E32" s="19">
        <f ca="1">'[5]7.6_FY-2024-25(P)'!E32*'7.7_FY-2024-25(P)_PJ'!$L$3</f>
        <v>5251.5253617405106</v>
      </c>
      <c r="F32" s="19">
        <f ca="1">'[5]7.6_FY-2024-25(P)'!F32*'7.7_FY-2024-25(P)_PJ'!$L$3</f>
        <v>659.13780554370067</v>
      </c>
      <c r="G32" s="19">
        <f>'[5]7.6_FY-2024-25(P)'!G32*'7.7_FY-2024-25(P)_PJ'!$L$3</f>
        <v>0</v>
      </c>
      <c r="H32" s="19">
        <f>'[5]7.6_FY-2024-25(P)'!H32*'7.7_FY-2024-25(P)_PJ'!$L$3</f>
        <v>0</v>
      </c>
      <c r="I32" s="19">
        <f>'[5]7.6_FY-2024-25(P)'!I32*'7.7_FY-2024-25(P)_PJ'!$L$3</f>
        <v>0</v>
      </c>
      <c r="J32" s="19">
        <f>'[5]7.6_FY-2024-25(P)'!J32*'7.7_FY-2024-25(P)_PJ'!$L$3</f>
        <v>124.22235599999999</v>
      </c>
      <c r="K32" s="20">
        <f ca="1">'[5]7.6_FY-2024-25(P)'!K32*'7.7_FY-2024-25(P)_PJ'!$L$3</f>
        <v>6034.8855232842116</v>
      </c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25">
      <c r="A33" s="24" t="s">
        <v>41</v>
      </c>
      <c r="B33" s="25">
        <f ca="1">'[5]7.6_FY-2024-25(P)'!B33*'7.7_FY-2024-25(P)_PJ'!$L$3</f>
        <v>0</v>
      </c>
      <c r="C33" s="25">
        <f ca="1">'[5]7.6_FY-2024-25(P)'!C33*'7.7_FY-2024-25(P)_PJ'!$L$3</f>
        <v>0</v>
      </c>
      <c r="D33" s="25">
        <f ca="1">'[5]7.6_FY-2024-25(P)'!D33*'7.7_FY-2024-25(P)_PJ'!$L$3</f>
        <v>0</v>
      </c>
      <c r="E33" s="25">
        <f ca="1">'[5]7.6_FY-2024-25(P)'!E33*'7.7_FY-2024-25(P)_PJ'!$L$3</f>
        <v>4601.7644616676771</v>
      </c>
      <c r="F33" s="25">
        <f ca="1">'[5]7.6_FY-2024-25(P)'!F33*'7.7_FY-2024-25(P)_PJ'!$L$3</f>
        <v>582.90630539578342</v>
      </c>
      <c r="G33" s="25">
        <f>'[5]7.6_FY-2024-25(P)'!G33*'7.7_FY-2024-25(P)_PJ'!$L$3</f>
        <v>0</v>
      </c>
      <c r="H33" s="25">
        <f>'[5]7.6_FY-2024-25(P)'!H33*'7.7_FY-2024-25(P)_PJ'!$L$3</f>
        <v>0</v>
      </c>
      <c r="I33" s="25">
        <f>'[5]7.6_FY-2024-25(P)'!I33*'7.7_FY-2024-25(P)_PJ'!$L$3</f>
        <v>0</v>
      </c>
      <c r="J33" s="25">
        <f>'[5]7.6_FY-2024-25(P)'!J33*'7.7_FY-2024-25(P)_PJ'!$L$3</f>
        <v>0</v>
      </c>
      <c r="K33" s="7">
        <f ca="1">'[5]7.6_FY-2024-25(P)'!K33*'7.7_FY-2024-25(P)_PJ'!$L$3</f>
        <v>5184.6707670634614</v>
      </c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x14ac:dyDescent="0.25">
      <c r="A34" s="26" t="s">
        <v>42</v>
      </c>
      <c r="B34" s="25">
        <f ca="1">'[5]7.6_FY-2024-25(P)'!B34*'7.7_FY-2024-25(P)_PJ'!$L$3</f>
        <v>0</v>
      </c>
      <c r="C34" s="25">
        <f ca="1">'[5]7.6_FY-2024-25(P)'!C34*'7.7_FY-2024-25(P)_PJ'!$L$3</f>
        <v>0</v>
      </c>
      <c r="D34" s="25">
        <f ca="1">'[5]7.6_FY-2024-25(P)'!D34*'7.7_FY-2024-25(P)_PJ'!$L$3</f>
        <v>0</v>
      </c>
      <c r="E34" s="25">
        <f ca="1">'[5]7.6_FY-2024-25(P)'!E34*'7.7_FY-2024-25(P)_PJ'!$L$3</f>
        <v>400.75310631803973</v>
      </c>
      <c r="F34" s="25">
        <f ca="1">'[5]7.6_FY-2024-25(P)'!F34*'7.7_FY-2024-25(P)_PJ'!$L$3</f>
        <v>0</v>
      </c>
      <c r="G34" s="25">
        <f>'[5]7.6_FY-2024-25(P)'!G34*'7.7_FY-2024-25(P)_PJ'!$L$3</f>
        <v>0</v>
      </c>
      <c r="H34" s="25">
        <f>'[5]7.6_FY-2024-25(P)'!H34*'7.7_FY-2024-25(P)_PJ'!$L$3</f>
        <v>0</v>
      </c>
      <c r="I34" s="25">
        <f>'[5]7.6_FY-2024-25(P)'!I34*'7.7_FY-2024-25(P)_PJ'!$L$3</f>
        <v>0</v>
      </c>
      <c r="J34" s="25">
        <f>'[5]7.6_FY-2024-25(P)'!J34*'7.7_FY-2024-25(P)_PJ'!$L$3</f>
        <v>0</v>
      </c>
      <c r="K34" s="7">
        <f ca="1">'[5]7.6_FY-2024-25(P)'!K34*'7.7_FY-2024-25(P)_PJ'!$L$3</f>
        <v>400.75310631803973</v>
      </c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x14ac:dyDescent="0.25">
      <c r="A35" s="9" t="s">
        <v>43</v>
      </c>
      <c r="B35" s="25">
        <f ca="1">'[5]7.6_FY-2024-25(P)'!B35*'7.7_FY-2024-25(P)_PJ'!$L$3</f>
        <v>0</v>
      </c>
      <c r="C35" s="25">
        <f ca="1">'[5]7.6_FY-2024-25(P)'!C35*'7.7_FY-2024-25(P)_PJ'!$L$3</f>
        <v>0</v>
      </c>
      <c r="D35" s="25">
        <f ca="1">'[5]7.6_FY-2024-25(P)'!D35*'7.7_FY-2024-25(P)_PJ'!$L$3</f>
        <v>0</v>
      </c>
      <c r="E35" s="25">
        <f ca="1">'[5]7.6_FY-2024-25(P)'!E35*'7.7_FY-2024-25(P)_PJ'!$L$3</f>
        <v>125.4486073239454</v>
      </c>
      <c r="F35" s="25">
        <f ca="1">'[5]7.6_FY-2024-25(P)'!F35*'7.7_FY-2024-25(P)_PJ'!$L$3</f>
        <v>0</v>
      </c>
      <c r="G35" s="25">
        <f>'[5]7.6_FY-2024-25(P)'!G35*'7.7_FY-2024-25(P)_PJ'!$L$3</f>
        <v>0</v>
      </c>
      <c r="H35" s="25">
        <f>'[5]7.6_FY-2024-25(P)'!H35*'7.7_FY-2024-25(P)_PJ'!$L$3</f>
        <v>0</v>
      </c>
      <c r="I35" s="25">
        <f>'[5]7.6_FY-2024-25(P)'!I35*'7.7_FY-2024-25(P)_PJ'!$L$3</f>
        <v>0</v>
      </c>
      <c r="J35" s="25">
        <f>'[5]7.6_FY-2024-25(P)'!J35*'7.7_FY-2024-25(P)_PJ'!$L$3</f>
        <v>124.22235599999999</v>
      </c>
      <c r="K35" s="7">
        <f ca="1">'[5]7.6_FY-2024-25(P)'!K35*'7.7_FY-2024-25(P)_PJ'!$L$3</f>
        <v>249.67096332394536</v>
      </c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5">
      <c r="A36" s="27" t="s">
        <v>44</v>
      </c>
      <c r="B36" s="25">
        <f ca="1">'[5]7.6_FY-2024-25(P)'!B36*'7.7_FY-2024-25(P)_PJ'!$L$3</f>
        <v>0</v>
      </c>
      <c r="C36" s="25">
        <f ca="1">'[5]7.6_FY-2024-25(P)'!C36*'7.7_FY-2024-25(P)_PJ'!$L$3</f>
        <v>0</v>
      </c>
      <c r="D36" s="25">
        <f ca="1">'[5]7.6_FY-2024-25(P)'!D36*'7.7_FY-2024-25(P)_PJ'!$L$3</f>
        <v>0</v>
      </c>
      <c r="E36" s="25">
        <f ca="1">'[5]7.6_FY-2024-25(P)'!E36*'7.7_FY-2024-25(P)_PJ'!$L$3</f>
        <v>0</v>
      </c>
      <c r="F36" s="25">
        <f ca="1">'[5]7.6_FY-2024-25(P)'!F36*'7.7_FY-2024-25(P)_PJ'!$L$3</f>
        <v>76.231500147917274</v>
      </c>
      <c r="G36" s="25">
        <f>'[5]7.6_FY-2024-25(P)'!G36*'7.7_FY-2024-25(P)_PJ'!$L$3</f>
        <v>0</v>
      </c>
      <c r="H36" s="25">
        <f>'[5]7.6_FY-2024-25(P)'!H36*'7.7_FY-2024-25(P)_PJ'!$L$3</f>
        <v>0</v>
      </c>
      <c r="I36" s="25">
        <f>'[5]7.6_FY-2024-25(P)'!I36*'7.7_FY-2024-25(P)_PJ'!$L$3</f>
        <v>0</v>
      </c>
      <c r="J36" s="25">
        <f>'[5]7.6_FY-2024-25(P)'!J36*'7.7_FY-2024-25(P)_PJ'!$L$3</f>
        <v>0</v>
      </c>
      <c r="K36" s="7">
        <f ca="1">'[5]7.6_FY-2024-25(P)'!K36*'7.7_FY-2024-25(P)_PJ'!$L$3</f>
        <v>76.231500147917274</v>
      </c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x14ac:dyDescent="0.25">
      <c r="A37" s="27" t="s">
        <v>45</v>
      </c>
      <c r="B37" s="25">
        <f ca="1">'[5]7.6_FY-2024-25(P)'!B37*'7.7_FY-2024-25(P)_PJ'!$L$3</f>
        <v>0</v>
      </c>
      <c r="C37" s="25">
        <f ca="1">'[5]7.6_FY-2024-25(P)'!C37*'7.7_FY-2024-25(P)_PJ'!$L$3</f>
        <v>0</v>
      </c>
      <c r="D37" s="25">
        <f ca="1">'[5]7.6_FY-2024-25(P)'!D37*'7.7_FY-2024-25(P)_PJ'!$L$3</f>
        <v>0</v>
      </c>
      <c r="E37" s="25">
        <f ca="1">'[5]7.6_FY-2024-25(P)'!E37*'7.7_FY-2024-25(P)_PJ'!$L$3</f>
        <v>123.55918643084816</v>
      </c>
      <c r="F37" s="25">
        <f ca="1">'[5]7.6_FY-2024-25(P)'!F37*'7.7_FY-2024-25(P)_PJ'!$L$3</f>
        <v>0</v>
      </c>
      <c r="G37" s="25">
        <f>'[5]7.6_FY-2024-25(P)'!G37*'7.7_FY-2024-25(P)_PJ'!$L$3</f>
        <v>0</v>
      </c>
      <c r="H37" s="25">
        <f>'[5]7.6_FY-2024-25(P)'!H37*'7.7_FY-2024-25(P)_PJ'!$L$3</f>
        <v>0</v>
      </c>
      <c r="I37" s="25">
        <f>'[5]7.6_FY-2024-25(P)'!I37*'7.7_FY-2024-25(P)_PJ'!$L$3</f>
        <v>0</v>
      </c>
      <c r="J37" s="25">
        <f>'[5]7.6_FY-2024-25(P)'!J37*'7.7_FY-2024-25(P)_PJ'!$L$3</f>
        <v>0</v>
      </c>
      <c r="K37" s="7">
        <f ca="1">'[5]7.6_FY-2024-25(P)'!K37*'7.7_FY-2024-25(P)_PJ'!$L$3</f>
        <v>123.55918643084816</v>
      </c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x14ac:dyDescent="0.25">
      <c r="A38" s="28" t="s">
        <v>46</v>
      </c>
      <c r="B38" s="25">
        <f ca="1">'[5]7.6_FY-2024-25(P)'!B38*'7.7_FY-2024-25(P)_PJ'!$L$3</f>
        <v>0</v>
      </c>
      <c r="C38" s="25">
        <f ca="1">'[5]7.6_FY-2024-25(P)'!C38*'7.7_FY-2024-25(P)_PJ'!$L$3</f>
        <v>0</v>
      </c>
      <c r="D38" s="25">
        <f ca="1">'[5]7.6_FY-2024-25(P)'!D38*'7.7_FY-2024-25(P)_PJ'!$L$3</f>
        <v>0</v>
      </c>
      <c r="E38" s="25">
        <f ca="1">'[5]7.6_FY-2024-25(P)'!E38*'7.7_FY-2024-25(P)_PJ'!$L$3</f>
        <v>0</v>
      </c>
      <c r="F38" s="25">
        <f ca="1">'[5]7.6_FY-2024-25(P)'!F38*'7.7_FY-2024-25(P)_PJ'!$L$3</f>
        <v>0</v>
      </c>
      <c r="G38" s="25">
        <f>'[5]7.6_FY-2024-25(P)'!G38*'7.7_FY-2024-25(P)_PJ'!$L$3</f>
        <v>0</v>
      </c>
      <c r="H38" s="25">
        <f>'[5]7.6_FY-2024-25(P)'!H38*'7.7_FY-2024-25(P)_PJ'!$L$3</f>
        <v>0</v>
      </c>
      <c r="I38" s="25">
        <f>'[5]7.6_FY-2024-25(P)'!I38*'7.7_FY-2024-25(P)_PJ'!$L$3</f>
        <v>0</v>
      </c>
      <c r="J38" s="25">
        <f>'[5]7.6_FY-2024-25(P)'!J38*'7.7_FY-2024-25(P)_PJ'!$L$3</f>
        <v>0</v>
      </c>
      <c r="K38" s="7">
        <f ca="1">'[5]7.6_FY-2024-25(P)'!K38*'7.7_FY-2024-25(P)_PJ'!$L$3</f>
        <v>0</v>
      </c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x14ac:dyDescent="0.25">
      <c r="A39" s="29" t="s">
        <v>47</v>
      </c>
      <c r="B39" s="19">
        <f ca="1">'[5]7.6_FY-2024-25(P)'!B39*'7.7_FY-2024-25(P)_PJ'!$L$3</f>
        <v>0.1607379478102014</v>
      </c>
      <c r="C39" s="19">
        <f ca="1">'[5]7.6_FY-2024-25(P)'!C39*'7.7_FY-2024-25(P)_PJ'!$L$3</f>
        <v>0</v>
      </c>
      <c r="D39" s="19">
        <f ca="1">'[5]7.6_FY-2024-25(P)'!D39*'7.7_FY-2024-25(P)_PJ'!$L$3</f>
        <v>0</v>
      </c>
      <c r="E39" s="19">
        <f ca="1">'[5]7.6_FY-2024-25(P)'!E39*'7.7_FY-2024-25(P)_PJ'!$L$3</f>
        <v>2558.8787004841056</v>
      </c>
      <c r="F39" s="19">
        <f ca="1">'[5]7.6_FY-2024-25(P)'!F39*'7.7_FY-2024-25(P)_PJ'!$L$3</f>
        <v>407.74150515620278</v>
      </c>
      <c r="G39" s="19">
        <f>'[5]7.6_FY-2024-25(P)'!G39*'7.7_FY-2024-25(P)_PJ'!$L$3</f>
        <v>0</v>
      </c>
      <c r="H39" s="19">
        <f>'[5]7.6_FY-2024-25(P)'!H39*'7.7_FY-2024-25(P)_PJ'!$L$3</f>
        <v>0</v>
      </c>
      <c r="I39" s="19">
        <f>'[5]7.6_FY-2024-25(P)'!I39*'7.7_FY-2024-25(P)_PJ'!$L$3</f>
        <v>0</v>
      </c>
      <c r="J39" s="19">
        <f>'[5]7.6_FY-2024-25(P)'!J39*'7.7_FY-2024-25(P)_PJ'!$L$3</f>
        <v>3359.0705626697304</v>
      </c>
      <c r="K39" s="20">
        <f ca="1">'[5]7.6_FY-2024-25(P)'!K39*'7.7_FY-2024-25(P)_PJ'!$L$3</f>
        <v>6325.851506257849</v>
      </c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x14ac:dyDescent="0.25">
      <c r="A40" s="30" t="s">
        <v>48</v>
      </c>
      <c r="B40" s="25">
        <f ca="1">'[5]7.6_FY-2024-25(P)'!B40*'7.7_FY-2024-25(P)_PJ'!$L$3</f>
        <v>0</v>
      </c>
      <c r="C40" s="25">
        <f ca="1">'[5]7.6_FY-2024-25(P)'!C40*'7.7_FY-2024-25(P)_PJ'!$L$3</f>
        <v>0</v>
      </c>
      <c r="D40" s="25">
        <f ca="1">'[5]7.6_FY-2024-25(P)'!D40*'7.7_FY-2024-25(P)_PJ'!$L$3</f>
        <v>0</v>
      </c>
      <c r="E40" s="25">
        <f ca="1">'[5]7.6_FY-2024-25(P)'!E40*'7.7_FY-2024-25(P)_PJ'!$L$3</f>
        <v>1318.074549510131</v>
      </c>
      <c r="F40" s="25">
        <f ca="1">'[5]7.6_FY-2024-25(P)'!F40*'7.7_FY-2024-25(P)_PJ'!$L$3</f>
        <v>0</v>
      </c>
      <c r="G40" s="25">
        <f>'[5]7.6_FY-2024-25(P)'!G40*'7.7_FY-2024-25(P)_PJ'!$L$3</f>
        <v>0</v>
      </c>
      <c r="H40" s="25">
        <f>'[5]7.6_FY-2024-25(P)'!H40*'7.7_FY-2024-25(P)_PJ'!$L$3</f>
        <v>0</v>
      </c>
      <c r="I40" s="25">
        <f>'[5]7.6_FY-2024-25(P)'!I40*'7.7_FY-2024-25(P)_PJ'!$L$3</f>
        <v>0</v>
      </c>
      <c r="J40" s="25">
        <f>'[5]7.6_FY-2024-25(P)'!J40*'7.7_FY-2024-25(P)_PJ'!$L$3</f>
        <v>1470.9183129799612</v>
      </c>
      <c r="K40" s="7">
        <f ca="1">'[5]7.6_FY-2024-25(P)'!K40*'7.7_FY-2024-25(P)_PJ'!$L$3</f>
        <v>2788.9928624900922</v>
      </c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x14ac:dyDescent="0.25">
      <c r="A41" s="27" t="s">
        <v>49</v>
      </c>
      <c r="B41" s="25">
        <f ca="1">'[5]7.6_FY-2024-25(P)'!B41*'7.7_FY-2024-25(P)_PJ'!$L$3</f>
        <v>0</v>
      </c>
      <c r="C41" s="25">
        <f ca="1">'[5]7.6_FY-2024-25(P)'!C41*'7.7_FY-2024-25(P)_PJ'!$L$3</f>
        <v>0</v>
      </c>
      <c r="D41" s="25">
        <f ca="1">'[5]7.6_FY-2024-25(P)'!D41*'7.7_FY-2024-25(P)_PJ'!$L$3</f>
        <v>0</v>
      </c>
      <c r="E41" s="25">
        <f ca="1">'[5]7.6_FY-2024-25(P)'!E41*'7.7_FY-2024-25(P)_PJ'!$L$3</f>
        <v>2.7563760000000004</v>
      </c>
      <c r="F41" s="25">
        <f ca="1">'[5]7.6_FY-2024-25(P)'!F41*'7.7_FY-2024-25(P)_PJ'!$L$3</f>
        <v>0</v>
      </c>
      <c r="G41" s="25">
        <f>'[5]7.6_FY-2024-25(P)'!G41*'7.7_FY-2024-25(P)_PJ'!$L$3</f>
        <v>0</v>
      </c>
      <c r="H41" s="25">
        <f>'[5]7.6_FY-2024-25(P)'!H41*'7.7_FY-2024-25(P)_PJ'!$L$3</f>
        <v>0</v>
      </c>
      <c r="I41" s="25">
        <f>'[5]7.6_FY-2024-25(P)'!I41*'7.7_FY-2024-25(P)_PJ'!$L$3</f>
        <v>0</v>
      </c>
      <c r="J41" s="25">
        <f>'[5]7.6_FY-2024-25(P)'!J41*'7.7_FY-2024-25(P)_PJ'!$L$3</f>
        <v>486.67562929776904</v>
      </c>
      <c r="K41" s="7">
        <f ca="1">'[5]7.6_FY-2024-25(P)'!K41*'7.7_FY-2024-25(P)_PJ'!$L$3</f>
        <v>489.43200529776908</v>
      </c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x14ac:dyDescent="0.25">
      <c r="A42" s="27" t="s">
        <v>50</v>
      </c>
      <c r="B42" s="25">
        <f ca="1">'[5]7.6_FY-2024-25(P)'!B42*'7.7_FY-2024-25(P)_PJ'!$L$3</f>
        <v>0.1607379478102014</v>
      </c>
      <c r="C42" s="25">
        <f ca="1">'[5]7.6_FY-2024-25(P)'!C42*'7.7_FY-2024-25(P)_PJ'!$L$3</f>
        <v>0</v>
      </c>
      <c r="D42" s="25">
        <f ca="1">'[5]7.6_FY-2024-25(P)'!D42*'7.7_FY-2024-25(P)_PJ'!$L$3</f>
        <v>0</v>
      </c>
      <c r="E42" s="25">
        <f ca="1">'[5]7.6_FY-2024-25(P)'!E42*'7.7_FY-2024-25(P)_PJ'!$L$3</f>
        <v>190.02803683103113</v>
      </c>
      <c r="F42" s="25">
        <f ca="1">'[5]7.6_FY-2024-25(P)'!F42*'7.7_FY-2024-25(P)_PJ'!$L$3</f>
        <v>5.9132210917246057</v>
      </c>
      <c r="G42" s="25">
        <f>'[5]7.6_FY-2024-25(P)'!G42*'7.7_FY-2024-25(P)_PJ'!$L$3</f>
        <v>0</v>
      </c>
      <c r="H42" s="25">
        <f>'[5]7.6_FY-2024-25(P)'!H42*'7.7_FY-2024-25(P)_PJ'!$L$3</f>
        <v>0</v>
      </c>
      <c r="I42" s="25">
        <f>'[5]7.6_FY-2024-25(P)'!I42*'7.7_FY-2024-25(P)_PJ'!$L$3</f>
        <v>0</v>
      </c>
      <c r="J42" s="25">
        <f>'[5]7.6_FY-2024-25(P)'!J42*'7.7_FY-2024-25(P)_PJ'!$L$3</f>
        <v>937.16225884799996</v>
      </c>
      <c r="K42" s="7">
        <f ca="1">'[5]7.6_FY-2024-25(P)'!K42*'7.7_FY-2024-25(P)_PJ'!$L$3</f>
        <v>1133.2642547185658</v>
      </c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x14ac:dyDescent="0.25">
      <c r="A43" s="28" t="s">
        <v>51</v>
      </c>
      <c r="B43" s="25">
        <f ca="1">'[5]7.6_FY-2024-25(P)'!B43*'7.7_FY-2024-25(P)_PJ'!$L$3</f>
        <v>0</v>
      </c>
      <c r="C43" s="25">
        <f ca="1">'[5]7.6_FY-2024-25(P)'!C43*'7.7_FY-2024-25(P)_PJ'!$L$3</f>
        <v>0</v>
      </c>
      <c r="D43" s="25">
        <f ca="1">'[5]7.6_FY-2024-25(P)'!D43*'7.7_FY-2024-25(P)_PJ'!$L$3</f>
        <v>0</v>
      </c>
      <c r="E43" s="25">
        <f ca="1">'[5]7.6_FY-2024-25(P)'!E43*'7.7_FY-2024-25(P)_PJ'!$L$3</f>
        <v>1048.0197381429437</v>
      </c>
      <c r="F43" s="25">
        <f ca="1">'[5]7.6_FY-2024-25(P)'!F43*'7.7_FY-2024-25(P)_PJ'!$L$3</f>
        <v>401.82828406447817</v>
      </c>
      <c r="G43" s="25">
        <f>'[5]7.6_FY-2024-25(P)'!G43*'7.7_FY-2024-25(P)_PJ'!$L$3</f>
        <v>0</v>
      </c>
      <c r="H43" s="25">
        <f>'[5]7.6_FY-2024-25(P)'!H43*'7.7_FY-2024-25(P)_PJ'!$L$3</f>
        <v>0</v>
      </c>
      <c r="I43" s="25">
        <f>'[5]7.6_FY-2024-25(P)'!I43*'7.7_FY-2024-25(P)_PJ'!$L$3</f>
        <v>0</v>
      </c>
      <c r="J43" s="25">
        <f>'[5]7.6_FY-2024-25(P)'!J43*'7.7_FY-2024-25(P)_PJ'!$L$3</f>
        <v>464.31436154399995</v>
      </c>
      <c r="K43" s="7">
        <f ca="1">'[5]7.6_FY-2024-25(P)'!K43*'7.7_FY-2024-25(P)_PJ'!$L$3</f>
        <v>1914.1623837514219</v>
      </c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x14ac:dyDescent="0.25">
      <c r="A44" s="31" t="s">
        <v>52</v>
      </c>
      <c r="B44" s="19">
        <f ca="1">'[5]7.6_FY-2024-25(P)'!B44*'7.7_FY-2024-25(P)_PJ'!$L$3</f>
        <v>0</v>
      </c>
      <c r="C44" s="19">
        <f ca="1">'[5]7.6_FY-2024-25(P)'!C44*'7.7_FY-2024-25(P)_PJ'!$L$3</f>
        <v>0</v>
      </c>
      <c r="D44" s="19">
        <f ca="1">'[5]7.6_FY-2024-25(P)'!D44*'7.7_FY-2024-25(P)_PJ'!$L$3</f>
        <v>0</v>
      </c>
      <c r="E44" s="19">
        <f ca="1">'[5]7.6_FY-2024-25(P)'!E44*'7.7_FY-2024-25(P)_PJ'!$L$3</f>
        <v>0</v>
      </c>
      <c r="F44" s="19">
        <f ca="1">'[5]7.6_FY-2024-25(P)'!F44*'7.7_FY-2024-25(P)_PJ'!$L$3</f>
        <v>1010.383594753553</v>
      </c>
      <c r="G44" s="19">
        <f>'[5]7.6_FY-2024-25(P)'!G44*'7.7_FY-2024-25(P)_PJ'!$L$3</f>
        <v>0</v>
      </c>
      <c r="H44" s="19">
        <f>'[5]7.6_FY-2024-25(P)'!H44*'7.7_FY-2024-25(P)_PJ'!$L$3</f>
        <v>0</v>
      </c>
      <c r="I44" s="19">
        <f>'[5]7.6_FY-2024-25(P)'!I44*'7.7_FY-2024-25(P)_PJ'!$L$3</f>
        <v>0</v>
      </c>
      <c r="J44" s="19">
        <f>'[5]7.6_FY-2024-25(P)'!J44*'7.7_FY-2024-25(P)_PJ'!$L$3</f>
        <v>0</v>
      </c>
      <c r="K44" s="20">
        <f ca="1">'[5]7.6_FY-2024-25(P)'!K44*'7.7_FY-2024-25(P)_PJ'!$L$3</f>
        <v>1010.383594753553</v>
      </c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x14ac:dyDescent="0.25">
      <c r="A45" s="30" t="s">
        <v>53</v>
      </c>
      <c r="B45" s="25">
        <f ca="1">'[5]7.6_FY-2024-25(P)'!B45*'7.7_FY-2024-25(P)_PJ'!$L$3</f>
        <v>0</v>
      </c>
      <c r="C45" s="25">
        <f ca="1">'[5]7.6_FY-2024-25(P)'!C45*'7.7_FY-2024-25(P)_PJ'!$L$3</f>
        <v>0</v>
      </c>
      <c r="D45" s="25">
        <f ca="1">'[5]7.6_FY-2024-25(P)'!D45*'7.7_FY-2024-25(P)_PJ'!$L$3</f>
        <v>0</v>
      </c>
      <c r="E45" s="25">
        <f ca="1">'[5]7.6_FY-2024-25(P)'!E45*'7.7_FY-2024-25(P)_PJ'!$L$3</f>
        <v>0</v>
      </c>
      <c r="F45" s="25">
        <f ca="1">'[5]7.6_FY-2024-25(P)'!F45*'7.7_FY-2024-25(P)_PJ'!$L$3</f>
        <v>1010.383594753553</v>
      </c>
      <c r="G45" s="25">
        <f>'[5]7.6_FY-2024-25(P)'!G45*'7.7_FY-2024-25(P)_PJ'!$L$3</f>
        <v>0</v>
      </c>
      <c r="H45" s="25">
        <f>'[5]7.6_FY-2024-25(P)'!H45*'7.7_FY-2024-25(P)_PJ'!$L$3</f>
        <v>0</v>
      </c>
      <c r="I45" s="25">
        <f>'[5]7.6_FY-2024-25(P)'!I45*'7.7_FY-2024-25(P)_PJ'!$L$3</f>
        <v>0</v>
      </c>
      <c r="J45" s="25">
        <f>'[5]7.6_FY-2024-25(P)'!J45*'7.7_FY-2024-25(P)_PJ'!$L$3</f>
        <v>0</v>
      </c>
      <c r="K45" s="7">
        <f ca="1">'[5]7.6_FY-2024-25(P)'!K45*'7.7_FY-2024-25(P)_PJ'!$L$3</f>
        <v>1010.383594753553</v>
      </c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x14ac:dyDescent="0.25">
      <c r="A46" s="27" t="s">
        <v>54</v>
      </c>
      <c r="B46" s="25">
        <f ca="1">'[5]7.6_FY-2024-25(P)'!B46*'7.7_FY-2024-25(P)_PJ'!$L$3</f>
        <v>0</v>
      </c>
      <c r="C46" s="25">
        <f ca="1">'[5]7.6_FY-2024-25(P)'!C46*'7.7_FY-2024-25(P)_PJ'!$L$3</f>
        <v>0</v>
      </c>
      <c r="D46" s="25">
        <f ca="1">'[5]7.6_FY-2024-25(P)'!D46*'7.7_FY-2024-25(P)_PJ'!$L$3</f>
        <v>0</v>
      </c>
      <c r="E46" s="25">
        <f ca="1">'[5]7.6_FY-2024-25(P)'!E46*'7.7_FY-2024-25(P)_PJ'!$L$3</f>
        <v>0</v>
      </c>
      <c r="F46" s="25">
        <f ca="1">'[5]7.6_FY-2024-25(P)'!F46*'7.7_FY-2024-25(P)_PJ'!$L$3</f>
        <v>0</v>
      </c>
      <c r="G46" s="25">
        <f>'[5]7.6_FY-2024-25(P)'!G46*'7.7_FY-2024-25(P)_PJ'!$L$3</f>
        <v>0</v>
      </c>
      <c r="H46" s="25">
        <f>'[5]7.6_FY-2024-25(P)'!H46*'7.7_FY-2024-25(P)_PJ'!$L$3</f>
        <v>0</v>
      </c>
      <c r="I46" s="25">
        <f>'[5]7.6_FY-2024-25(P)'!I46*'7.7_FY-2024-25(P)_PJ'!$L$3</f>
        <v>0</v>
      </c>
      <c r="J46" s="25">
        <f>'[5]7.6_FY-2024-25(P)'!J46*'7.7_FY-2024-25(P)_PJ'!$L$3</f>
        <v>0</v>
      </c>
      <c r="K46" s="7">
        <f ca="1">'[5]7.6_FY-2024-25(P)'!K46*'7.7_FY-2024-25(P)_PJ'!$L$3</f>
        <v>0</v>
      </c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x14ac:dyDescent="0.25">
      <c r="A47" s="28" t="s">
        <v>55</v>
      </c>
      <c r="B47" s="25">
        <f ca="1">'[5]7.6_FY-2024-25(P)'!B47*'7.7_FY-2024-25(P)_PJ'!$L$3</f>
        <v>0</v>
      </c>
      <c r="C47" s="25">
        <f ca="1">'[5]7.6_FY-2024-25(P)'!C47*'7.7_FY-2024-25(P)_PJ'!$L$3</f>
        <v>0</v>
      </c>
      <c r="D47" s="25">
        <f ca="1">'[5]7.6_FY-2024-25(P)'!D47*'7.7_FY-2024-25(P)_PJ'!$L$3</f>
        <v>0</v>
      </c>
      <c r="E47" s="25">
        <f ca="1">'[5]7.6_FY-2024-25(P)'!E47*'7.7_FY-2024-25(P)_PJ'!$L$3</f>
        <v>0</v>
      </c>
      <c r="F47" s="25">
        <f ca="1">'[5]7.6_FY-2024-25(P)'!F47*'7.7_FY-2024-25(P)_PJ'!$L$3</f>
        <v>0</v>
      </c>
      <c r="G47" s="25">
        <f>'[5]7.6_FY-2024-25(P)'!G47*'7.7_FY-2024-25(P)_PJ'!$L$3</f>
        <v>0</v>
      </c>
      <c r="H47" s="25">
        <f>'[5]7.6_FY-2024-25(P)'!H47*'7.7_FY-2024-25(P)_PJ'!$L$3</f>
        <v>0</v>
      </c>
      <c r="I47" s="25">
        <f>'[5]7.6_FY-2024-25(P)'!I47*'7.7_FY-2024-25(P)_PJ'!$L$3</f>
        <v>0</v>
      </c>
      <c r="J47" s="25">
        <f>'[5]7.6_FY-2024-25(P)'!J47*'7.7_FY-2024-25(P)_PJ'!$L$3</f>
        <v>0</v>
      </c>
      <c r="K47" s="7">
        <f ca="1">'[5]7.6_FY-2024-25(P)'!K47*'7.7_FY-2024-25(P)_PJ'!$L$3</f>
        <v>0</v>
      </c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x14ac:dyDescent="0.25">
      <c r="A48" s="29" t="s">
        <v>56</v>
      </c>
      <c r="B48" s="19">
        <f>SUM(B49:B50)</f>
        <v>0</v>
      </c>
      <c r="C48" s="19">
        <f>SUM(C49:C50)</f>
        <v>0</v>
      </c>
      <c r="D48" s="19">
        <f t="shared" ref="D48:K48" si="0">SUM(D49:D50)</f>
        <v>0</v>
      </c>
      <c r="E48" s="19">
        <f t="shared" si="0"/>
        <v>0</v>
      </c>
      <c r="F48" s="19">
        <f t="shared" si="0"/>
        <v>0</v>
      </c>
      <c r="G48" s="19">
        <f t="shared" si="0"/>
        <v>56680.83</v>
      </c>
      <c r="H48" s="19">
        <f t="shared" si="0"/>
        <v>149013.98000000001</v>
      </c>
      <c r="I48" s="19">
        <f t="shared" si="0"/>
        <v>267809.19</v>
      </c>
      <c r="J48" s="19">
        <f t="shared" si="0"/>
        <v>0</v>
      </c>
      <c r="K48" s="20">
        <f t="shared" si="0"/>
        <v>473504</v>
      </c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x14ac:dyDescent="0.25">
      <c r="A49" s="30" t="s">
        <v>57</v>
      </c>
      <c r="B49" s="25">
        <f>'[5]Disaggregated Balance_2'!F91</f>
        <v>0</v>
      </c>
      <c r="C49" s="25">
        <f>'[5]Disaggregated Balance_2'!I91</f>
        <v>0</v>
      </c>
      <c r="D49" s="25">
        <f>'[5]Aggregated Balance_2'!D62</f>
        <v>0</v>
      </c>
      <c r="E49" s="25">
        <f>'[5]Aggregated Balance_2'!E62</f>
        <v>0</v>
      </c>
      <c r="F49" s="25">
        <f>'[5]Aggregated Balance_2'!F62</f>
        <v>0</v>
      </c>
      <c r="G49" s="25">
        <f>'[5]Aggregated Balance_2'!G62</f>
        <v>56680.83</v>
      </c>
      <c r="H49" s="25">
        <f>'[5]Aggregated Balance_2'!H62</f>
        <v>148633.98000000001</v>
      </c>
      <c r="I49" s="25">
        <f>'[5]Aggregated Balance_2'!J62</f>
        <v>255009.19</v>
      </c>
      <c r="J49" s="25">
        <f>'[5]Disaggregated Balance_2'!BJ91</f>
        <v>0</v>
      </c>
      <c r="K49" s="7">
        <f>SUM(B49:J49)</f>
        <v>460324</v>
      </c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x14ac:dyDescent="0.25">
      <c r="A50" s="28" t="s">
        <v>58</v>
      </c>
      <c r="B50" s="25">
        <f>'[5]Disaggregated Balance_2'!E92</f>
        <v>0</v>
      </c>
      <c r="C50" s="25">
        <f>'[5]Disaggregated Balance_2'!I92</f>
        <v>0</v>
      </c>
      <c r="D50" s="25">
        <f>'[5]Aggregated Balance_2'!D63</f>
        <v>0</v>
      </c>
      <c r="E50" s="25">
        <f>'[5]Aggregated Balance_2'!E63</f>
        <v>0</v>
      </c>
      <c r="F50" s="25">
        <f>'[5]Aggregated Balance_2'!F63</f>
        <v>0</v>
      </c>
      <c r="G50" s="25">
        <f>'[5]Aggregated Balance_2'!G63</f>
        <v>0</v>
      </c>
      <c r="H50" s="25">
        <f>'[5]Aggregated Balance_2'!H63</f>
        <v>380</v>
      </c>
      <c r="I50" s="25">
        <f>'[5]Aggregated Balance_2'!J63</f>
        <v>12800</v>
      </c>
      <c r="J50" s="25">
        <f>'[5]Disaggregated Balance_2'!BJ92</f>
        <v>0</v>
      </c>
      <c r="K50" s="7">
        <f>SUM(B50:J50)</f>
        <v>13180</v>
      </c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x14ac:dyDescent="0.25">
      <c r="A51" s="32" t="s">
        <v>59</v>
      </c>
      <c r="B51" s="33"/>
      <c r="C51" s="33"/>
      <c r="D51" s="33"/>
      <c r="E51" s="33"/>
      <c r="F51" s="33"/>
      <c r="G51" s="33"/>
      <c r="H51" s="33"/>
      <c r="I51" s="33"/>
      <c r="J51" s="33"/>
      <c r="K51" s="34"/>
      <c r="L51" s="8"/>
    </row>
    <row r="52" spans="1:21" x14ac:dyDescent="0.25">
      <c r="A52" s="35" t="s">
        <v>130</v>
      </c>
      <c r="B52" s="36"/>
      <c r="C52" s="36"/>
      <c r="D52" s="36"/>
      <c r="E52" s="36"/>
      <c r="F52" s="36"/>
      <c r="G52" s="36"/>
      <c r="H52" s="36"/>
      <c r="I52" s="36"/>
      <c r="J52" s="36"/>
      <c r="K52" s="37"/>
      <c r="L52" s="8"/>
    </row>
  </sheetData>
  <mergeCells count="2">
    <mergeCell ref="A1:K1"/>
    <mergeCell ref="J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2351-09F9-4877-98DE-AE32910A4205}">
  <sheetPr>
    <tabColor rgb="FF00B050"/>
  </sheetPr>
  <dimension ref="A1:N53"/>
  <sheetViews>
    <sheetView zoomScaleNormal="100" workbookViewId="0">
      <selection activeCell="U10" sqref="U10"/>
    </sheetView>
  </sheetViews>
  <sheetFormatPr defaultColWidth="9.140625" defaultRowHeight="15" x14ac:dyDescent="0.25"/>
  <cols>
    <col min="1" max="1" width="39.28515625" customWidth="1"/>
    <col min="2" max="8" width="9.7109375" customWidth="1"/>
    <col min="9" max="9" width="11.140625" customWidth="1"/>
    <col min="10" max="12" width="9.7109375" customWidth="1"/>
    <col min="13" max="13" width="11.140625" customWidth="1"/>
  </cols>
  <sheetData>
    <row r="1" spans="1:14" ht="18.75" customHeight="1" x14ac:dyDescent="0.25">
      <c r="A1" s="153" t="s">
        <v>135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5"/>
    </row>
    <row r="2" spans="1:14" ht="15" customHeight="1" x14ac:dyDescent="0.25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6" t="s">
        <v>1</v>
      </c>
    </row>
    <row r="3" spans="1:14" s="134" customFormat="1" ht="39" customHeight="1" x14ac:dyDescent="0.25">
      <c r="A3" s="93"/>
      <c r="B3" s="94" t="s">
        <v>64</v>
      </c>
      <c r="C3" s="94" t="s">
        <v>65</v>
      </c>
      <c r="D3" s="94" t="s">
        <v>66</v>
      </c>
      <c r="E3" s="94" t="s">
        <v>67</v>
      </c>
      <c r="F3" s="94" t="s">
        <v>68</v>
      </c>
      <c r="G3" s="94" t="s">
        <v>69</v>
      </c>
      <c r="H3" s="94" t="s">
        <v>70</v>
      </c>
      <c r="I3" s="94" t="s">
        <v>71</v>
      </c>
      <c r="J3" s="94" t="s">
        <v>72</v>
      </c>
      <c r="K3" s="94" t="s">
        <v>73</v>
      </c>
      <c r="L3" s="94" t="s">
        <v>74</v>
      </c>
      <c r="M3" s="94" t="s">
        <v>136</v>
      </c>
    </row>
    <row r="4" spans="1:14" x14ac:dyDescent="0.25">
      <c r="A4" s="5" t="s">
        <v>12</v>
      </c>
      <c r="B4" s="6">
        <v>14446.905564706603</v>
      </c>
      <c r="C4" s="6">
        <v>19265.270178048155</v>
      </c>
      <c r="D4" s="6">
        <v>1053.8668872307933</v>
      </c>
      <c r="E4" s="6">
        <v>123014.57650706581</v>
      </c>
      <c r="F4" s="6">
        <v>10695.863527494092</v>
      </c>
      <c r="G4" s="6">
        <v>1303.7797729110061</v>
      </c>
      <c r="H4" s="6">
        <v>4940.0616963866432</v>
      </c>
      <c r="I4" s="6">
        <v>51644.539609461572</v>
      </c>
      <c r="J4" s="6">
        <v>18913.058593779428</v>
      </c>
      <c r="K4" s="6">
        <v>11436.653281664439</v>
      </c>
      <c r="L4" s="6">
        <v>33362.334755012896</v>
      </c>
      <c r="M4" s="96">
        <v>290076.91037376144</v>
      </c>
    </row>
    <row r="5" spans="1:14" x14ac:dyDescent="0.25">
      <c r="A5" s="9" t="s">
        <v>13</v>
      </c>
      <c r="B5" s="6">
        <v>23348.195757960733</v>
      </c>
      <c r="C5" s="6">
        <v>1011.0669024075667</v>
      </c>
      <c r="D5" s="6">
        <v>0</v>
      </c>
      <c r="E5" s="6">
        <v>43.416128425050161</v>
      </c>
      <c r="F5" s="6">
        <v>7558.8703055354927</v>
      </c>
      <c r="G5" s="6">
        <v>2873.1477037833192</v>
      </c>
      <c r="H5" s="6">
        <v>2701.2682217684151</v>
      </c>
      <c r="I5" s="6">
        <v>251.01127016337063</v>
      </c>
      <c r="J5" s="6">
        <v>1.5565472437183529E-2</v>
      </c>
      <c r="K5" s="6">
        <v>10052.607445877518</v>
      </c>
      <c r="L5" s="6">
        <v>2331.1811562494754</v>
      </c>
      <c r="M5" s="96">
        <v>50170.780457643377</v>
      </c>
      <c r="N5" s="10"/>
    </row>
    <row r="6" spans="1:14" x14ac:dyDescent="0.25">
      <c r="A6" s="9" t="s">
        <v>14</v>
      </c>
      <c r="B6" s="6">
        <v>-622.69706404413864</v>
      </c>
      <c r="C6" s="6">
        <v>-5555.6731567067927</v>
      </c>
      <c r="D6" s="6">
        <v>-12.499847543135569</v>
      </c>
      <c r="E6" s="6">
        <v>-29008.630336623304</v>
      </c>
      <c r="F6" s="6">
        <v>-2376.9828125059712</v>
      </c>
      <c r="G6" s="6">
        <v>-17.103311259057037</v>
      </c>
      <c r="H6" s="6">
        <v>-21.487636285468618</v>
      </c>
      <c r="I6" s="6">
        <v>-16939.081296719793</v>
      </c>
      <c r="J6" s="6">
        <v>-9112.1242087130977</v>
      </c>
      <c r="K6" s="6">
        <v>-529.1244482659788</v>
      </c>
      <c r="L6" s="6">
        <v>-3634.7834264695753</v>
      </c>
      <c r="M6" s="96">
        <v>-67830.187545136316</v>
      </c>
      <c r="N6" s="10"/>
    </row>
    <row r="7" spans="1:14" x14ac:dyDescent="0.25">
      <c r="A7" s="9" t="s">
        <v>15</v>
      </c>
      <c r="B7" s="6"/>
      <c r="C7" s="6"/>
      <c r="D7" s="6"/>
      <c r="E7" s="6">
        <v>1008.1044234260055</v>
      </c>
      <c r="F7" s="6"/>
      <c r="G7" s="6"/>
      <c r="H7" s="6"/>
      <c r="I7" s="6"/>
      <c r="J7" s="6"/>
      <c r="K7" s="6"/>
      <c r="L7" s="6"/>
      <c r="M7" s="96"/>
      <c r="N7" s="10"/>
    </row>
    <row r="8" spans="1:14" x14ac:dyDescent="0.25">
      <c r="A8" s="9" t="s">
        <v>16</v>
      </c>
      <c r="B8" s="6"/>
      <c r="C8" s="6"/>
      <c r="D8" s="6"/>
      <c r="E8" s="6"/>
      <c r="F8" s="6"/>
      <c r="G8" s="6"/>
      <c r="H8" s="6"/>
      <c r="I8" s="6"/>
      <c r="J8" s="6">
        <v>2453.2769657017293</v>
      </c>
      <c r="K8" s="6"/>
      <c r="L8" s="6"/>
      <c r="M8" s="96"/>
      <c r="N8" s="10"/>
    </row>
    <row r="9" spans="1:14" ht="19.5" customHeight="1" x14ac:dyDescent="0.25">
      <c r="A9" s="11" t="s">
        <v>17</v>
      </c>
      <c r="B9" s="6">
        <v>0</v>
      </c>
      <c r="C9" s="6">
        <v>0</v>
      </c>
      <c r="D9" s="6">
        <v>0</v>
      </c>
      <c r="E9" s="6">
        <v>1008.1044234260055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96">
        <v>1008.1044234260055</v>
      </c>
      <c r="N9" s="10"/>
    </row>
    <row r="10" spans="1:14" x14ac:dyDescent="0.25">
      <c r="A10" s="12" t="s">
        <v>18</v>
      </c>
      <c r="B10" s="13">
        <f t="shared" ref="B10:L10" si="0">SUM(B4:B9)</f>
        <v>37172.404258623203</v>
      </c>
      <c r="C10" s="13">
        <f t="shared" si="0"/>
        <v>14720.663923748927</v>
      </c>
      <c r="D10" s="13">
        <f t="shared" si="0"/>
        <v>1041.3670396876578</v>
      </c>
      <c r="E10" s="13">
        <f t="shared" si="0"/>
        <v>96065.571145719558</v>
      </c>
      <c r="F10" s="13">
        <f t="shared" si="0"/>
        <v>15877.75102052361</v>
      </c>
      <c r="G10" s="13">
        <f t="shared" si="0"/>
        <v>4159.8241654352687</v>
      </c>
      <c r="H10" s="13">
        <f t="shared" si="0"/>
        <v>7619.8422818695899</v>
      </c>
      <c r="I10" s="13">
        <f t="shared" si="0"/>
        <v>34956.469582905149</v>
      </c>
      <c r="J10" s="13">
        <f t="shared" si="0"/>
        <v>12254.226916240495</v>
      </c>
      <c r="K10" s="13">
        <f>SUM(K4:K9)</f>
        <v>20960.136279275979</v>
      </c>
      <c r="L10" s="13">
        <f t="shared" si="0"/>
        <v>32058.732484792799</v>
      </c>
      <c r="M10" s="14">
        <f t="shared" ref="M10:M48" si="1">SUM(B10:L10)</f>
        <v>276886.98909882223</v>
      </c>
      <c r="N10" s="10"/>
    </row>
    <row r="11" spans="1:14" x14ac:dyDescent="0.25">
      <c r="A11" s="16" t="s">
        <v>19</v>
      </c>
      <c r="B11" s="6">
        <v>-1779.9765360612</v>
      </c>
      <c r="C11" s="6">
        <v>-717.61058002579921</v>
      </c>
      <c r="D11" s="6">
        <v>-615.0076243824127</v>
      </c>
      <c r="E11" s="6">
        <v>-590.34743247482402</v>
      </c>
      <c r="F11" s="6">
        <v>-9465.0551303060911</v>
      </c>
      <c r="G11" s="6">
        <v>435.35543940649313</v>
      </c>
      <c r="H11" s="6">
        <v>373.85632134766547</v>
      </c>
      <c r="I11" s="6">
        <v>7849.5699529427366</v>
      </c>
      <c r="J11" s="6">
        <v>-2683.2622214376242</v>
      </c>
      <c r="K11" s="6">
        <v>-4143.6474706393092</v>
      </c>
      <c r="L11" s="6">
        <v>-20960.70943384424</v>
      </c>
      <c r="M11" s="96">
        <v>-32296.834715474604</v>
      </c>
      <c r="N11" s="10"/>
    </row>
    <row r="12" spans="1:14" x14ac:dyDescent="0.25">
      <c r="A12" s="9" t="s">
        <v>20</v>
      </c>
      <c r="B12" s="6">
        <v>-1.9543391134040314E-2</v>
      </c>
      <c r="C12" s="6">
        <v>-4.0595442820292357E-2</v>
      </c>
      <c r="D12" s="6">
        <v>0</v>
      </c>
      <c r="E12" s="6">
        <v>-1882.0075426943981</v>
      </c>
      <c r="F12" s="6">
        <v>-322.20034144858192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96">
        <v>-2204.2680229769344</v>
      </c>
      <c r="N12" s="10"/>
    </row>
    <row r="13" spans="1:14" x14ac:dyDescent="0.25">
      <c r="A13" s="9" t="s">
        <v>21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96">
        <v>0</v>
      </c>
      <c r="N13" s="10"/>
    </row>
    <row r="14" spans="1:14" x14ac:dyDescent="0.25">
      <c r="A14" s="9" t="s">
        <v>22</v>
      </c>
      <c r="B14" s="6">
        <v>14446.905564706603</v>
      </c>
      <c r="C14" s="6">
        <v>19265.270178048155</v>
      </c>
      <c r="D14" s="6">
        <v>1053.8668872307933</v>
      </c>
      <c r="E14" s="6">
        <v>123014.57650706581</v>
      </c>
      <c r="F14" s="6">
        <v>10695.863527494092</v>
      </c>
      <c r="G14" s="6">
        <v>1303.7797729110061</v>
      </c>
      <c r="H14" s="6">
        <v>4940.0616963866432</v>
      </c>
      <c r="I14" s="6">
        <v>51644.539609461572</v>
      </c>
      <c r="J14" s="6">
        <v>18913.058593779428</v>
      </c>
      <c r="K14" s="6">
        <v>11436.653281664439</v>
      </c>
      <c r="L14" s="6">
        <v>33362.334755012896</v>
      </c>
      <c r="M14" s="96">
        <v>290076.91037376144</v>
      </c>
      <c r="N14" s="10"/>
    </row>
    <row r="15" spans="1:14" x14ac:dyDescent="0.25">
      <c r="A15" s="17" t="s">
        <v>23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96">
        <v>0</v>
      </c>
      <c r="N15" s="10"/>
    </row>
    <row r="16" spans="1:14" x14ac:dyDescent="0.25">
      <c r="A16" s="18" t="s">
        <v>24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96">
        <v>0</v>
      </c>
      <c r="N16" s="10"/>
    </row>
    <row r="17" spans="1:14" x14ac:dyDescent="0.25">
      <c r="A17" s="12" t="s">
        <v>25</v>
      </c>
      <c r="B17" s="19">
        <f>SUM(B18,B32,B39,B44)</f>
        <v>35392.408179170867</v>
      </c>
      <c r="C17" s="19">
        <f>SUM(C18,C32,C39,C44)</f>
        <v>14003.012748280307</v>
      </c>
      <c r="D17" s="19">
        <f t="shared" ref="D17:L17" si="2">SUM(D18,D32,D39,D44)</f>
        <v>426.35941530524508</v>
      </c>
      <c r="E17" s="19">
        <f t="shared" si="2"/>
        <v>93593.216170550339</v>
      </c>
      <c r="F17" s="19">
        <f t="shared" si="2"/>
        <v>6090.4955487689367</v>
      </c>
      <c r="G17" s="19">
        <f t="shared" si="2"/>
        <v>4595.1796048417618</v>
      </c>
      <c r="H17" s="19">
        <f t="shared" si="2"/>
        <v>7993.6986032172554</v>
      </c>
      <c r="I17" s="19">
        <f t="shared" si="2"/>
        <v>42806.039535847885</v>
      </c>
      <c r="J17" s="19">
        <f t="shared" si="2"/>
        <v>9570.9646948028712</v>
      </c>
      <c r="K17" s="19">
        <f t="shared" si="2"/>
        <v>16816.48880863667</v>
      </c>
      <c r="L17" s="19">
        <f t="shared" si="2"/>
        <v>11098.023050948557</v>
      </c>
      <c r="M17" s="19">
        <f t="shared" si="1"/>
        <v>242385.88636037073</v>
      </c>
      <c r="N17" s="10"/>
    </row>
    <row r="18" spans="1:14" x14ac:dyDescent="0.25">
      <c r="A18" s="12" t="s">
        <v>26</v>
      </c>
      <c r="B18" s="19">
        <f t="shared" ref="B18:L18" si="3">SUM(B19:B31)</f>
        <v>3455.2126561931395</v>
      </c>
      <c r="C18" s="19">
        <f t="shared" si="3"/>
        <v>14003.012748280307</v>
      </c>
      <c r="D18" s="19">
        <f t="shared" si="3"/>
        <v>0</v>
      </c>
      <c r="E18" s="19">
        <f t="shared" si="3"/>
        <v>8624.3907729159164</v>
      </c>
      <c r="F18" s="19">
        <f t="shared" si="3"/>
        <v>1840.4621968885899</v>
      </c>
      <c r="G18" s="19">
        <f t="shared" si="3"/>
        <v>0</v>
      </c>
      <c r="H18" s="19">
        <f t="shared" si="3"/>
        <v>0</v>
      </c>
      <c r="I18" s="19">
        <f t="shared" si="3"/>
        <v>0</v>
      </c>
      <c r="J18" s="19">
        <f t="shared" si="3"/>
        <v>0</v>
      </c>
      <c r="K18" s="19">
        <f t="shared" si="3"/>
        <v>16816.48880863667</v>
      </c>
      <c r="L18" s="19">
        <f t="shared" si="3"/>
        <v>11098.023050948557</v>
      </c>
      <c r="M18" s="20">
        <f t="shared" si="1"/>
        <v>55837.590233863179</v>
      </c>
      <c r="N18" s="10"/>
    </row>
    <row r="19" spans="1:14" x14ac:dyDescent="0.25">
      <c r="A19" s="16" t="s">
        <v>27</v>
      </c>
      <c r="B19" s="6">
        <v>0</v>
      </c>
      <c r="C19" s="6">
        <v>0</v>
      </c>
      <c r="D19" s="6">
        <v>0</v>
      </c>
      <c r="E19" s="6">
        <v>167.03710014548844</v>
      </c>
      <c r="F19" s="6">
        <v>509.97437491233353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96">
        <v>677.01147505782194</v>
      </c>
      <c r="N19" s="10"/>
    </row>
    <row r="20" spans="1:14" x14ac:dyDescent="0.25">
      <c r="A20" s="9" t="s">
        <v>28</v>
      </c>
      <c r="B20" s="6">
        <v>186.62203476640869</v>
      </c>
      <c r="C20" s="6">
        <v>12313.71815348237</v>
      </c>
      <c r="D20" s="6">
        <v>0</v>
      </c>
      <c r="E20" s="6">
        <v>111.73358171115585</v>
      </c>
      <c r="F20" s="6">
        <v>525.41145069326228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96">
        <v>13137.485220653198</v>
      </c>
      <c r="N20" s="10"/>
    </row>
    <row r="21" spans="1:14" x14ac:dyDescent="0.25">
      <c r="A21" s="9" t="s">
        <v>29</v>
      </c>
      <c r="B21" s="6">
        <v>113.24590673545434</v>
      </c>
      <c r="C21" s="6">
        <v>0</v>
      </c>
      <c r="D21" s="6">
        <v>0</v>
      </c>
      <c r="E21" s="6">
        <v>15.604339071459172</v>
      </c>
      <c r="F21" s="6">
        <v>373.3413862080518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96">
        <v>502.19163201496531</v>
      </c>
      <c r="N21" s="10"/>
    </row>
    <row r="22" spans="1:14" x14ac:dyDescent="0.25">
      <c r="A22" s="9" t="s">
        <v>30</v>
      </c>
      <c r="B22" s="6">
        <v>0</v>
      </c>
      <c r="C22" s="6">
        <v>0</v>
      </c>
      <c r="D22" s="6">
        <v>0</v>
      </c>
      <c r="E22" s="6">
        <v>500.69398361746909</v>
      </c>
      <c r="F22" s="6">
        <v>91.834790956249506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96">
        <v>592.52877457371858</v>
      </c>
      <c r="N22" s="10"/>
    </row>
    <row r="23" spans="1:14" x14ac:dyDescent="0.25">
      <c r="A23" s="9" t="s">
        <v>31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96">
        <v>0</v>
      </c>
      <c r="N23" s="10"/>
    </row>
    <row r="24" spans="1:14" x14ac:dyDescent="0.25">
      <c r="A24" s="9" t="s">
        <v>32</v>
      </c>
      <c r="B24" s="6">
        <v>15.512028673449887</v>
      </c>
      <c r="C24" s="6">
        <v>0</v>
      </c>
      <c r="D24" s="6">
        <v>0</v>
      </c>
      <c r="E24" s="6">
        <v>115.16907012553148</v>
      </c>
      <c r="F24" s="6">
        <v>13.409394654473028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96">
        <v>144.0904934534544</v>
      </c>
      <c r="N24" s="10"/>
    </row>
    <row r="25" spans="1:14" x14ac:dyDescent="0.25">
      <c r="A25" s="9" t="s">
        <v>33</v>
      </c>
      <c r="B25" s="6">
        <v>10.173324173593198</v>
      </c>
      <c r="C25" s="6">
        <v>0</v>
      </c>
      <c r="D25" s="6">
        <v>0</v>
      </c>
      <c r="E25" s="6">
        <v>1619.9410294385666</v>
      </c>
      <c r="F25" s="6">
        <v>91.250896845212282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96">
        <v>1721.3652504573722</v>
      </c>
      <c r="N25" s="10"/>
    </row>
    <row r="26" spans="1:14" x14ac:dyDescent="0.25">
      <c r="A26" s="9" t="s">
        <v>34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96">
        <v>0</v>
      </c>
      <c r="N26" s="10"/>
    </row>
    <row r="27" spans="1:14" x14ac:dyDescent="0.25">
      <c r="A27" s="17" t="s">
        <v>35</v>
      </c>
      <c r="B27" s="6">
        <v>0</v>
      </c>
      <c r="C27" s="6">
        <v>0</v>
      </c>
      <c r="D27" s="6">
        <v>0</v>
      </c>
      <c r="E27" s="6">
        <v>0</v>
      </c>
      <c r="F27" s="6">
        <v>13.409394654473028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96">
        <v>13.409394654473028</v>
      </c>
      <c r="N27" s="10"/>
    </row>
    <row r="28" spans="1:14" x14ac:dyDescent="0.25">
      <c r="A28" s="9" t="s">
        <v>36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96">
        <v>0</v>
      </c>
      <c r="N28" s="10"/>
    </row>
    <row r="29" spans="1:14" x14ac:dyDescent="0.25">
      <c r="A29" s="9" t="s">
        <v>37</v>
      </c>
      <c r="B29" s="6">
        <v>0</v>
      </c>
      <c r="C29" s="6">
        <v>0</v>
      </c>
      <c r="D29" s="6">
        <v>0</v>
      </c>
      <c r="E29" s="6">
        <v>495.72523656919884</v>
      </c>
      <c r="F29" s="6">
        <v>34.619457475765785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96">
        <v>530.34469404496463</v>
      </c>
      <c r="N29" s="10"/>
    </row>
    <row r="30" spans="1:14" ht="15" customHeight="1" x14ac:dyDescent="0.25">
      <c r="A30" s="9" t="s">
        <v>38</v>
      </c>
      <c r="B30" s="6">
        <v>0.70306951370975412</v>
      </c>
      <c r="C30" s="6">
        <v>0</v>
      </c>
      <c r="D30" s="6">
        <v>0</v>
      </c>
      <c r="E30" s="6">
        <v>6.6388289099512541</v>
      </c>
      <c r="F30" s="6">
        <v>19.834637859983655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96">
        <v>27.176536283644662</v>
      </c>
      <c r="N30" s="10"/>
    </row>
    <row r="31" spans="1:14" x14ac:dyDescent="0.25">
      <c r="A31" s="22" t="s">
        <v>39</v>
      </c>
      <c r="B31" s="6">
        <v>3128.9562923305239</v>
      </c>
      <c r="C31" s="6">
        <v>1689.294594797936</v>
      </c>
      <c r="D31" s="6">
        <v>0</v>
      </c>
      <c r="E31" s="6">
        <v>5591.8476033270954</v>
      </c>
      <c r="F31" s="6">
        <v>167.37641262878515</v>
      </c>
      <c r="G31" s="6">
        <v>0</v>
      </c>
      <c r="H31" s="6">
        <v>0</v>
      </c>
      <c r="I31" s="6">
        <v>0</v>
      </c>
      <c r="J31" s="6">
        <v>0</v>
      </c>
      <c r="K31" s="6">
        <v>16816.48880863667</v>
      </c>
      <c r="L31" s="6">
        <v>11098.023050948557</v>
      </c>
      <c r="M31" s="96">
        <v>38491.98676266957</v>
      </c>
      <c r="N31" s="10"/>
    </row>
    <row r="32" spans="1:14" x14ac:dyDescent="0.25">
      <c r="A32" s="23" t="s">
        <v>40</v>
      </c>
      <c r="B32" s="19">
        <f t="shared" ref="B32:L32" si="4">SUM(B33:B38)</f>
        <v>85.409288726488043</v>
      </c>
      <c r="C32" s="19">
        <f t="shared" si="4"/>
        <v>0</v>
      </c>
      <c r="D32" s="19">
        <f t="shared" si="4"/>
        <v>0</v>
      </c>
      <c r="E32" s="19">
        <f t="shared" si="4"/>
        <v>71312.168757823732</v>
      </c>
      <c r="F32" s="19">
        <f t="shared" si="4"/>
        <v>1655.9460914937581</v>
      </c>
      <c r="G32" s="19">
        <f t="shared" si="4"/>
        <v>0</v>
      </c>
      <c r="H32" s="19">
        <f t="shared" si="4"/>
        <v>0</v>
      </c>
      <c r="I32" s="19">
        <f t="shared" si="4"/>
        <v>42806.039535847885</v>
      </c>
      <c r="J32" s="19">
        <f t="shared" si="4"/>
        <v>9570.9646948028712</v>
      </c>
      <c r="K32" s="19">
        <f t="shared" si="4"/>
        <v>0</v>
      </c>
      <c r="L32" s="19">
        <f t="shared" si="4"/>
        <v>0</v>
      </c>
      <c r="M32" s="20">
        <f t="shared" si="1"/>
        <v>125430.52836869472</v>
      </c>
      <c r="N32" s="10"/>
    </row>
    <row r="33" spans="1:14" x14ac:dyDescent="0.25">
      <c r="A33" s="24" t="s">
        <v>41</v>
      </c>
      <c r="B33" s="25">
        <v>82.669001163193883</v>
      </c>
      <c r="C33" s="25">
        <v>0</v>
      </c>
      <c r="D33" s="25">
        <v>0</v>
      </c>
      <c r="E33" s="25">
        <v>66847.87488192461</v>
      </c>
      <c r="F33" s="25">
        <v>174.67247262057069</v>
      </c>
      <c r="G33" s="25">
        <v>0</v>
      </c>
      <c r="H33" s="25">
        <v>0</v>
      </c>
      <c r="I33" s="25">
        <v>42806.039535847885</v>
      </c>
      <c r="J33" s="25">
        <v>0</v>
      </c>
      <c r="K33" s="25">
        <v>0</v>
      </c>
      <c r="L33" s="25">
        <v>0</v>
      </c>
      <c r="M33" s="7">
        <v>109911.25589155625</v>
      </c>
      <c r="N33" s="10"/>
    </row>
    <row r="34" spans="1:14" x14ac:dyDescent="0.25">
      <c r="A34" s="26" t="s">
        <v>42</v>
      </c>
      <c r="B34" s="25">
        <v>0</v>
      </c>
      <c r="C34" s="25">
        <v>0</v>
      </c>
      <c r="D34" s="25">
        <v>0</v>
      </c>
      <c r="E34" s="25">
        <v>0.85880567576807676</v>
      </c>
      <c r="F34" s="25">
        <v>0</v>
      </c>
      <c r="G34" s="25">
        <v>0</v>
      </c>
      <c r="H34" s="25">
        <v>0</v>
      </c>
      <c r="I34" s="25">
        <v>0</v>
      </c>
      <c r="J34" s="25">
        <v>9570.9646948028712</v>
      </c>
      <c r="K34" s="25">
        <v>0</v>
      </c>
      <c r="L34" s="25">
        <v>0</v>
      </c>
      <c r="M34" s="7">
        <v>9571.8235004786402</v>
      </c>
      <c r="N34" s="10"/>
    </row>
    <row r="35" spans="1:14" x14ac:dyDescent="0.25">
      <c r="A35" s="9" t="s">
        <v>43</v>
      </c>
      <c r="B35" s="25">
        <v>2.7402875632941628</v>
      </c>
      <c r="C35" s="25">
        <v>0</v>
      </c>
      <c r="D35" s="25">
        <v>0</v>
      </c>
      <c r="E35" s="25">
        <v>2993.5482221325447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7">
        <v>2996.2885096958389</v>
      </c>
      <c r="N35" s="10"/>
    </row>
    <row r="36" spans="1:14" x14ac:dyDescent="0.25">
      <c r="A36" s="27" t="s">
        <v>44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7">
        <v>0</v>
      </c>
      <c r="N36" s="10"/>
    </row>
    <row r="37" spans="1:14" x14ac:dyDescent="0.25">
      <c r="A37" s="27" t="s">
        <v>45</v>
      </c>
      <c r="B37" s="25">
        <v>0</v>
      </c>
      <c r="C37" s="25">
        <v>0</v>
      </c>
      <c r="D37" s="25">
        <v>0</v>
      </c>
      <c r="E37" s="25">
        <v>1469.8868480907981</v>
      </c>
      <c r="F37" s="25">
        <v>1481.2736188731874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7">
        <v>2951.1604669639855</v>
      </c>
      <c r="N37" s="10"/>
    </row>
    <row r="38" spans="1:14" x14ac:dyDescent="0.25">
      <c r="A38" s="28" t="s">
        <v>46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7">
        <v>0</v>
      </c>
      <c r="N38" s="10"/>
    </row>
    <row r="39" spans="1:14" x14ac:dyDescent="0.25">
      <c r="A39" s="29" t="s">
        <v>47</v>
      </c>
      <c r="B39" s="19">
        <f t="shared" ref="B39:L39" si="5">SUM(B40:B43)</f>
        <v>31851.786234251238</v>
      </c>
      <c r="C39" s="19">
        <f t="shared" si="5"/>
        <v>0</v>
      </c>
      <c r="D39" s="19">
        <f t="shared" si="5"/>
        <v>426.35941530524508</v>
      </c>
      <c r="E39" s="19">
        <f t="shared" si="5"/>
        <v>13656.656639810693</v>
      </c>
      <c r="F39" s="19">
        <f t="shared" si="5"/>
        <v>2594.0872603865887</v>
      </c>
      <c r="G39" s="19">
        <f t="shared" si="5"/>
        <v>4595.1796048417618</v>
      </c>
      <c r="H39" s="19">
        <f t="shared" si="5"/>
        <v>7993.6986032172554</v>
      </c>
      <c r="I39" s="19">
        <f t="shared" si="5"/>
        <v>0</v>
      </c>
      <c r="J39" s="19">
        <f t="shared" si="5"/>
        <v>0</v>
      </c>
      <c r="K39" s="19">
        <f t="shared" si="5"/>
        <v>0</v>
      </c>
      <c r="L39" s="19">
        <f t="shared" si="5"/>
        <v>0</v>
      </c>
      <c r="M39" s="20">
        <f t="shared" si="1"/>
        <v>61117.767757812777</v>
      </c>
      <c r="N39" s="10"/>
    </row>
    <row r="40" spans="1:14" x14ac:dyDescent="0.25">
      <c r="A40" s="30" t="s">
        <v>48</v>
      </c>
      <c r="B40" s="25">
        <v>31241.320089570338</v>
      </c>
      <c r="C40" s="25">
        <v>0</v>
      </c>
      <c r="D40" s="25">
        <v>240.34967039266266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7">
        <v>31481.669759962999</v>
      </c>
      <c r="N40" s="10"/>
    </row>
    <row r="41" spans="1:14" x14ac:dyDescent="0.25">
      <c r="A41" s="27" t="s">
        <v>49</v>
      </c>
      <c r="B41" s="25">
        <v>0</v>
      </c>
      <c r="C41" s="25">
        <v>0</v>
      </c>
      <c r="D41" s="25">
        <v>65.834909716251076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7">
        <v>65.834909716251076</v>
      </c>
      <c r="N41" s="10"/>
    </row>
    <row r="42" spans="1:14" x14ac:dyDescent="0.25">
      <c r="A42" s="27" t="s">
        <v>50</v>
      </c>
      <c r="B42" s="25">
        <v>27.938226043756579</v>
      </c>
      <c r="C42" s="25">
        <v>0</v>
      </c>
      <c r="D42" s="25">
        <v>0</v>
      </c>
      <c r="E42" s="25">
        <v>4468.6820308669539</v>
      </c>
      <c r="F42" s="25">
        <v>42.121427216334126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7">
        <v>4538.7416841270451</v>
      </c>
      <c r="N42" s="10"/>
    </row>
    <row r="43" spans="1:14" x14ac:dyDescent="0.25">
      <c r="A43" s="28" t="s">
        <v>51</v>
      </c>
      <c r="B43" s="25">
        <v>582.52791863714504</v>
      </c>
      <c r="C43" s="25">
        <v>0</v>
      </c>
      <c r="D43" s="25">
        <v>120.17483519633133</v>
      </c>
      <c r="E43" s="25">
        <v>9187.9746089437394</v>
      </c>
      <c r="F43" s="25">
        <v>2551.9658331702544</v>
      </c>
      <c r="G43" s="25">
        <v>4595.1796048417618</v>
      </c>
      <c r="H43" s="25">
        <v>7993.6986032172554</v>
      </c>
      <c r="I43" s="25">
        <v>0</v>
      </c>
      <c r="J43" s="25">
        <v>0</v>
      </c>
      <c r="K43" s="25">
        <v>0</v>
      </c>
      <c r="L43" s="25">
        <v>0</v>
      </c>
      <c r="M43" s="7">
        <v>25031.521404006489</v>
      </c>
      <c r="N43" s="10"/>
    </row>
    <row r="44" spans="1:14" x14ac:dyDescent="0.25">
      <c r="A44" s="31" t="s">
        <v>52</v>
      </c>
      <c r="B44" s="19">
        <f t="shared" ref="B44:L44" si="6">SUM(B45:B47)</f>
        <v>0</v>
      </c>
      <c r="C44" s="19">
        <f t="shared" si="6"/>
        <v>0</v>
      </c>
      <c r="D44" s="19">
        <f t="shared" si="6"/>
        <v>0</v>
      </c>
      <c r="E44" s="19">
        <f t="shared" si="6"/>
        <v>0</v>
      </c>
      <c r="F44" s="19">
        <f t="shared" si="6"/>
        <v>0</v>
      </c>
      <c r="G44" s="19">
        <f t="shared" si="6"/>
        <v>0</v>
      </c>
      <c r="H44" s="19">
        <f t="shared" si="6"/>
        <v>0</v>
      </c>
      <c r="I44" s="19">
        <f t="shared" si="6"/>
        <v>0</v>
      </c>
      <c r="J44" s="19">
        <f t="shared" si="6"/>
        <v>0</v>
      </c>
      <c r="K44" s="19">
        <f t="shared" si="6"/>
        <v>0</v>
      </c>
      <c r="L44" s="19">
        <f t="shared" si="6"/>
        <v>0</v>
      </c>
      <c r="M44" s="20">
        <f t="shared" si="1"/>
        <v>0</v>
      </c>
      <c r="N44" s="10"/>
    </row>
    <row r="45" spans="1:14" x14ac:dyDescent="0.25">
      <c r="A45" s="30" t="s">
        <v>53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7">
        <v>0</v>
      </c>
      <c r="N45" s="10"/>
    </row>
    <row r="46" spans="1:14" x14ac:dyDescent="0.25">
      <c r="A46" s="27" t="s">
        <v>54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7">
        <v>0</v>
      </c>
      <c r="N46" s="10"/>
    </row>
    <row r="47" spans="1:14" x14ac:dyDescent="0.25">
      <c r="A47" s="28" t="s">
        <v>55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7">
        <v>0</v>
      </c>
      <c r="N47" s="10"/>
    </row>
    <row r="48" spans="1:14" x14ac:dyDescent="0.25">
      <c r="A48" s="29" t="s">
        <v>56</v>
      </c>
      <c r="B48" s="19">
        <f t="shared" ref="B48:L48" si="7">SUM(B49:B50)</f>
        <v>0</v>
      </c>
      <c r="C48" s="19">
        <f t="shared" si="7"/>
        <v>0</v>
      </c>
      <c r="D48" s="19">
        <f t="shared" si="7"/>
        <v>0</v>
      </c>
      <c r="E48" s="19">
        <f t="shared" si="7"/>
        <v>0</v>
      </c>
      <c r="F48" s="19">
        <f t="shared" si="7"/>
        <v>0</v>
      </c>
      <c r="G48" s="19">
        <f t="shared" si="7"/>
        <v>0</v>
      </c>
      <c r="H48" s="19">
        <f t="shared" si="7"/>
        <v>0</v>
      </c>
      <c r="I48" s="19">
        <f t="shared" si="7"/>
        <v>0</v>
      </c>
      <c r="J48" s="19">
        <f t="shared" si="7"/>
        <v>0</v>
      </c>
      <c r="K48" s="19">
        <f t="shared" si="7"/>
        <v>0</v>
      </c>
      <c r="L48" s="19">
        <f t="shared" si="7"/>
        <v>0</v>
      </c>
      <c r="M48" s="20">
        <f t="shared" si="1"/>
        <v>0</v>
      </c>
      <c r="N48" s="10"/>
    </row>
    <row r="49" spans="1:14" x14ac:dyDescent="0.25">
      <c r="A49" s="30" t="s">
        <v>57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7">
        <v>0</v>
      </c>
      <c r="N49" s="10"/>
    </row>
    <row r="50" spans="1:14" x14ac:dyDescent="0.25">
      <c r="A50" s="28" t="s">
        <v>58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7">
        <v>0</v>
      </c>
      <c r="N50" s="10"/>
    </row>
    <row r="51" spans="1:14" x14ac:dyDescent="0.25">
      <c r="A51" s="32" t="s">
        <v>59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</row>
    <row r="52" spans="1:14" x14ac:dyDescent="0.25">
      <c r="A52" s="137" t="s">
        <v>130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4"/>
    </row>
    <row r="53" spans="1:14" x14ac:dyDescent="0.25">
      <c r="A53" s="104" t="s">
        <v>118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6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7.1_FY-2023-24(F) </vt:lpstr>
      <vt:lpstr>7.2_FY-2023-24(F)</vt:lpstr>
      <vt:lpstr>7.3_FY-2023-24(F)_PJ</vt:lpstr>
      <vt:lpstr>7.4_FY-2023-24(F) </vt:lpstr>
      <vt:lpstr>7.5_FY-2024-25(P)</vt:lpstr>
      <vt:lpstr>7.6_FY-2024-25(P)</vt:lpstr>
      <vt:lpstr>7.7_FY-2024-25(P)_PJ</vt:lpstr>
      <vt:lpstr>7.8_FY-2024-25(P)</vt:lpstr>
      <vt:lpstr>'7.1_FY-2023-24(F) '!Print_Area</vt:lpstr>
      <vt:lpstr>'7.5_FY-2024-25(P)'!Print_Area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ESD</dc:creator>
  <cp:lastModifiedBy>ESD</cp:lastModifiedBy>
  <dcterms:created xsi:type="dcterms:W3CDTF">2015-06-05T18:17:20Z</dcterms:created>
  <dcterms:modified xsi:type="dcterms:W3CDTF">2026-04-15T07:15:13Z</dcterms:modified>
</cp:coreProperties>
</file>